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M:\HoustonKemp\ID2\32C9152D-9D5D-47CF-9748-06E40A752942\0\86000-86999\86566\L\L\"/>
    </mc:Choice>
  </mc:AlternateContent>
  <xr:revisionPtr revIDLastSave="0" documentId="13_ncr:1_{F4937EC5-889D-44C0-A877-0A801A1C38BF}" xr6:coauthVersionLast="47" xr6:coauthVersionMax="47" xr10:uidLastSave="{00000000-0000-0000-0000-000000000000}"/>
  <bookViews>
    <workbookView xWindow="29265" yWindow="-120" windowWidth="29040" windowHeight="15840" tabRatio="597" xr2:uid="{E2930688-7409-439D-B9CC-F6F3DE60C982}"/>
  </bookViews>
  <sheets>
    <sheet name="Cover" sheetId="2" r:id="rId1"/>
    <sheet name="Results" sheetId="4" r:id="rId2"/>
    <sheet name="Chart tables" sheetId="13" state="hidden" r:id="rId3"/>
    <sheet name="General inputs" sheetId="1" r:id="rId4"/>
    <sheet name="CBA inputs" sheetId="3" r:id="rId5"/>
    <sheet name="Line 969 costs" sheetId="18" r:id="rId6"/>
    <sheet name="S1" sheetId="5" r:id="rId7"/>
    <sheet name="S2" sheetId="25" r:id="rId8"/>
    <sheet name="S3" sheetId="26" r:id="rId9"/>
    <sheet name="Weighted" sheetId="9" r:id="rId10"/>
  </sheets>
  <definedNames>
    <definedName name="BESS_reinvestment_cost">Results!#REF!</definedName>
    <definedName name="FirstYear">'General inputs'!$D$7</definedName>
    <definedName name="Opex_percentage">Results!$C$25</definedName>
    <definedName name="USE_scaling_factor">Results!#REF!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" i="4" l="1" a="1"/>
  <c r="G2" i="4"/>
  <c r="B13" i="4"/>
  <c r="B14" i="4"/>
  <c r="B15" i="4"/>
  <c r="B16" i="4"/>
  <c r="B17" i="4"/>
  <c r="B18" i="4"/>
  <c r="H4" i="4"/>
  <c r="I4" i="4"/>
  <c r="G40" i="4"/>
  <c r="G37" i="4"/>
  <c r="G42" i="4"/>
  <c r="G41" i="4"/>
  <c r="E42" i="4"/>
  <c r="E41" i="4"/>
  <c r="E40" i="4"/>
  <c r="D30" i="4" a="1"/>
  <c r="O29" i="4"/>
  <c r="M29" i="4"/>
  <c r="D30" i="4"/>
  <c r="K29" i="4"/>
  <c r="G32" i="4"/>
  <c r="G33" i="4"/>
  <c r="G34" i="4"/>
  <c r="G35" i="4"/>
  <c r="G36" i="4"/>
  <c r="G38" i="4"/>
  <c r="G39" i="4"/>
  <c r="G31" i="4"/>
  <c r="F41" i="4"/>
  <c r="H42" i="4"/>
  <c r="H41" i="4"/>
  <c r="H40" i="4"/>
  <c r="H39" i="4"/>
  <c r="H38" i="4"/>
  <c r="H37" i="4"/>
  <c r="H36" i="4"/>
  <c r="H35" i="4"/>
  <c r="H34" i="4"/>
  <c r="H33" i="4"/>
  <c r="H32" i="4"/>
  <c r="H31" i="4"/>
  <c r="F40" i="4"/>
  <c r="F37" i="4"/>
  <c r="F31" i="4"/>
  <c r="F32" i="4"/>
  <c r="F33" i="4"/>
  <c r="F34" i="4"/>
  <c r="F35" i="4"/>
  <c r="F36" i="4"/>
  <c r="F38" i="4"/>
  <c r="F39" i="4"/>
  <c r="F42" i="4"/>
  <c r="E32" i="4"/>
  <c r="B40" i="4"/>
  <c r="B41" i="4"/>
  <c r="B42" i="4"/>
  <c r="G3" i="4" a="1"/>
  <c r="G3" i="4"/>
  <c r="B80" i="4"/>
  <c r="B79" i="4"/>
  <c r="AR79" i="4"/>
  <c r="B78" i="4"/>
  <c r="B77" i="4"/>
  <c r="AR76" i="4"/>
  <c r="B75" i="4"/>
  <c r="P75" i="4"/>
  <c r="B74" i="4"/>
  <c r="AD74" i="4"/>
  <c r="B73" i="4"/>
  <c r="P73" i="4"/>
  <c r="B108" i="13"/>
  <c r="B107" i="13"/>
  <c r="B106" i="13"/>
  <c r="B105" i="13"/>
  <c r="B104" i="13"/>
  <c r="B103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W102" i="13"/>
  <c r="X102" i="13"/>
  <c r="Y102" i="13"/>
  <c r="Z102" i="13"/>
  <c r="AA102" i="13"/>
  <c r="AB102" i="13"/>
  <c r="AC102" i="13"/>
  <c r="AD102" i="13"/>
  <c r="AE102" i="13"/>
  <c r="AF102" i="13"/>
  <c r="AG102" i="13"/>
  <c r="AH102" i="13"/>
  <c r="C102" i="13"/>
  <c r="B100" i="13"/>
  <c r="B99" i="13"/>
  <c r="B98" i="13"/>
  <c r="B97" i="13"/>
  <c r="B96" i="13"/>
  <c r="B95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C94" i="13"/>
  <c r="B92" i="13"/>
  <c r="B91" i="13"/>
  <c r="B90" i="13"/>
  <c r="B89" i="13"/>
  <c r="B88" i="13"/>
  <c r="B87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C86" i="13"/>
  <c r="B84" i="13"/>
  <c r="B83" i="13"/>
  <c r="B82" i="13"/>
  <c r="B81" i="13"/>
  <c r="B80" i="13"/>
  <c r="B79" i="13"/>
  <c r="E78" i="13"/>
  <c r="F78" i="13"/>
  <c r="C78" i="13"/>
  <c r="B73" i="13"/>
  <c r="B72" i="13"/>
  <c r="B71" i="13"/>
  <c r="B70" i="13"/>
  <c r="B69" i="13"/>
  <c r="B68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C67" i="13"/>
  <c r="B65" i="13"/>
  <c r="B64" i="13"/>
  <c r="B63" i="13"/>
  <c r="B62" i="13"/>
  <c r="B61" i="13"/>
  <c r="B60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C59" i="13"/>
  <c r="B57" i="13"/>
  <c r="B56" i="13"/>
  <c r="B55" i="13"/>
  <c r="B54" i="13"/>
  <c r="B53" i="13"/>
  <c r="B52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C51" i="13"/>
  <c r="B49" i="13"/>
  <c r="B48" i="13"/>
  <c r="B47" i="13"/>
  <c r="B46" i="13"/>
  <c r="B45" i="13"/>
  <c r="B44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C43" i="13"/>
  <c r="E8" i="13"/>
  <c r="F8" i="13"/>
  <c r="B38" i="13"/>
  <c r="B37" i="13"/>
  <c r="B36" i="13"/>
  <c r="B35" i="13"/>
  <c r="B34" i="13"/>
  <c r="B33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C32" i="13"/>
  <c r="B30" i="13"/>
  <c r="B29" i="13"/>
  <c r="B28" i="13"/>
  <c r="B27" i="13"/>
  <c r="B26" i="13"/>
  <c r="B25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C24" i="13"/>
  <c r="B22" i="13"/>
  <c r="B21" i="13"/>
  <c r="B20" i="13"/>
  <c r="B19" i="13"/>
  <c r="B18" i="13"/>
  <c r="B17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C16" i="13"/>
  <c r="B14" i="13"/>
  <c r="B13" i="13"/>
  <c r="B12" i="13"/>
  <c r="B11" i="13"/>
  <c r="B10" i="13"/>
  <c r="B9" i="13"/>
  <c r="C8" i="13"/>
  <c r="AS107" i="4"/>
  <c r="AR81" i="4"/>
  <c r="AD81" i="4"/>
  <c r="P81" i="4"/>
  <c r="B72" i="4"/>
  <c r="AD72" i="4"/>
  <c r="B70" i="4"/>
  <c r="P70" i="4"/>
  <c r="B69" i="4"/>
  <c r="AR69" i="4"/>
  <c r="B68" i="4"/>
  <c r="AR68" i="4"/>
  <c r="AS65" i="4"/>
  <c r="AS47" i="4"/>
  <c r="AE45" i="4"/>
  <c r="AE47" i="4"/>
  <c r="AD45" i="4"/>
  <c r="Q45" i="4"/>
  <c r="P45" i="4"/>
  <c r="C45" i="4"/>
  <c r="C107" i="4"/>
  <c r="B45" i="4"/>
  <c r="B39" i="4"/>
  <c r="B38" i="4"/>
  <c r="B37" i="4"/>
  <c r="B36" i="4"/>
  <c r="B35" i="4"/>
  <c r="B34" i="4"/>
  <c r="B33" i="4"/>
  <c r="B32" i="4"/>
  <c r="B31" i="4"/>
  <c r="D29" i="4" a="1"/>
  <c r="D29" i="4"/>
  <c r="H7" i="4"/>
  <c r="AR72" i="4"/>
  <c r="P72" i="4"/>
  <c r="P76" i="4"/>
  <c r="AR70" i="4"/>
  <c r="AD70" i="4"/>
  <c r="AD68" i="4"/>
  <c r="P68" i="4"/>
  <c r="AD69" i="4"/>
  <c r="P69" i="4"/>
  <c r="AD76" i="4"/>
  <c r="B76" i="4"/>
  <c r="AD75" i="4"/>
  <c r="AR75" i="4"/>
  <c r="C65" i="4"/>
  <c r="C47" i="4"/>
  <c r="E41" i="13"/>
  <c r="AR78" i="4"/>
  <c r="AD78" i="4"/>
  <c r="P78" i="4"/>
  <c r="AR77" i="4"/>
  <c r="P77" i="4"/>
  <c r="AD77" i="4"/>
  <c r="AE107" i="4"/>
  <c r="Q67" i="4" a="1"/>
  <c r="Q67" i="4"/>
  <c r="AE67" i="4" a="1"/>
  <c r="AE67" i="4"/>
  <c r="H12" i="4"/>
  <c r="E76" i="13"/>
  <c r="AR74" i="4"/>
  <c r="P74" i="4"/>
  <c r="H20" i="4"/>
  <c r="AS67" i="4" a="1"/>
  <c r="AS67" i="4"/>
  <c r="G78" i="13"/>
  <c r="G76" i="13"/>
  <c r="F76" i="13"/>
  <c r="C67" i="4" a="1"/>
  <c r="C67" i="4"/>
  <c r="P79" i="4"/>
  <c r="AD79" i="4"/>
  <c r="AR73" i="4"/>
  <c r="AD73" i="4"/>
  <c r="AR80" i="4"/>
  <c r="AD80" i="4"/>
  <c r="P80" i="4"/>
  <c r="Q47" i="4"/>
  <c r="Q65" i="4"/>
  <c r="Q107" i="4"/>
  <c r="AE65" i="4"/>
  <c r="G8" i="13"/>
  <c r="F41" i="13"/>
  <c r="H78" i="13"/>
  <c r="I20" i="4"/>
  <c r="I12" i="4"/>
  <c r="I7" i="4"/>
  <c r="G7" i="4"/>
  <c r="G12" i="4"/>
  <c r="G20" i="4"/>
  <c r="I78" i="13"/>
  <c r="H76" i="13"/>
  <c r="G41" i="13"/>
  <c r="H8" i="13"/>
  <c r="H41" i="13"/>
  <c r="I8" i="13"/>
  <c r="J78" i="13"/>
  <c r="I76" i="13"/>
  <c r="I41" i="13"/>
  <c r="J8" i="13"/>
  <c r="K78" i="13"/>
  <c r="J76" i="13"/>
  <c r="L78" i="13"/>
  <c r="K76" i="13"/>
  <c r="K8" i="13"/>
  <c r="J41" i="13"/>
  <c r="E38" i="4"/>
  <c r="E34" i="4"/>
  <c r="E35" i="4"/>
  <c r="E39" i="4"/>
  <c r="E37" i="4"/>
  <c r="E33" i="4"/>
  <c r="E36" i="4"/>
  <c r="M78" i="13"/>
  <c r="L76" i="13"/>
  <c r="L8" i="13"/>
  <c r="K41" i="13"/>
  <c r="O37" i="4"/>
  <c r="E31" i="4"/>
  <c r="M8" i="13"/>
  <c r="L41" i="13"/>
  <c r="N78" i="13"/>
  <c r="M76" i="13"/>
  <c r="M34" i="4"/>
  <c r="N36" i="4"/>
  <c r="M41" i="4"/>
  <c r="N42" i="4"/>
  <c r="N39" i="4"/>
  <c r="M38" i="4"/>
  <c r="N40" i="4"/>
  <c r="N31" i="4"/>
  <c r="N32" i="4"/>
  <c r="M32" i="4"/>
  <c r="N33" i="4"/>
  <c r="M36" i="4"/>
  <c r="N38" i="4"/>
  <c r="P31" i="4"/>
  <c r="O42" i="4"/>
  <c r="O35" i="4"/>
  <c r="P32" i="4"/>
  <c r="O40" i="4"/>
  <c r="P42" i="4"/>
  <c r="O41" i="4"/>
  <c r="P33" i="4"/>
  <c r="O34" i="4"/>
  <c r="O31" i="4"/>
  <c r="P36" i="4"/>
  <c r="N41" i="4"/>
  <c r="M40" i="4"/>
  <c r="M37" i="4"/>
  <c r="O38" i="4"/>
  <c r="O36" i="4"/>
  <c r="P34" i="4"/>
  <c r="P39" i="4"/>
  <c r="P41" i="4"/>
  <c r="N37" i="4"/>
  <c r="M35" i="4"/>
  <c r="O32" i="4"/>
  <c r="M33" i="4"/>
  <c r="M31" i="4"/>
  <c r="P40" i="4"/>
  <c r="P37" i="4"/>
  <c r="N35" i="4"/>
  <c r="M39" i="4"/>
  <c r="P35" i="4"/>
  <c r="P38" i="4"/>
  <c r="O33" i="4"/>
  <c r="O39" i="4"/>
  <c r="N34" i="4"/>
  <c r="M42" i="4"/>
  <c r="O78" i="13"/>
  <c r="N76" i="13"/>
  <c r="N8" i="13"/>
  <c r="M41" i="13"/>
  <c r="O8" i="13"/>
  <c r="N41" i="13"/>
  <c r="O76" i="13"/>
  <c r="P78" i="13"/>
  <c r="O41" i="13"/>
  <c r="P8" i="13"/>
  <c r="Q78" i="13"/>
  <c r="P76" i="13"/>
  <c r="Q76" i="13"/>
  <c r="R78" i="13"/>
  <c r="P41" i="13"/>
  <c r="Q8" i="13"/>
  <c r="S78" i="13"/>
  <c r="R76" i="13"/>
  <c r="Q41" i="13"/>
  <c r="R8" i="13"/>
  <c r="T78" i="13"/>
  <c r="S76" i="13"/>
  <c r="S8" i="13"/>
  <c r="R41" i="13"/>
  <c r="T76" i="13"/>
  <c r="U78" i="13"/>
  <c r="T8" i="13"/>
  <c r="S41" i="13"/>
  <c r="U8" i="13"/>
  <c r="T41" i="13"/>
  <c r="V78" i="13"/>
  <c r="U76" i="13"/>
  <c r="W78" i="13"/>
  <c r="V76" i="13"/>
  <c r="V8" i="13"/>
  <c r="U41" i="13"/>
  <c r="W8" i="13"/>
  <c r="V41" i="13"/>
  <c r="W76" i="13"/>
  <c r="X78" i="13"/>
  <c r="W41" i="13"/>
  <c r="X8" i="13"/>
  <c r="X76" i="13"/>
  <c r="Y78" i="13"/>
  <c r="X41" i="13"/>
  <c r="Y8" i="13"/>
  <c r="Z78" i="13"/>
  <c r="Y76" i="13"/>
  <c r="AA78" i="13"/>
  <c r="Z76" i="13"/>
  <c r="Y41" i="13"/>
  <c r="Z8" i="13"/>
  <c r="AA8" i="13"/>
  <c r="Z41" i="13"/>
  <c r="AA76" i="13"/>
  <c r="AB78" i="13"/>
  <c r="AC78" i="13"/>
  <c r="AB76" i="13"/>
  <c r="AB8" i="13"/>
  <c r="AA41" i="13"/>
  <c r="AD78" i="13"/>
  <c r="AC76" i="13"/>
  <c r="AC8" i="13"/>
  <c r="AB41" i="13"/>
  <c r="D42" i="4"/>
  <c r="AD8" i="13"/>
  <c r="AC41" i="13"/>
  <c r="AE78" i="13"/>
  <c r="AD76" i="13"/>
  <c r="AE76" i="13"/>
  <c r="AF78" i="13"/>
  <c r="AE8" i="13"/>
  <c r="AD41" i="13"/>
  <c r="AE41" i="13"/>
  <c r="AF8" i="13"/>
  <c r="AF76" i="13"/>
  <c r="AG78" i="13"/>
  <c r="AF41" i="13"/>
  <c r="AG8" i="13"/>
  <c r="AH78" i="13"/>
  <c r="AH76" i="13"/>
  <c r="AG76" i="13"/>
  <c r="AG41" i="13"/>
  <c r="AH8" i="13"/>
  <c r="AH41" i="13"/>
  <c r="D32" i="4"/>
  <c r="D37" i="4"/>
  <c r="D38" i="4"/>
  <c r="D41" i="4"/>
  <c r="D34" i="4"/>
  <c r="D40" i="4"/>
  <c r="D36" i="4"/>
  <c r="D33" i="4"/>
  <c r="D35" i="4"/>
  <c r="D39" i="4"/>
  <c r="D31" i="4"/>
  <c r="L36" i="4"/>
  <c r="L35" i="4"/>
  <c r="L32" i="4"/>
  <c r="L33" i="4"/>
  <c r="L40" i="4"/>
  <c r="L34" i="4"/>
  <c r="L42" i="4"/>
  <c r="L38" i="4"/>
  <c r="L41" i="4"/>
  <c r="L39" i="4"/>
  <c r="L37" i="4"/>
  <c r="L31" i="4"/>
  <c r="K33" i="4"/>
  <c r="K36" i="4"/>
  <c r="K40" i="4"/>
  <c r="K34" i="4"/>
  <c r="K42" i="4"/>
  <c r="K41" i="4"/>
  <c r="K38" i="4"/>
  <c r="K39" i="4"/>
  <c r="K37" i="4"/>
  <c r="K35" i="4"/>
  <c r="K32" i="4"/>
  <c r="K31" i="4"/>
  <c r="I34" i="4"/>
  <c r="I33" i="4"/>
  <c r="I36" i="4"/>
  <c r="I32" i="4"/>
  <c r="I40" i="4"/>
  <c r="I35" i="4"/>
  <c r="I31" i="4"/>
  <c r="I39" i="4"/>
  <c r="I41" i="4"/>
  <c r="I42" i="4"/>
  <c r="I38" i="4"/>
  <c r="I37" i="4"/>
  <c r="D4" i="13" a="1"/>
  <c r="D4" i="13"/>
  <c r="Z29" i="13"/>
  <c r="Z64" i="13"/>
  <c r="AE27" i="13"/>
  <c r="AE62" i="13"/>
  <c r="AB28" i="13"/>
  <c r="AB63" i="13"/>
  <c r="AC28" i="13"/>
  <c r="AC63" i="13"/>
  <c r="T13" i="13"/>
  <c r="T48" i="13"/>
  <c r="F13" i="13"/>
  <c r="F48" i="13"/>
  <c r="U12" i="13"/>
  <c r="U47" i="13"/>
  <c r="P12" i="13"/>
  <c r="P47" i="13"/>
  <c r="W10" i="13"/>
  <c r="W45" i="13"/>
  <c r="L9" i="13"/>
  <c r="L44" i="13"/>
  <c r="J10" i="13"/>
  <c r="J45" i="13"/>
  <c r="AG28" i="13"/>
  <c r="AG63" i="13"/>
  <c r="G29" i="13"/>
  <c r="G64" i="13"/>
  <c r="K12" i="13"/>
  <c r="K47" i="13"/>
  <c r="AG35" i="13"/>
  <c r="AG70" i="13"/>
  <c r="K29" i="13"/>
  <c r="K64" i="13"/>
  <c r="Y30" i="13"/>
  <c r="Y65" i="13"/>
  <c r="J18" i="13"/>
  <c r="J53" i="13"/>
  <c r="Y20" i="13"/>
  <c r="Y55" i="13"/>
  <c r="X22" i="13"/>
  <c r="X57" i="13"/>
  <c r="V18" i="13"/>
  <c r="V53" i="13"/>
  <c r="R19" i="13"/>
  <c r="R54" i="13"/>
  <c r="J34" i="13"/>
  <c r="J69" i="13"/>
  <c r="E9" i="13"/>
  <c r="E44" i="13"/>
  <c r="E79" i="13"/>
  <c r="J38" i="13"/>
  <c r="J73" i="13"/>
  <c r="Q38" i="13"/>
  <c r="Q73" i="13"/>
  <c r="E36" i="13"/>
  <c r="E71" i="13"/>
  <c r="E106" i="13"/>
  <c r="Y12" i="13"/>
  <c r="Y47" i="13"/>
  <c r="L11" i="13"/>
  <c r="L46" i="13"/>
  <c r="AE33" i="13"/>
  <c r="AE68" i="13"/>
  <c r="AG25" i="13"/>
  <c r="AG60" i="13"/>
  <c r="K30" i="13"/>
  <c r="K65" i="13"/>
  <c r="AA11" i="13"/>
  <c r="AA46" i="13"/>
  <c r="K10" i="13"/>
  <c r="K45" i="13"/>
  <c r="X25" i="13"/>
  <c r="X60" i="13"/>
  <c r="I18" i="13"/>
  <c r="I53" i="13"/>
  <c r="X20" i="13"/>
  <c r="X55" i="13"/>
  <c r="H18" i="13"/>
  <c r="H53" i="13"/>
  <c r="AC18" i="13"/>
  <c r="AC53" i="13"/>
  <c r="G21" i="13"/>
  <c r="G56" i="13"/>
  <c r="AF21" i="13"/>
  <c r="AF56" i="13"/>
  <c r="T37" i="13"/>
  <c r="T72" i="13"/>
  <c r="AG36" i="13"/>
  <c r="AG71" i="13"/>
  <c r="AE35" i="13"/>
  <c r="AE70" i="13"/>
  <c r="F35" i="13"/>
  <c r="F70" i="13"/>
  <c r="G25" i="13"/>
  <c r="G60" i="13"/>
  <c r="O29" i="13"/>
  <c r="O64" i="13"/>
  <c r="AD11" i="13"/>
  <c r="AD46" i="13"/>
  <c r="AH13" i="13"/>
  <c r="AH48" i="13"/>
  <c r="H10" i="13"/>
  <c r="H45" i="13"/>
  <c r="B43" i="13"/>
  <c r="M30" i="13"/>
  <c r="M65" i="13"/>
  <c r="R30" i="13"/>
  <c r="R65" i="13"/>
  <c r="X14" i="13"/>
  <c r="X49" i="13"/>
  <c r="L14" i="13"/>
  <c r="L49" i="13"/>
  <c r="X34" i="13"/>
  <c r="X69" i="13"/>
  <c r="R33" i="13"/>
  <c r="R68" i="13"/>
  <c r="E29" i="13"/>
  <c r="E64" i="13"/>
  <c r="E99" i="13"/>
  <c r="S20" i="13"/>
  <c r="S55" i="13"/>
  <c r="T14" i="13"/>
  <c r="T49" i="13"/>
  <c r="V36" i="13"/>
  <c r="V71" i="13"/>
  <c r="Q27" i="13"/>
  <c r="Q62" i="13"/>
  <c r="N21" i="13"/>
  <c r="N56" i="13"/>
  <c r="K13" i="13"/>
  <c r="K48" i="13"/>
  <c r="P36" i="13"/>
  <c r="P71" i="13"/>
  <c r="Z28" i="13"/>
  <c r="Z63" i="13"/>
  <c r="G19" i="13"/>
  <c r="G54" i="13"/>
  <c r="V10" i="13"/>
  <c r="V45" i="13"/>
  <c r="P22" i="13"/>
  <c r="P57" i="13"/>
  <c r="N14" i="13"/>
  <c r="N49" i="13"/>
  <c r="AF37" i="13"/>
  <c r="AF72" i="13"/>
  <c r="I26" i="13"/>
  <c r="I61" i="13"/>
  <c r="W17" i="13"/>
  <c r="W52" i="13"/>
  <c r="AE18" i="13"/>
  <c r="AE53" i="13"/>
  <c r="B78" i="13"/>
  <c r="AD35" i="13"/>
  <c r="AD70" i="13"/>
  <c r="X11" i="13"/>
  <c r="X46" i="13"/>
  <c r="T29" i="13"/>
  <c r="T64" i="13"/>
  <c r="AE19" i="13"/>
  <c r="AE54" i="13"/>
  <c r="T9" i="13"/>
  <c r="T44" i="13"/>
  <c r="E26" i="13"/>
  <c r="E61" i="13"/>
  <c r="E96" i="13"/>
  <c r="I19" i="13"/>
  <c r="I54" i="13"/>
  <c r="Z34" i="13"/>
  <c r="Z69" i="13"/>
  <c r="AB10" i="13"/>
  <c r="AB45" i="13"/>
  <c r="O26" i="13"/>
  <c r="O61" i="13"/>
  <c r="M12" i="13"/>
  <c r="M47" i="13"/>
  <c r="AH20" i="13"/>
  <c r="AH55" i="13"/>
  <c r="Y36" i="13"/>
  <c r="Y71" i="13"/>
  <c r="Y17" i="13"/>
  <c r="Y52" i="13"/>
  <c r="K34" i="13"/>
  <c r="K69" i="13"/>
  <c r="M20" i="13"/>
  <c r="M55" i="13"/>
  <c r="W25" i="13"/>
  <c r="W60" i="13"/>
  <c r="H30" i="13"/>
  <c r="H65" i="13"/>
  <c r="M25" i="13"/>
  <c r="M60" i="13"/>
  <c r="M14" i="13"/>
  <c r="M49" i="13"/>
  <c r="AA14" i="13"/>
  <c r="AA49" i="13"/>
  <c r="T38" i="13"/>
  <c r="T73" i="13"/>
  <c r="S10" i="13"/>
  <c r="S45" i="13"/>
  <c r="G27" i="13"/>
  <c r="G62" i="13"/>
  <c r="J14" i="13"/>
  <c r="J49" i="13"/>
  <c r="AD17" i="13"/>
  <c r="AD52" i="13"/>
  <c r="U18" i="13"/>
  <c r="U53" i="13"/>
  <c r="X21" i="13"/>
  <c r="X56" i="13"/>
  <c r="J37" i="13"/>
  <c r="J72" i="13"/>
  <c r="O36" i="13"/>
  <c r="O71" i="13"/>
  <c r="M13" i="13"/>
  <c r="M48" i="13"/>
  <c r="F36" i="13"/>
  <c r="F71" i="13"/>
  <c r="V11" i="13"/>
  <c r="V46" i="13"/>
  <c r="AD27" i="13"/>
  <c r="AD62" i="13"/>
  <c r="T18" i="13"/>
  <c r="T53" i="13"/>
  <c r="U17" i="13"/>
  <c r="U52" i="13"/>
  <c r="J35" i="13"/>
  <c r="J70" i="13"/>
  <c r="AA33" i="13"/>
  <c r="AA68" i="13"/>
  <c r="AD28" i="13"/>
  <c r="AD63" i="13"/>
  <c r="R13" i="13"/>
  <c r="R48" i="13"/>
  <c r="AE37" i="13"/>
  <c r="AE72" i="13"/>
  <c r="M28" i="13"/>
  <c r="M63" i="13"/>
  <c r="F14" i="13"/>
  <c r="F49" i="13"/>
  <c r="AB19" i="13"/>
  <c r="AB54" i="13"/>
  <c r="AF33" i="13"/>
  <c r="AF68" i="13"/>
  <c r="W20" i="13"/>
  <c r="W55" i="13"/>
  <c r="AB36" i="13"/>
  <c r="AB71" i="13"/>
  <c r="V21" i="13"/>
  <c r="V56" i="13"/>
  <c r="AF10" i="13"/>
  <c r="AF45" i="13"/>
  <c r="Q28" i="13"/>
  <c r="Q63" i="13"/>
  <c r="Z12" i="13"/>
  <c r="Z47" i="13"/>
  <c r="B16" i="13"/>
  <c r="L27" i="13"/>
  <c r="L62" i="13"/>
  <c r="AG34" i="13"/>
  <c r="AG69" i="13"/>
  <c r="R37" i="13"/>
  <c r="R72" i="13"/>
  <c r="AE36" i="13"/>
  <c r="AE71" i="13"/>
  <c r="Y34" i="13"/>
  <c r="Y69" i="13"/>
  <c r="V38" i="13"/>
  <c r="V73" i="13"/>
  <c r="I17" i="13"/>
  <c r="I52" i="13"/>
  <c r="I36" i="13"/>
  <c r="I71" i="13"/>
  <c r="AD14" i="13"/>
  <c r="AD49" i="13"/>
  <c r="N38" i="13"/>
  <c r="N73" i="13"/>
  <c r="X17" i="13"/>
  <c r="X52" i="13"/>
  <c r="E14" i="13"/>
  <c r="E49" i="13"/>
  <c r="E84" i="13"/>
  <c r="L10" i="13"/>
  <c r="L45" i="13"/>
  <c r="U13" i="13"/>
  <c r="U48" i="13"/>
  <c r="L26" i="13"/>
  <c r="L61" i="13"/>
  <c r="AF38" i="13"/>
  <c r="AF73" i="13"/>
  <c r="H21" i="13"/>
  <c r="H56" i="13"/>
  <c r="X18" i="13"/>
  <c r="X53" i="13"/>
  <c r="Q18" i="13"/>
  <c r="Q53" i="13"/>
  <c r="Z35" i="13"/>
  <c r="Z70" i="13"/>
  <c r="T12" i="13"/>
  <c r="T47" i="13"/>
  <c r="T28" i="13"/>
  <c r="T63" i="13"/>
  <c r="S22" i="13"/>
  <c r="S57" i="13"/>
  <c r="J20" i="13"/>
  <c r="J55" i="13"/>
  <c r="AA12" i="13"/>
  <c r="AA47" i="13"/>
  <c r="AE12" i="13"/>
  <c r="AE47" i="13"/>
  <c r="AF18" i="13"/>
  <c r="AF53" i="13"/>
  <c r="E20" i="13"/>
  <c r="E55" i="13"/>
  <c r="E90" i="13"/>
  <c r="AC25" i="13"/>
  <c r="AC60" i="13"/>
  <c r="S38" i="13"/>
  <c r="S73" i="13"/>
  <c r="AC13" i="13"/>
  <c r="AC48" i="13"/>
  <c r="K11" i="13"/>
  <c r="K46" i="13"/>
  <c r="AE30" i="13"/>
  <c r="AE65" i="13"/>
  <c r="E19" i="13"/>
  <c r="E54" i="13"/>
  <c r="E89" i="13"/>
  <c r="H14" i="13"/>
  <c r="H49" i="13"/>
  <c r="X10" i="13"/>
  <c r="X45" i="13"/>
  <c r="O37" i="13"/>
  <c r="O72" i="13"/>
  <c r="Y29" i="13"/>
  <c r="Y64" i="13"/>
  <c r="P27" i="13"/>
  <c r="P62" i="13"/>
  <c r="AD21" i="13"/>
  <c r="AD56" i="13"/>
  <c r="E33" i="13"/>
  <c r="E68" i="13"/>
  <c r="E103" i="13"/>
  <c r="Q14" i="13"/>
  <c r="Q49" i="13"/>
  <c r="AC21" i="13"/>
  <c r="AC56" i="13"/>
  <c r="I38" i="13"/>
  <c r="I73" i="13"/>
  <c r="Y10" i="13"/>
  <c r="Y45" i="13"/>
  <c r="O22" i="13"/>
  <c r="O57" i="13"/>
  <c r="O14" i="13"/>
  <c r="O49" i="13"/>
  <c r="Z37" i="13"/>
  <c r="Z72" i="13"/>
  <c r="N33" i="13"/>
  <c r="N68" i="13"/>
  <c r="T26" i="13"/>
  <c r="T61" i="13"/>
  <c r="F25" i="13"/>
  <c r="F60" i="13"/>
  <c r="U34" i="13"/>
  <c r="U69" i="13"/>
  <c r="AC30" i="13"/>
  <c r="AC65" i="13"/>
  <c r="AH28" i="13"/>
  <c r="AH63" i="13"/>
  <c r="AE29" i="13"/>
  <c r="AE64" i="13"/>
  <c r="AF29" i="13"/>
  <c r="AF64" i="13"/>
  <c r="W14" i="13"/>
  <c r="W49" i="13"/>
  <c r="I14" i="13"/>
  <c r="I49" i="13"/>
  <c r="X13" i="13"/>
  <c r="X48" i="13"/>
  <c r="S13" i="13"/>
  <c r="S48" i="13"/>
  <c r="V9" i="13"/>
  <c r="V44" i="13"/>
  <c r="T33" i="13"/>
  <c r="T68" i="13"/>
  <c r="I9" i="13"/>
  <c r="I44" i="13"/>
  <c r="X26" i="13"/>
  <c r="X61" i="13"/>
  <c r="U25" i="13"/>
  <c r="U60" i="13"/>
  <c r="Z13" i="13"/>
  <c r="Z48" i="13"/>
  <c r="L33" i="13"/>
  <c r="L68" i="13"/>
  <c r="N30" i="13"/>
  <c r="N65" i="13"/>
  <c r="E30" i="13"/>
  <c r="E65" i="13"/>
  <c r="E100" i="13"/>
  <c r="M19" i="13"/>
  <c r="M54" i="13"/>
  <c r="AB21" i="13"/>
  <c r="AB56" i="13"/>
  <c r="R17" i="13"/>
  <c r="R52" i="13"/>
  <c r="Y19" i="13"/>
  <c r="Y54" i="13"/>
  <c r="U20" i="13"/>
  <c r="U55" i="13"/>
  <c r="I33" i="13"/>
  <c r="I68" i="13"/>
  <c r="K38" i="13"/>
  <c r="K73" i="13"/>
  <c r="I37" i="13"/>
  <c r="I72" i="13"/>
  <c r="P37" i="13"/>
  <c r="P72" i="13"/>
  <c r="B24" i="13"/>
  <c r="G11" i="13"/>
  <c r="G46" i="13"/>
  <c r="AG13" i="13"/>
  <c r="AG48" i="13"/>
  <c r="J9" i="13"/>
  <c r="J44" i="13"/>
  <c r="J28" i="13"/>
  <c r="J63" i="13"/>
  <c r="E25" i="13"/>
  <c r="E60" i="13"/>
  <c r="E95" i="13"/>
  <c r="T11" i="13"/>
  <c r="T46" i="13"/>
  <c r="G37" i="13"/>
  <c r="G72" i="13"/>
  <c r="AA26" i="13"/>
  <c r="AA61" i="13"/>
  <c r="L19" i="13"/>
  <c r="L54" i="13"/>
  <c r="AA21" i="13"/>
  <c r="AA56" i="13"/>
  <c r="Q17" i="13"/>
  <c r="Q52" i="13"/>
  <c r="AF19" i="13"/>
  <c r="AF54" i="13"/>
  <c r="J22" i="13"/>
  <c r="J57" i="13"/>
  <c r="M17" i="13"/>
  <c r="M52" i="13"/>
  <c r="K36" i="13"/>
  <c r="K71" i="13"/>
  <c r="AF35" i="13"/>
  <c r="AF70" i="13"/>
  <c r="AD34" i="13"/>
  <c r="AD69" i="13"/>
  <c r="E34" i="13"/>
  <c r="E69" i="13"/>
  <c r="E104" i="13"/>
  <c r="L29" i="13"/>
  <c r="L64" i="13"/>
  <c r="AF26" i="13"/>
  <c r="AF61" i="13"/>
  <c r="G14" i="13"/>
  <c r="G49" i="13"/>
  <c r="H13" i="13"/>
  <c r="H48" i="13"/>
  <c r="M38" i="13"/>
  <c r="M73" i="13"/>
  <c r="AH9" i="13"/>
  <c r="AH44" i="13"/>
  <c r="J26" i="13"/>
  <c r="J61" i="13"/>
  <c r="AB30" i="13"/>
  <c r="AB65" i="13"/>
  <c r="S12" i="13"/>
  <c r="S47" i="13"/>
  <c r="AC11" i="13"/>
  <c r="AC46" i="13"/>
  <c r="W33" i="13"/>
  <c r="W68" i="13"/>
  <c r="X9" i="13"/>
  <c r="X44" i="13"/>
  <c r="N17" i="13"/>
  <c r="N52" i="13"/>
  <c r="L20" i="13"/>
  <c r="L55" i="13"/>
  <c r="Y33" i="13"/>
  <c r="Y68" i="13"/>
  <c r="S33" i="13"/>
  <c r="S68" i="13"/>
  <c r="R27" i="13"/>
  <c r="R62" i="13"/>
  <c r="K17" i="13"/>
  <c r="K52" i="13"/>
  <c r="B94" i="13"/>
  <c r="AG38" i="13"/>
  <c r="AG73" i="13"/>
  <c r="K28" i="13"/>
  <c r="K63" i="13"/>
  <c r="H19" i="13"/>
  <c r="H54" i="13"/>
  <c r="R38" i="13"/>
  <c r="R73" i="13"/>
  <c r="N18" i="13"/>
  <c r="N53" i="13"/>
  <c r="S35" i="13"/>
  <c r="S70" i="13"/>
  <c r="V35" i="13"/>
  <c r="V70" i="13"/>
  <c r="AF25" i="13"/>
  <c r="AF60" i="13"/>
  <c r="H20" i="13"/>
  <c r="H55" i="13"/>
  <c r="P21" i="13"/>
  <c r="P56" i="13"/>
  <c r="AH35" i="13"/>
  <c r="AH70" i="13"/>
  <c r="X38" i="13"/>
  <c r="X73" i="13"/>
  <c r="B59" i="13"/>
  <c r="Z25" i="13"/>
  <c r="Z60" i="13"/>
  <c r="Q22" i="13"/>
  <c r="Q57" i="13"/>
  <c r="Z9" i="13"/>
  <c r="Z44" i="13"/>
  <c r="Y18" i="13"/>
  <c r="Y53" i="13"/>
  <c r="W21" i="13"/>
  <c r="W56" i="13"/>
  <c r="E38" i="13"/>
  <c r="E73" i="13"/>
  <c r="E108" i="13"/>
  <c r="AC34" i="13"/>
  <c r="AC69" i="13"/>
  <c r="T19" i="13"/>
  <c r="T54" i="13"/>
  <c r="P34" i="13"/>
  <c r="P69" i="13"/>
  <c r="L22" i="13"/>
  <c r="L57" i="13"/>
  <c r="X36" i="13"/>
  <c r="X71" i="13"/>
  <c r="Y22" i="13"/>
  <c r="Y57" i="13"/>
  <c r="W30" i="13"/>
  <c r="W65" i="13"/>
  <c r="W11" i="13"/>
  <c r="W46" i="13"/>
  <c r="AC33" i="13"/>
  <c r="AC68" i="13"/>
  <c r="K25" i="13"/>
  <c r="K60" i="13"/>
  <c r="X33" i="13"/>
  <c r="X68" i="13"/>
  <c r="P35" i="13"/>
  <c r="P70" i="13"/>
  <c r="AH19" i="13"/>
  <c r="AH54" i="13"/>
  <c r="K18" i="13"/>
  <c r="K53" i="13"/>
  <c r="R22" i="13"/>
  <c r="R57" i="13"/>
  <c r="Y11" i="13"/>
  <c r="Y46" i="13"/>
  <c r="AE21" i="13"/>
  <c r="AE56" i="13"/>
  <c r="G35" i="13"/>
  <c r="G70" i="13"/>
  <c r="H11" i="13"/>
  <c r="H46" i="13"/>
  <c r="AE14" i="13"/>
  <c r="AE49" i="13"/>
  <c r="R21" i="13"/>
  <c r="R56" i="13"/>
  <c r="I22" i="13"/>
  <c r="I57" i="13"/>
  <c r="AD33" i="13"/>
  <c r="AD68" i="13"/>
  <c r="G26" i="13"/>
  <c r="G61" i="13"/>
  <c r="Y9" i="13"/>
  <c r="Y44" i="13"/>
  <c r="B102" i="13"/>
  <c r="R36" i="13"/>
  <c r="R71" i="13"/>
  <c r="AA36" i="13"/>
  <c r="AA71" i="13"/>
  <c r="O21" i="13"/>
  <c r="O56" i="13"/>
  <c r="R10" i="13"/>
  <c r="R45" i="13"/>
  <c r="AB38" i="13"/>
  <c r="AB73" i="13"/>
  <c r="V37" i="13"/>
  <c r="V72" i="13"/>
  <c r="S37" i="13"/>
  <c r="S72" i="13"/>
  <c r="Q11" i="13"/>
  <c r="Q46" i="13"/>
  <c r="Y35" i="13"/>
  <c r="Y70" i="13"/>
  <c r="M9" i="13"/>
  <c r="M44" i="13"/>
  <c r="AE20" i="13"/>
  <c r="AE55" i="13"/>
  <c r="Q10" i="13"/>
  <c r="Q45" i="13"/>
  <c r="X35" i="13"/>
  <c r="X70" i="13"/>
  <c r="N27" i="13"/>
  <c r="N62" i="13"/>
  <c r="U30" i="13"/>
  <c r="U65" i="13"/>
  <c r="H12" i="13"/>
  <c r="H47" i="13"/>
  <c r="S25" i="13"/>
  <c r="S60" i="13"/>
  <c r="AE13" i="13"/>
  <c r="AE48" i="13"/>
  <c r="I35" i="13"/>
  <c r="I70" i="13"/>
  <c r="X12" i="13"/>
  <c r="X47" i="13"/>
  <c r="J21" i="13"/>
  <c r="J56" i="13"/>
  <c r="O19" i="13"/>
  <c r="O54" i="13"/>
  <c r="G34" i="13"/>
  <c r="G69" i="13"/>
  <c r="AE25" i="13"/>
  <c r="AE60" i="13"/>
  <c r="T30" i="13"/>
  <c r="T65" i="13"/>
  <c r="P28" i="13"/>
  <c r="P63" i="13"/>
  <c r="O17" i="13"/>
  <c r="O52" i="13"/>
  <c r="W18" i="13"/>
  <c r="W53" i="13"/>
  <c r="AD10" i="13"/>
  <c r="AD45" i="13"/>
  <c r="P29" i="13"/>
  <c r="P64" i="13"/>
  <c r="AF12" i="13"/>
  <c r="AF47" i="13"/>
  <c r="AG12" i="13"/>
  <c r="AG47" i="13"/>
  <c r="W27" i="13"/>
  <c r="W62" i="13"/>
  <c r="V33" i="13"/>
  <c r="V68" i="13"/>
  <c r="AA38" i="13"/>
  <c r="AA73" i="13"/>
  <c r="K26" i="13"/>
  <c r="K61" i="13"/>
  <c r="M18" i="13"/>
  <c r="M53" i="13"/>
  <c r="AH18" i="13"/>
  <c r="AH53" i="13"/>
  <c r="T22" i="13"/>
  <c r="T57" i="13"/>
  <c r="F19" i="13"/>
  <c r="F54" i="13"/>
  <c r="AH30" i="13"/>
  <c r="AH65" i="13"/>
  <c r="AB11" i="13"/>
  <c r="AB46" i="13"/>
  <c r="V14" i="13"/>
  <c r="V49" i="13"/>
  <c r="L35" i="13"/>
  <c r="L70" i="13"/>
  <c r="N28" i="13"/>
  <c r="N63" i="13"/>
  <c r="H38" i="13"/>
  <c r="H73" i="13"/>
  <c r="P25" i="13"/>
  <c r="P60" i="13"/>
  <c r="P20" i="13"/>
  <c r="P55" i="13"/>
  <c r="AE22" i="13"/>
  <c r="AE57" i="13"/>
  <c r="AB20" i="13"/>
  <c r="AB55" i="13"/>
  <c r="AB37" i="13"/>
  <c r="AB72" i="13"/>
  <c r="H36" i="13"/>
  <c r="H71" i="13"/>
  <c r="V25" i="13"/>
  <c r="V60" i="13"/>
  <c r="U11" i="13"/>
  <c r="U46" i="13"/>
  <c r="P30" i="13"/>
  <c r="P65" i="13"/>
  <c r="AA13" i="13"/>
  <c r="AA48" i="13"/>
  <c r="B67" i="13"/>
  <c r="O20" i="13"/>
  <c r="O55" i="13"/>
  <c r="AD22" i="13"/>
  <c r="AD57" i="13"/>
  <c r="F21" i="13"/>
  <c r="F56" i="13"/>
  <c r="Q21" i="13"/>
  <c r="Q56" i="13"/>
  <c r="AE34" i="13"/>
  <c r="AE69" i="13"/>
  <c r="I25" i="13"/>
  <c r="I60" i="13"/>
  <c r="O11" i="13"/>
  <c r="O46" i="13"/>
  <c r="G10" i="13"/>
  <c r="G45" i="13"/>
  <c r="O30" i="13"/>
  <c r="O65" i="13"/>
  <c r="Y14" i="13"/>
  <c r="Y49" i="13"/>
  <c r="B32" i="13"/>
  <c r="O28" i="13"/>
  <c r="O63" i="13"/>
  <c r="Z22" i="13"/>
  <c r="Z57" i="13"/>
  <c r="O25" i="13"/>
  <c r="O60" i="13"/>
  <c r="K19" i="13"/>
  <c r="K54" i="13"/>
  <c r="W36" i="13"/>
  <c r="W71" i="13"/>
  <c r="Y38" i="13"/>
  <c r="Y73" i="13"/>
  <c r="Y21" i="13"/>
  <c r="Y56" i="13"/>
  <c r="AA10" i="13"/>
  <c r="AA45" i="13"/>
  <c r="I20" i="13"/>
  <c r="I55" i="13"/>
  <c r="K33" i="13"/>
  <c r="K68" i="13"/>
  <c r="F29" i="13"/>
  <c r="F64" i="13"/>
  <c r="Z18" i="13"/>
  <c r="Z53" i="13"/>
  <c r="W37" i="13"/>
  <c r="W72" i="13"/>
  <c r="AB17" i="13"/>
  <c r="AB52" i="13"/>
  <c r="AC26" i="13"/>
  <c r="AC61" i="13"/>
  <c r="S11" i="13"/>
  <c r="S46" i="13"/>
  <c r="AA22" i="13"/>
  <c r="AA57" i="13"/>
  <c r="AE28" i="13"/>
  <c r="AE63" i="13"/>
  <c r="AD26" i="13"/>
  <c r="AD61" i="13"/>
  <c r="X27" i="13"/>
  <c r="X62" i="13"/>
  <c r="I21" i="13"/>
  <c r="I56" i="13"/>
  <c r="O27" i="13"/>
  <c r="O62" i="13"/>
  <c r="AA37" i="13"/>
  <c r="AA72" i="13"/>
  <c r="L12" i="13"/>
  <c r="L47" i="13"/>
  <c r="AC19" i="13"/>
  <c r="AC54" i="13"/>
  <c r="G18" i="13"/>
  <c r="G53" i="13"/>
  <c r="U35" i="13"/>
  <c r="U70" i="13"/>
  <c r="Q25" i="13"/>
  <c r="Q60" i="13"/>
  <c r="R29" i="13"/>
  <c r="R64" i="13"/>
  <c r="K21" i="13"/>
  <c r="K56" i="13"/>
  <c r="X37" i="13"/>
  <c r="X72" i="13"/>
  <c r="W29" i="13"/>
  <c r="W64" i="13"/>
  <c r="R28" i="13"/>
  <c r="R63" i="13"/>
  <c r="AG21" i="13"/>
  <c r="AG56" i="13"/>
  <c r="E18" i="13"/>
  <c r="E53" i="13"/>
  <c r="E88" i="13"/>
  <c r="AF28" i="13"/>
  <c r="AF63" i="13"/>
  <c r="L21" i="13"/>
  <c r="L56" i="13"/>
  <c r="N37" i="13"/>
  <c r="N72" i="13"/>
  <c r="N34" i="13"/>
  <c r="N69" i="13"/>
  <c r="AG11" i="13"/>
  <c r="AG46" i="13"/>
  <c r="X30" i="13"/>
  <c r="X65" i="13"/>
  <c r="AH11" i="13"/>
  <c r="AH46" i="13"/>
  <c r="F11" i="13"/>
  <c r="F46" i="13"/>
  <c r="AF20" i="13"/>
  <c r="AF55" i="13"/>
  <c r="Z30" i="13"/>
  <c r="Z65" i="13"/>
  <c r="U10" i="13"/>
  <c r="U45" i="13"/>
  <c r="W13" i="13"/>
  <c r="W48" i="13"/>
  <c r="N26" i="13"/>
  <c r="N61" i="13"/>
  <c r="Y28" i="13"/>
  <c r="Y63" i="13"/>
  <c r="P26" i="13"/>
  <c r="P61" i="13"/>
  <c r="AA27" i="13"/>
  <c r="AA62" i="13"/>
  <c r="I29" i="13"/>
  <c r="I64" i="13"/>
  <c r="AE11" i="13"/>
  <c r="AE46" i="13"/>
  <c r="K37" i="13"/>
  <c r="K72" i="13"/>
  <c r="R9" i="13"/>
  <c r="R44" i="13"/>
  <c r="AH33" i="13"/>
  <c r="AH68" i="13"/>
  <c r="M29" i="13"/>
  <c r="M64" i="13"/>
  <c r="AB25" i="13"/>
  <c r="AB60" i="13"/>
  <c r="AF13" i="13"/>
  <c r="AF48" i="13"/>
  <c r="E35" i="13"/>
  <c r="E70" i="13"/>
  <c r="E105" i="13"/>
  <c r="S26" i="13"/>
  <c r="S61" i="13"/>
  <c r="AG18" i="13"/>
  <c r="AG53" i="13"/>
  <c r="S21" i="13"/>
  <c r="S56" i="13"/>
  <c r="X19" i="13"/>
  <c r="X54" i="13"/>
  <c r="S36" i="13"/>
  <c r="S71" i="13"/>
  <c r="N35" i="13"/>
  <c r="N70" i="13"/>
  <c r="AH10" i="13"/>
  <c r="AH45" i="13"/>
  <c r="AF9" i="13"/>
  <c r="AF44" i="13"/>
  <c r="W19" i="13"/>
  <c r="W54" i="13"/>
  <c r="I34" i="13"/>
  <c r="I69" i="13"/>
  <c r="AE38" i="13"/>
  <c r="AE73" i="13"/>
  <c r="I13" i="13"/>
  <c r="I48" i="13"/>
  <c r="S30" i="13"/>
  <c r="S65" i="13"/>
  <c r="AC27" i="13"/>
  <c r="AC62" i="13"/>
  <c r="X28" i="13"/>
  <c r="X63" i="13"/>
  <c r="AB33" i="13"/>
  <c r="AB68" i="13"/>
  <c r="J19" i="13"/>
  <c r="J54" i="13"/>
  <c r="W22" i="13"/>
  <c r="W57" i="13"/>
  <c r="Q35" i="13"/>
  <c r="Q70" i="13"/>
  <c r="Z26" i="13"/>
  <c r="Z61" i="13"/>
  <c r="AB34" i="13"/>
  <c r="AB69" i="13"/>
  <c r="U36" i="13"/>
  <c r="U71" i="13"/>
  <c r="O34" i="13"/>
  <c r="O69" i="13"/>
  <c r="L30" i="13"/>
  <c r="L65" i="13"/>
  <c r="F20" i="13"/>
  <c r="F55" i="13"/>
  <c r="O33" i="13"/>
  <c r="O68" i="13"/>
  <c r="O38" i="13"/>
  <c r="O73" i="13"/>
  <c r="H22" i="13"/>
  <c r="H57" i="13"/>
  <c r="U28" i="13"/>
  <c r="U63" i="13"/>
  <c r="N10" i="13"/>
  <c r="N45" i="13"/>
  <c r="U27" i="13"/>
  <c r="U62" i="13"/>
  <c r="N25" i="13"/>
  <c r="N60" i="13"/>
  <c r="AB29" i="13"/>
  <c r="AB64" i="13"/>
  <c r="AH25" i="13"/>
  <c r="AH60" i="13"/>
  <c r="AG29" i="13"/>
  <c r="AG64" i="13"/>
  <c r="E22" i="13"/>
  <c r="E57" i="13"/>
  <c r="E92" i="13"/>
  <c r="AH12" i="13"/>
  <c r="AH47" i="13"/>
  <c r="AB12" i="13"/>
  <c r="AB47" i="13"/>
  <c r="V12" i="13"/>
  <c r="V47" i="13"/>
  <c r="U37" i="13"/>
  <c r="U72" i="13"/>
  <c r="J36" i="13"/>
  <c r="J71" i="13"/>
  <c r="P38" i="13"/>
  <c r="P73" i="13"/>
  <c r="I10" i="13"/>
  <c r="I45" i="13"/>
  <c r="J25" i="13"/>
  <c r="J60" i="13"/>
  <c r="H29" i="13"/>
  <c r="H64" i="13"/>
  <c r="AD12" i="13"/>
  <c r="AD47" i="13"/>
  <c r="AG9" i="13"/>
  <c r="AG44" i="13"/>
  <c r="V27" i="13"/>
  <c r="V62" i="13"/>
  <c r="G20" i="13"/>
  <c r="G55" i="13"/>
  <c r="V22" i="13"/>
  <c r="V57" i="13"/>
  <c r="L18" i="13"/>
  <c r="L53" i="13"/>
  <c r="AA20" i="13"/>
  <c r="AA55" i="13"/>
  <c r="AH22" i="13"/>
  <c r="AH57" i="13"/>
  <c r="V20" i="13"/>
  <c r="V55" i="13"/>
  <c r="R35" i="13"/>
  <c r="R70" i="13"/>
  <c r="H35" i="13"/>
  <c r="H70" i="13"/>
  <c r="F34" i="13"/>
  <c r="F69" i="13"/>
  <c r="M34" i="13"/>
  <c r="M69" i="13"/>
  <c r="AH29" i="13"/>
  <c r="AH64" i="13"/>
  <c r="N13" i="13"/>
  <c r="N48" i="13"/>
  <c r="M37" i="13"/>
  <c r="M72" i="13"/>
  <c r="AA34" i="13"/>
  <c r="AA69" i="13"/>
  <c r="J30" i="13"/>
  <c r="J65" i="13"/>
  <c r="P14" i="13"/>
  <c r="P49" i="13"/>
  <c r="P10" i="13"/>
  <c r="P45" i="13"/>
  <c r="M27" i="13"/>
  <c r="M62" i="13"/>
  <c r="AA28" i="13"/>
  <c r="AA63" i="13"/>
  <c r="U22" i="13"/>
  <c r="U57" i="13"/>
  <c r="AA18" i="13"/>
  <c r="AA53" i="13"/>
  <c r="Z20" i="13"/>
  <c r="Z55" i="13"/>
  <c r="AC17" i="13"/>
  <c r="AC52" i="13"/>
  <c r="T17" i="13"/>
  <c r="T52" i="13"/>
  <c r="L36" i="13"/>
  <c r="L71" i="13"/>
  <c r="H33" i="13"/>
  <c r="H68" i="13"/>
  <c r="AC10" i="13"/>
  <c r="AC45" i="13"/>
  <c r="B86" i="13"/>
  <c r="AD37" i="13"/>
  <c r="AD72" i="13"/>
  <c r="U29" i="13"/>
  <c r="U64" i="13"/>
  <c r="J27" i="13"/>
  <c r="J62" i="13"/>
  <c r="P11" i="13"/>
  <c r="P46" i="13"/>
  <c r="S34" i="13"/>
  <c r="S69" i="13"/>
  <c r="R14" i="13"/>
  <c r="R49" i="13"/>
  <c r="E37" i="13"/>
  <c r="E72" i="13"/>
  <c r="E107" i="13"/>
  <c r="AD36" i="13"/>
  <c r="AD71" i="13"/>
  <c r="I28" i="13"/>
  <c r="I63" i="13"/>
  <c r="N22" i="13"/>
  <c r="N57" i="13"/>
  <c r="H25" i="13"/>
  <c r="H60" i="13"/>
  <c r="W38" i="13"/>
  <c r="W73" i="13"/>
  <c r="AE10" i="13"/>
  <c r="AE45" i="13"/>
  <c r="N12" i="13"/>
  <c r="N47" i="13"/>
  <c r="F27" i="13"/>
  <c r="F62" i="13"/>
  <c r="K20" i="13"/>
  <c r="K55" i="13"/>
  <c r="X29" i="13"/>
  <c r="X64" i="13"/>
  <c r="T25" i="13"/>
  <c r="T60" i="13"/>
  <c r="Y13" i="13"/>
  <c r="Y48" i="13"/>
  <c r="H9" i="13"/>
  <c r="H44" i="13"/>
  <c r="Z33" i="13"/>
  <c r="Z68" i="13"/>
  <c r="P17" i="13"/>
  <c r="P52" i="13"/>
  <c r="N20" i="13"/>
  <c r="N55" i="13"/>
  <c r="Q34" i="13"/>
  <c r="Q69" i="13"/>
  <c r="L34" i="13"/>
  <c r="L69" i="13"/>
  <c r="O9" i="13"/>
  <c r="O44" i="13"/>
  <c r="L38" i="13"/>
  <c r="L73" i="13"/>
  <c r="AD29" i="13"/>
  <c r="AD64" i="13"/>
  <c r="AA17" i="13"/>
  <c r="AA52" i="13"/>
  <c r="AH34" i="13"/>
  <c r="AH69" i="13"/>
  <c r="AC36" i="13"/>
  <c r="AC71" i="13"/>
  <c r="V13" i="13"/>
  <c r="V48" i="13"/>
  <c r="R25" i="13"/>
  <c r="R60" i="13"/>
  <c r="AC35" i="13"/>
  <c r="AC70" i="13"/>
  <c r="AF30" i="13"/>
  <c r="AF65" i="13"/>
  <c r="M36" i="13"/>
  <c r="M71" i="13"/>
  <c r="J13" i="13"/>
  <c r="J48" i="13"/>
  <c r="AD38" i="13"/>
  <c r="AD73" i="13"/>
  <c r="AE17" i="13"/>
  <c r="AE52" i="13"/>
  <c r="F30" i="13"/>
  <c r="F65" i="13"/>
  <c r="U9" i="13"/>
  <c r="U44" i="13"/>
  <c r="T27" i="13"/>
  <c r="T62" i="13"/>
  <c r="Y25" i="13"/>
  <c r="Y60" i="13"/>
  <c r="V26" i="13"/>
  <c r="V61" i="13"/>
  <c r="W26" i="13"/>
  <c r="W61" i="13"/>
  <c r="N11" i="13"/>
  <c r="N46" i="13"/>
  <c r="O12" i="13"/>
  <c r="O47" i="13"/>
  <c r="AH14" i="13"/>
  <c r="AH49" i="13"/>
  <c r="AB14" i="13"/>
  <c r="AB49" i="13"/>
  <c r="W9" i="13"/>
  <c r="W44" i="13"/>
  <c r="H34" i="13"/>
  <c r="H69" i="13"/>
  <c r="N36" i="13"/>
  <c r="N71" i="13"/>
  <c r="Y26" i="13"/>
  <c r="Y61" i="13"/>
  <c r="AA25" i="13"/>
  <c r="AA60" i="13"/>
  <c r="AB13" i="13"/>
  <c r="AB48" i="13"/>
  <c r="U38" i="13"/>
  <c r="U73" i="13"/>
  <c r="AH26" i="13"/>
  <c r="AH61" i="13"/>
  <c r="S28" i="13"/>
  <c r="S63" i="13"/>
  <c r="M22" i="13"/>
  <c r="M57" i="13"/>
  <c r="S18" i="13"/>
  <c r="S53" i="13"/>
  <c r="R20" i="13"/>
  <c r="R55" i="13"/>
  <c r="AG22" i="13"/>
  <c r="AG57" i="13"/>
  <c r="L17" i="13"/>
  <c r="L52" i="13"/>
  <c r="T36" i="13"/>
  <c r="T71" i="13"/>
  <c r="P33" i="13"/>
  <c r="P68" i="13"/>
  <c r="F33" i="13"/>
  <c r="F68" i="13"/>
  <c r="T10" i="13"/>
  <c r="T45" i="13"/>
  <c r="G38" i="13"/>
  <c r="G73" i="13"/>
  <c r="K27" i="13"/>
  <c r="K62" i="13"/>
  <c r="G12" i="13"/>
  <c r="G47" i="13"/>
  <c r="O10" i="13"/>
  <c r="O45" i="13"/>
  <c r="AB27" i="13"/>
  <c r="AB62" i="13"/>
  <c r="AE26" i="13"/>
  <c r="AE61" i="13"/>
  <c r="G13" i="13"/>
  <c r="G48" i="13"/>
  <c r="AF34" i="13"/>
  <c r="AF69" i="13"/>
  <c r="S29" i="13"/>
  <c r="S64" i="13"/>
  <c r="AG30" i="13"/>
  <c r="AG65" i="13"/>
  <c r="R18" i="13"/>
  <c r="R53" i="13"/>
  <c r="AG20" i="13"/>
  <c r="AG55" i="13"/>
  <c r="AF22" i="13"/>
  <c r="AF57" i="13"/>
  <c r="AD18" i="13"/>
  <c r="AD53" i="13"/>
  <c r="Z19" i="13"/>
  <c r="Z54" i="13"/>
  <c r="AG33" i="13"/>
  <c r="AG68" i="13"/>
  <c r="AC9" i="13"/>
  <c r="AC44" i="13"/>
  <c r="AG37" i="13"/>
  <c r="AG72" i="13"/>
  <c r="H37" i="13"/>
  <c r="H72" i="13"/>
  <c r="AG26" i="13"/>
  <c r="AG61" i="13"/>
  <c r="U26" i="13"/>
  <c r="U61" i="13"/>
  <c r="F28" i="13"/>
  <c r="F63" i="13"/>
  <c r="I11" i="13"/>
  <c r="I46" i="13"/>
  <c r="U14" i="13"/>
  <c r="U49" i="13"/>
  <c r="AB9" i="13"/>
  <c r="AB44" i="13"/>
  <c r="AD25" i="13"/>
  <c r="AD60" i="13"/>
  <c r="F26" i="13"/>
  <c r="F61" i="13"/>
  <c r="W12" i="13"/>
  <c r="W47" i="13"/>
  <c r="K14" i="13"/>
  <c r="K49" i="13"/>
  <c r="F9" i="13"/>
  <c r="F44" i="13"/>
  <c r="Z10" i="13"/>
  <c r="Z45" i="13"/>
  <c r="H27" i="13"/>
  <c r="H62" i="13"/>
  <c r="AG17" i="13"/>
  <c r="AG52" i="13"/>
  <c r="AF14" i="13"/>
  <c r="AF49" i="13"/>
  <c r="U33" i="13"/>
  <c r="U68" i="13"/>
  <c r="AF27" i="13"/>
  <c r="AF62" i="13"/>
  <c r="AB18" i="13"/>
  <c r="AB53" i="13"/>
  <c r="AD13" i="13"/>
  <c r="AD48" i="13"/>
  <c r="Q36" i="13"/>
  <c r="Q71" i="13"/>
  <c r="J33" i="13"/>
  <c r="J68" i="13"/>
  <c r="H17" i="13"/>
  <c r="H52" i="13"/>
  <c r="J11" i="13"/>
  <c r="J46" i="13"/>
  <c r="E28" i="13"/>
  <c r="E63" i="13"/>
  <c r="E98" i="13"/>
  <c r="AG14" i="13"/>
  <c r="AG49" i="13"/>
  <c r="Y37" i="13"/>
  <c r="Y72" i="13"/>
  <c r="L37" i="13"/>
  <c r="L72" i="13"/>
  <c r="AA30" i="13"/>
  <c r="AA65" i="13"/>
  <c r="F18" i="13"/>
  <c r="F53" i="13"/>
  <c r="AA35" i="13"/>
  <c r="AA70" i="13"/>
  <c r="W35" i="13"/>
  <c r="W70" i="13"/>
  <c r="AA19" i="13"/>
  <c r="AA54" i="13"/>
  <c r="T35" i="13"/>
  <c r="T70" i="13"/>
  <c r="AF17" i="13"/>
  <c r="AF52" i="13"/>
  <c r="T21" i="13"/>
  <c r="T56" i="13"/>
  <c r="S27" i="13"/>
  <c r="S62" i="13"/>
  <c r="P18" i="13"/>
  <c r="P53" i="13"/>
  <c r="Q13" i="13"/>
  <c r="Q48" i="13"/>
  <c r="M10" i="13"/>
  <c r="M45" i="13"/>
  <c r="AC29" i="13"/>
  <c r="AC64" i="13"/>
  <c r="S19" i="13"/>
  <c r="S54" i="13"/>
  <c r="AD30" i="13"/>
  <c r="AD65" i="13"/>
  <c r="AE9" i="13"/>
  <c r="AE44" i="13"/>
  <c r="AH21" i="13"/>
  <c r="AH56" i="13"/>
  <c r="Q37" i="13"/>
  <c r="Q72" i="13"/>
  <c r="J17" i="13"/>
  <c r="J52" i="13"/>
  <c r="Q9" i="13"/>
  <c r="Q44" i="13"/>
  <c r="W28" i="13"/>
  <c r="W63" i="13"/>
  <c r="AB26" i="13"/>
  <c r="AB61" i="13"/>
  <c r="Y27" i="13"/>
  <c r="Y62" i="13"/>
  <c r="Z27" i="13"/>
  <c r="Z62" i="13"/>
  <c r="Q12" i="13"/>
  <c r="Q47" i="13"/>
  <c r="AF11" i="13"/>
  <c r="AF46" i="13"/>
  <c r="R11" i="13"/>
  <c r="R46" i="13"/>
  <c r="M11" i="13"/>
  <c r="M46" i="13"/>
  <c r="AC38" i="13"/>
  <c r="AC73" i="13"/>
  <c r="G33" i="13"/>
  <c r="G68" i="13"/>
  <c r="M35" i="13"/>
  <c r="M70" i="13"/>
  <c r="H26" i="13"/>
  <c r="H61" i="13"/>
  <c r="AG27" i="13"/>
  <c r="AG62" i="13"/>
  <c r="J12" i="13"/>
  <c r="J47" i="13"/>
  <c r="N9" i="13"/>
  <c r="N44" i="13"/>
  <c r="H28" i="13"/>
  <c r="H63" i="13"/>
  <c r="V29" i="13"/>
  <c r="V64" i="13"/>
  <c r="G17" i="13"/>
  <c r="G52" i="13"/>
  <c r="V19" i="13"/>
  <c r="V54" i="13"/>
  <c r="S17" i="13"/>
  <c r="S52" i="13"/>
  <c r="O18" i="13"/>
  <c r="O53" i="13"/>
  <c r="K35" i="13"/>
  <c r="K70" i="13"/>
  <c r="F10" i="13"/>
  <c r="F45" i="13"/>
  <c r="E10" i="13"/>
  <c r="E45" i="13"/>
  <c r="E80" i="13"/>
  <c r="K9" i="13"/>
  <c r="K44" i="13"/>
  <c r="F37" i="13"/>
  <c r="F72" i="13"/>
  <c r="E21" i="13"/>
  <c r="E56" i="13"/>
  <c r="E91" i="13"/>
  <c r="F91" i="13"/>
  <c r="AC12" i="13"/>
  <c r="AC47" i="13"/>
  <c r="AH36" i="13"/>
  <c r="AH71" i="13"/>
  <c r="AH27" i="13"/>
  <c r="AH62" i="13"/>
  <c r="Z11" i="13"/>
  <c r="Z46" i="13"/>
  <c r="B8" i="13"/>
  <c r="V30" i="13"/>
  <c r="V65" i="13"/>
  <c r="U19" i="13"/>
  <c r="U54" i="13"/>
  <c r="G22" i="13"/>
  <c r="G57" i="13"/>
  <c r="AG19" i="13"/>
  <c r="AG54" i="13"/>
  <c r="AC20" i="13"/>
  <c r="AC55" i="13"/>
  <c r="AH37" i="13"/>
  <c r="AH72" i="13"/>
  <c r="G36" i="13"/>
  <c r="G71" i="13"/>
  <c r="I27" i="13"/>
  <c r="I62" i="13"/>
  <c r="E27" i="13"/>
  <c r="E62" i="13"/>
  <c r="E97" i="13"/>
  <c r="F38" i="13"/>
  <c r="F73" i="13"/>
  <c r="G28" i="13"/>
  <c r="G63" i="13"/>
  <c r="R12" i="13"/>
  <c r="R47" i="13"/>
  <c r="Z36" i="13"/>
  <c r="Z71" i="13"/>
  <c r="Q29" i="13"/>
  <c r="Q64" i="13"/>
  <c r="Z14" i="13"/>
  <c r="Z49" i="13"/>
  <c r="Q30" i="13"/>
  <c r="Q65" i="13"/>
  <c r="M21" i="13"/>
  <c r="M56" i="13"/>
  <c r="Z38" i="13"/>
  <c r="Z73" i="13"/>
  <c r="AD20" i="13"/>
  <c r="AD55" i="13"/>
  <c r="Z21" i="13"/>
  <c r="Z56" i="13"/>
  <c r="O35" i="13"/>
  <c r="O70" i="13"/>
  <c r="V17" i="13"/>
  <c r="V52" i="13"/>
  <c r="T20" i="13"/>
  <c r="T55" i="13"/>
  <c r="M33" i="13"/>
  <c r="M68" i="13"/>
  <c r="AA29" i="13"/>
  <c r="AA64" i="13"/>
  <c r="R34" i="13"/>
  <c r="R69" i="13"/>
  <c r="P19" i="13"/>
  <c r="P54" i="13"/>
  <c r="V34" i="13"/>
  <c r="V69" i="13"/>
  <c r="L13" i="13"/>
  <c r="L48" i="13"/>
  <c r="AD9" i="13"/>
  <c r="AD44" i="13"/>
  <c r="AA9" i="13"/>
  <c r="AA44" i="13"/>
  <c r="P9" i="13"/>
  <c r="P44" i="13"/>
  <c r="Q26" i="13"/>
  <c r="Q61" i="13"/>
  <c r="M26" i="13"/>
  <c r="M61" i="13"/>
  <c r="E12" i="13"/>
  <c r="E47" i="13"/>
  <c r="E82" i="13"/>
  <c r="AG10" i="13"/>
  <c r="AG45" i="13"/>
  <c r="AD19" i="13"/>
  <c r="AD54" i="13"/>
  <c r="AH38" i="13"/>
  <c r="AH73" i="13"/>
  <c r="B51" i="13"/>
  <c r="G9" i="13"/>
  <c r="G44" i="13"/>
  <c r="N19" i="13"/>
  <c r="N54" i="13"/>
  <c r="I12" i="13"/>
  <c r="I47" i="13"/>
  <c r="AC22" i="13"/>
  <c r="AC57" i="13"/>
  <c r="L25" i="13"/>
  <c r="L60" i="13"/>
  <c r="AB22" i="13"/>
  <c r="AB57" i="13"/>
  <c r="E13" i="13"/>
  <c r="E48" i="13"/>
  <c r="E83" i="13"/>
  <c r="U21" i="13"/>
  <c r="U56" i="13"/>
  <c r="G30" i="13"/>
  <c r="G65" i="13"/>
  <c r="F17" i="13"/>
  <c r="F52" i="13"/>
  <c r="Z17" i="13"/>
  <c r="Z52" i="13"/>
  <c r="E17" i="13"/>
  <c r="E52" i="13"/>
  <c r="E87" i="13"/>
  <c r="AF36" i="13"/>
  <c r="AF71" i="13"/>
  <c r="J29" i="13"/>
  <c r="J64" i="13"/>
  <c r="O13" i="13"/>
  <c r="O48" i="13"/>
  <c r="E11" i="13"/>
  <c r="E46" i="13"/>
  <c r="E81" i="13"/>
  <c r="L28" i="13"/>
  <c r="L63" i="13"/>
  <c r="F12" i="13"/>
  <c r="F47" i="13"/>
  <c r="AB35" i="13"/>
  <c r="AB70" i="13"/>
  <c r="AH17" i="13"/>
  <c r="AH52" i="13"/>
  <c r="S9" i="13"/>
  <c r="S44" i="13"/>
  <c r="P13" i="13"/>
  <c r="P48" i="13"/>
  <c r="R26" i="13"/>
  <c r="R61" i="13"/>
  <c r="AC14" i="13"/>
  <c r="AC49" i="13"/>
  <c r="S14" i="13"/>
  <c r="S49" i="13"/>
  <c r="T34" i="13"/>
  <c r="T69" i="13"/>
  <c r="Q33" i="13"/>
  <c r="Q68" i="13"/>
  <c r="K22" i="13"/>
  <c r="K57" i="13"/>
  <c r="Q20" i="13"/>
  <c r="Q55" i="13"/>
  <c r="V28" i="13"/>
  <c r="V63" i="13"/>
  <c r="AC37" i="13"/>
  <c r="AC72" i="13"/>
  <c r="N29" i="13"/>
  <c r="N64" i="13"/>
  <c r="I30" i="13"/>
  <c r="I65" i="13"/>
  <c r="F22" i="13"/>
  <c r="F57" i="13"/>
  <c r="Q19" i="13"/>
  <c r="Q54" i="13"/>
  <c r="W34" i="13"/>
  <c r="W69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W105" i="13"/>
  <c r="X105" i="13"/>
  <c r="Y105" i="13"/>
  <c r="Z105" i="13"/>
  <c r="AA105" i="13"/>
  <c r="AB105" i="13"/>
  <c r="AC105" i="13"/>
  <c r="AD105" i="13"/>
  <c r="AE105" i="13"/>
  <c r="AF105" i="13"/>
  <c r="AG105" i="13"/>
  <c r="AH105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Z80" i="13"/>
  <c r="AA80" i="13"/>
  <c r="AB80" i="13"/>
  <c r="AC80" i="13"/>
  <c r="AD80" i="13"/>
  <c r="AE80" i="13"/>
  <c r="AF80" i="13"/>
  <c r="AG80" i="13"/>
  <c r="AH80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W104" i="13"/>
  <c r="X104" i="13"/>
  <c r="Y104" i="13"/>
  <c r="Z104" i="13"/>
  <c r="AA104" i="13"/>
  <c r="AB104" i="13"/>
  <c r="AC104" i="13"/>
  <c r="AD104" i="13"/>
  <c r="AE104" i="13"/>
  <c r="AF104" i="13"/>
  <c r="AG104" i="13"/>
  <c r="AH104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W103" i="13"/>
  <c r="X103" i="13"/>
  <c r="Y103" i="13"/>
  <c r="Z103" i="13"/>
  <c r="AA103" i="13"/>
  <c r="AB103" i="13"/>
  <c r="AC103" i="13"/>
  <c r="AD103" i="13"/>
  <c r="AE103" i="13"/>
  <c r="AF103" i="13"/>
  <c r="AG103" i="13"/>
  <c r="AH103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W108" i="13"/>
  <c r="X108" i="13"/>
  <c r="Y108" i="13"/>
  <c r="Z108" i="13"/>
  <c r="AA108" i="13"/>
  <c r="AB108" i="13"/>
  <c r="AC108" i="13"/>
  <c r="AD108" i="13"/>
  <c r="AE108" i="13"/>
  <c r="AF108" i="13"/>
  <c r="AG108" i="13"/>
  <c r="AH108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W100" i="13"/>
  <c r="X100" i="13"/>
  <c r="Y100" i="13"/>
  <c r="Z100" i="13"/>
  <c r="AA100" i="13"/>
  <c r="AB100" i="13"/>
  <c r="AC100" i="13"/>
  <c r="AD100" i="13"/>
  <c r="AE100" i="13"/>
  <c r="AF100" i="13"/>
  <c r="AG100" i="13"/>
  <c r="AH100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AD107" i="13"/>
  <c r="AE107" i="13"/>
  <c r="AF107" i="13"/>
  <c r="AG107" i="13"/>
  <c r="AH107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W106" i="13"/>
  <c r="X106" i="13"/>
  <c r="Y106" i="13"/>
  <c r="Z106" i="13"/>
  <c r="AA106" i="13"/>
  <c r="AB106" i="13"/>
  <c r="AC106" i="13"/>
  <c r="AD106" i="13"/>
  <c r="AE106" i="13"/>
  <c r="AF106" i="13"/>
  <c r="AG106" i="13"/>
  <c r="AH106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W98" i="13"/>
  <c r="X98" i="13"/>
  <c r="Y98" i="13"/>
  <c r="Z98" i="13"/>
  <c r="AA98" i="13"/>
  <c r="AB98" i="13"/>
  <c r="AC98" i="13"/>
  <c r="AD98" i="13"/>
  <c r="AE98" i="13"/>
  <c r="AF98" i="13"/>
  <c r="AG98" i="13"/>
  <c r="AH98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T99" i="13"/>
  <c r="U99" i="13"/>
  <c r="V99" i="13"/>
  <c r="W99" i="13"/>
  <c r="X99" i="13"/>
  <c r="Y99" i="13"/>
  <c r="Z99" i="13"/>
  <c r="AA99" i="13"/>
  <c r="AB99" i="13"/>
  <c r="AC99" i="13"/>
  <c r="AD99" i="13"/>
  <c r="AE99" i="13"/>
  <c r="AF99" i="13"/>
  <c r="AG99" i="13"/>
  <c r="AH99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W96" i="13"/>
  <c r="X96" i="13"/>
  <c r="Y96" i="13"/>
  <c r="Z96" i="13"/>
  <c r="AA96" i="13"/>
  <c r="AB96" i="13"/>
  <c r="AC96" i="13"/>
  <c r="AD96" i="13"/>
  <c r="AE96" i="13"/>
  <c r="AF96" i="13"/>
  <c r="AG96" i="13"/>
  <c r="AH96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tc={F473E10E-5AF8-44DB-B15D-88F6FA921177}</author>
    <author>Liam Hickey</author>
  </authors>
  <commentList>
    <comment ref="K60" authorId="0" shapeId="0" xr:uid="{F473E10E-5AF8-44DB-B15D-88F6FA921177}">
      <text>
        <t>[Threaded comment]
Your version of Excel allows you to read this threaded comment; however, any edits to it will get removed if the file is opened in a newer version of Excel. Learn more: https://go.microsoft.com/fwlink/?linkid=870924
Comment:
    Zeroes such that build period matches the above</t>
      </text>
    </comment>
    <comment ref="B432" authorId="1" shapeId="0" xr:uid="{2060F4E7-9BFB-47AF-A83C-C36B16329DE6}">
      <text>
        <r>
          <rPr>
            <b/>
            <sz val="9"/>
            <color indexed="81"/>
            <rFont val="Tahoma"/>
            <family val="2"/>
          </rPr>
          <t>Liam Hickey:</t>
        </r>
        <r>
          <rPr>
            <sz val="9"/>
            <color indexed="81"/>
            <rFont val="Tahoma"/>
            <family val="2"/>
          </rPr>
          <t xml:space="preserve">
decommissions existing line, builds new in 2029</t>
        </r>
      </text>
    </comment>
    <comment ref="B435" authorId="1" shapeId="0" xr:uid="{5BBAC774-6343-4671-881F-333DC64FEF21}">
      <text>
        <r>
          <rPr>
            <b/>
            <sz val="9"/>
            <color indexed="81"/>
            <rFont val="Tahoma"/>
            <family val="2"/>
          </rPr>
          <t>Liam Hickey:</t>
        </r>
        <r>
          <rPr>
            <sz val="9"/>
            <color indexed="81"/>
            <rFont val="Tahoma"/>
            <family val="2"/>
          </rPr>
          <t xml:space="preserve">
3A, 3B and 3C rebuild 969 in 2026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<sst xmlns="http://schemas.openxmlformats.org/spreadsheetml/2006/main" count="6281" uniqueCount="201">
  <si>
    <t>Options</t>
  </si>
  <si>
    <t>Base</t>
  </si>
  <si>
    <t>Short description</t>
  </si>
  <si>
    <t>Avoided involuntary load shedding</t>
  </si>
  <si>
    <t xml:space="preserve">Avoided fuel consumption from generation dispatch </t>
  </si>
  <si>
    <t xml:space="preserve">Avoided voluntary load curtailment </t>
  </si>
  <si>
    <t>Avoided costs for non RIT-T proponent parties</t>
  </si>
  <si>
    <t>Benefit categories</t>
  </si>
  <si>
    <t>Capital costs</t>
  </si>
  <si>
    <t>Operating and maintenance costs</t>
  </si>
  <si>
    <t>Cost and benefit categories</t>
  </si>
  <si>
    <t>Option name</t>
  </si>
  <si>
    <t>Capex component</t>
  </si>
  <si>
    <t>Amount</t>
  </si>
  <si>
    <t>Asset life</t>
  </si>
  <si>
    <t>General parameters</t>
  </si>
  <si>
    <t>Parameter</t>
  </si>
  <si>
    <t>Unit</t>
  </si>
  <si>
    <t>Value</t>
  </si>
  <si>
    <t>First year of analysis</t>
  </si>
  <si>
    <t>Year</t>
  </si>
  <si>
    <t>Discount year</t>
  </si>
  <si>
    <t>Analysis period</t>
  </si>
  <si>
    <t>Years</t>
  </si>
  <si>
    <t>Option inputs</t>
  </si>
  <si>
    <t>Option</t>
  </si>
  <si>
    <t>$</t>
  </si>
  <si>
    <t>TSNP network service payments to NNO proponents</t>
  </si>
  <si>
    <t>CBA cost inputs</t>
  </si>
  <si>
    <t>CBA benefit inputs</t>
  </si>
  <si>
    <t>S1</t>
  </si>
  <si>
    <t>S2</t>
  </si>
  <si>
    <t>S3</t>
  </si>
  <si>
    <t>Scenarios</t>
  </si>
  <si>
    <t>Scenario</t>
  </si>
  <si>
    <t>General inputs and sensitivities</t>
  </si>
  <si>
    <t>Commercial discount rate</t>
  </si>
  <si>
    <t>%</t>
  </si>
  <si>
    <t>Cost inputs and sensitivities</t>
  </si>
  <si>
    <t>Factor</t>
  </si>
  <si>
    <t xml:space="preserve">Market benefit inputs and sensitivities </t>
  </si>
  <si>
    <t xml:space="preserve">Scenario weighting settings </t>
  </si>
  <si>
    <t>Scenario weighting</t>
  </si>
  <si>
    <t>NPV results</t>
  </si>
  <si>
    <t>PV</t>
  </si>
  <si>
    <t>Calculation</t>
  </si>
  <si>
    <t>Components</t>
  </si>
  <si>
    <t>TNSP</t>
  </si>
  <si>
    <t>Capital cost calculation</t>
  </si>
  <si>
    <t>TNSP capital costs</t>
  </si>
  <si>
    <t>NNO capital costs</t>
  </si>
  <si>
    <t>Terminal value</t>
  </si>
  <si>
    <t>NNO operating expenditure</t>
  </si>
  <si>
    <t>TNSP operating expenditure</t>
  </si>
  <si>
    <t>Opex</t>
  </si>
  <si>
    <t>Annual depreciation</t>
  </si>
  <si>
    <t>Weighted</t>
  </si>
  <si>
    <t>NPV</t>
  </si>
  <si>
    <t>$NPV</t>
  </si>
  <si>
    <t>Rank</t>
  </si>
  <si>
    <t>NPV result</t>
  </si>
  <si>
    <t>NNO receipts received from TNSP</t>
  </si>
  <si>
    <t>NPV breakdown</t>
  </si>
  <si>
    <t>Benefit time series</t>
  </si>
  <si>
    <t>Chart tables</t>
  </si>
  <si>
    <t>First ranked option</t>
  </si>
  <si>
    <t>Real</t>
  </si>
  <si>
    <t>Discounted</t>
  </si>
  <si>
    <t>No investment</t>
  </si>
  <si>
    <t>Name</t>
  </si>
  <si>
    <t>Low</t>
  </si>
  <si>
    <t>1 if TNSP owns asset</t>
  </si>
  <si>
    <t>Build year 1</t>
  </si>
  <si>
    <t>Build year 2</t>
  </si>
  <si>
    <t>Build year 3</t>
  </si>
  <si>
    <t>Build year 4</t>
  </si>
  <si>
    <t>Build year 5</t>
  </si>
  <si>
    <t>Build year 6</t>
  </si>
  <si>
    <t>Build year 7</t>
  </si>
  <si>
    <t>Build year 8</t>
  </si>
  <si>
    <t>Build year 9</t>
  </si>
  <si>
    <t>Build year 10</t>
  </si>
  <si>
    <t>Build year 11</t>
  </si>
  <si>
    <t>Build year 12</t>
  </si>
  <si>
    <t>Build year 13</t>
  </si>
  <si>
    <t>Build year 14</t>
  </si>
  <si>
    <t>Build year 15</t>
  </si>
  <si>
    <t>Build year 16</t>
  </si>
  <si>
    <t>Build year 17</t>
  </si>
  <si>
    <t>Build year 18</t>
  </si>
  <si>
    <t>Build year 19</t>
  </si>
  <si>
    <t>Build year 20</t>
  </si>
  <si>
    <t>MWh</t>
  </si>
  <si>
    <t>Operating cost calculation</t>
  </si>
  <si>
    <t>Years in analysis period</t>
  </si>
  <si>
    <t>TNSP owned</t>
  </si>
  <si>
    <t>Central</t>
  </si>
  <si>
    <t>Option 1A</t>
  </si>
  <si>
    <t>Option 1B</t>
  </si>
  <si>
    <t>Option 2A</t>
  </si>
  <si>
    <t>Option 2B</t>
  </si>
  <si>
    <t>Option 2C</t>
  </si>
  <si>
    <t>Option 2D</t>
  </si>
  <si>
    <t>Option 3A</t>
  </si>
  <si>
    <t>Option 3B</t>
  </si>
  <si>
    <t>Option 3C</t>
  </si>
  <si>
    <t>Stage</t>
  </si>
  <si>
    <t>3rd Narrabri Tx</t>
  </si>
  <si>
    <t>Upgrade 969 line to 160 MVA rating</t>
  </si>
  <si>
    <t>Second 132 kV line between Tamworth and Narrabri</t>
  </si>
  <si>
    <t>Second 132 kV line between Tamworth and Gunnedah</t>
  </si>
  <si>
    <t>New double circuit 132 kV line between Tamworth and Gunnedah; decommission existing 969 line</t>
  </si>
  <si>
    <t>Upgrade 9UH line to 100 MVA rating</t>
  </si>
  <si>
    <t>Upgrade existing 969 line to 135 MVA rating</t>
  </si>
  <si>
    <t>New 132 kV line between Gunnedah and Narrabri</t>
  </si>
  <si>
    <t>330 kV line between Tamworth and Gunnedah operated at 132 kV</t>
  </si>
  <si>
    <t>Rebuild 969 line as double circuit</t>
  </si>
  <si>
    <t>Option 5A</t>
  </si>
  <si>
    <t>Option 5B</t>
  </si>
  <si>
    <t>Upgrade 968 line to 160 MVA rating</t>
  </si>
  <si>
    <t>Upgrade 969 line to 135 MVA rating</t>
  </si>
  <si>
    <t>Biodiversity offset costs</t>
  </si>
  <si>
    <t>VCR</t>
  </si>
  <si>
    <t>$/MWh</t>
  </si>
  <si>
    <t>Component</t>
  </si>
  <si>
    <t>High</t>
  </si>
  <si>
    <t>Property allowances</t>
  </si>
  <si>
    <t>Quantity</t>
  </si>
  <si>
    <t>Replacement Cost (based on $125k/pole)</t>
  </si>
  <si>
    <t>2026-2028</t>
  </si>
  <si>
    <t>2029-2033</t>
  </si>
  <si>
    <t>2034-2038</t>
  </si>
  <si>
    <t>2039-2043</t>
  </si>
  <si>
    <t>2044-2046</t>
  </si>
  <si>
    <t>Mid point</t>
  </si>
  <si>
    <t>Annualised cost</t>
  </si>
  <si>
    <t>Low (S2)</t>
  </si>
  <si>
    <t>High (S3)</t>
  </si>
  <si>
    <t>Central (S1)</t>
  </si>
  <si>
    <t>Asset life of wood poles</t>
  </si>
  <si>
    <t>Network capital costs</t>
  </si>
  <si>
    <t>TNSP payments to NNO</t>
  </si>
  <si>
    <t>Total</t>
  </si>
  <si>
    <t>Avoided unrelated TNSP expenditure (wood pole replacement)</t>
  </si>
  <si>
    <t>Optimal year of wood pole replacement</t>
  </si>
  <si>
    <t>Avoided unrelated TNSP expenditure (market benefits)</t>
  </si>
  <si>
    <t>Avoided involuntary load shedding in NW Slopes</t>
  </si>
  <si>
    <t>Avoided involuntary load shedding outside of NW Slopes</t>
  </si>
  <si>
    <t>Legend applied throughout the model template</t>
  </si>
  <si>
    <t>Table Row Name</t>
  </si>
  <si>
    <t>Input Cell</t>
  </si>
  <si>
    <t>Calculation cell</t>
  </si>
  <si>
    <t>Parameter Cell</t>
  </si>
  <si>
    <t>Output Cell</t>
  </si>
  <si>
    <t>General parameters and options inputs</t>
  </si>
  <si>
    <t>Cost categories</t>
  </si>
  <si>
    <t>All years in the input sheet are expressed as financial years. ie 2023 refers to FY2022/23 that covers the period from 1 July 2022 to 30 June 2023</t>
  </si>
  <si>
    <t>Option 5C</t>
  </si>
  <si>
    <t>50 MVAr SVC Gunnedah</t>
  </si>
  <si>
    <t>60 MVAr SVC at Narrabri</t>
  </si>
  <si>
    <t>50 MVAr SVC Narrabri 132</t>
  </si>
  <si>
    <t>60 MVAr SVC at Narrabri 132</t>
  </si>
  <si>
    <t>Install 50 MW / 50 MWh BESS at Narrabri 132</t>
  </si>
  <si>
    <t>TSNP network service payments to NNO proponents (opex)</t>
  </si>
  <si>
    <t>Tiled chart</t>
  </si>
  <si>
    <t>1A</t>
  </si>
  <si>
    <t>1B</t>
  </si>
  <si>
    <t>2A</t>
  </si>
  <si>
    <t>2B</t>
  </si>
  <si>
    <t>2C</t>
  </si>
  <si>
    <t>2D</t>
  </si>
  <si>
    <t>3A</t>
  </si>
  <si>
    <t>3B</t>
  </si>
  <si>
    <t>3C</t>
  </si>
  <si>
    <t>5A</t>
  </si>
  <si>
    <t>5B</t>
  </si>
  <si>
    <t>5C</t>
  </si>
  <si>
    <t>Sensitivities</t>
  </si>
  <si>
    <t>Payback analysis</t>
  </si>
  <si>
    <t>PV gross benefits</t>
  </si>
  <si>
    <t>Cumulative PV gross benefits</t>
  </si>
  <si>
    <t>Total cost</t>
  </si>
  <si>
    <t>Payback</t>
  </si>
  <si>
    <t>High discount rate (central scenario)</t>
  </si>
  <si>
    <t>Low discount rate (central scenario)</t>
  </si>
  <si>
    <t>Full involuntary load shedding forecast (zeroed out after 2027/28 in NPV assessment - see above, see PACR section 6.1)</t>
  </si>
  <si>
    <t>Line 969 costs - calculation of avoided unrelated TNSP expenditure (wood pole replacement)</t>
  </si>
  <si>
    <t>Hydrogen Superpower</t>
  </si>
  <si>
    <t>Progressive Change</t>
  </si>
  <si>
    <t>North West Slopes amended PACR economic assessment</t>
  </si>
  <si>
    <t>Step Change</t>
  </si>
  <si>
    <t>Commission year - step</t>
  </si>
  <si>
    <t>Commission year - progressive</t>
  </si>
  <si>
    <t>Commission year - hydrogen</t>
  </si>
  <si>
    <t>BESS</t>
  </si>
  <si>
    <t>Connection cost</t>
  </si>
  <si>
    <t>NO</t>
  </si>
  <si>
    <t>YES</t>
  </si>
  <si>
    <t>BESS at Gunnedah</t>
  </si>
  <si>
    <t>BESS near Gunnedah</t>
  </si>
  <si>
    <t>Redacted to preserve confidentiality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</si>
</sst>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6" formatCode="&quot;$&quot;#,##0;[Red]\-&quot;$&quot;#,##0"/>
    <numFmt numFmtId="43" formatCode="_-* #,##0.00_-;\-* #,##0.00_-;_-* &quot;-&quot;??_-;_-@_-"/>
    <numFmt numFmtId="164" formatCode="#,##0.0"/>
    <numFmt numFmtId="165" formatCode="_-* #,##0_-;\-* #,##0_-;_-* &quot;-&quot;??_-;_-@_-"/>
    <numFmt numFmtId="166" formatCode="0.0%"/>
    <numFmt numFmtId="167" formatCode="0.0"/>
    <numFmt numFmtId="168" formatCode="#,##0.000"/>
    <numFmt numFmtId="169" formatCode="#,##0.0000"/>
  </numFmts>
  <fonts count="16" x14ac:knownFonts="1">
    <font>
      <sz val="11"/>
      <color theme="1"/>
      <name val="Arial"/>
      <family val="2"/>
      <scheme val="minor"/>
    </font>
    <font>
      <b/>
      <sz val="11"/>
      <color theme="0"/>
      <name val="Arial"/>
      <family val="2"/>
      <scheme val="minor"/>
    </font>
    <font>
      <sz val="15"/>
      <color theme="1"/>
      <name val="Arial"/>
      <family val="2"/>
      <scheme val="minor"/>
    </font>
    <font>
      <b/>
      <sz val="15"/>
      <color theme="0"/>
      <name val="Arial"/>
      <family val="2"/>
      <scheme val="minor"/>
    </font>
    <font>
      <sz val="8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sz val="11"/>
      <color theme="0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1"/>
      <color rgb="FFFF0000"/>
      <name val="Arial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Arial"/>
      <family val="2"/>
      <scheme val="minor"/>
    </font>
    <font>
      <b/>
      <sz val="16"/>
      <color theme="0"/>
      <name val="Arial"/>
      <family val="2"/>
      <scheme val="minor"/>
    </font>
    <font>
      <b/>
      <sz val="16"/>
      <color theme="2"/>
      <name val="Arial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008698"/>
        <bgColor indexed="64"/>
      </patternFill>
    </fill>
    <fill>
      <patternFill patternType="solid">
        <fgColor rgb="FF696A6D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262D33"/>
        <bgColor indexed="64"/>
      </patternFill>
    </fill>
    <fill>
      <patternFill patternType="solid">
        <fgColor rgb="FFE0D4A4"/>
        <bgColor indexed="64"/>
      </patternFill>
    </fill>
    <fill>
      <patternFill patternType="solid">
        <fgColor rgb="FF9EC0D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6C1D1"/>
        <bgColor indexed="64"/>
      </patternFill>
    </fill>
    <fill>
      <patternFill patternType="solid">
        <fgColor rgb="FF9ECCA6"/>
        <bgColor indexed="64"/>
      </patternFill>
    </fill>
  </fills>
  <borders count="1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6" fillId="6" borderId="0"/>
    <xf numFmtId="0" fontId="6" fillId="3" borderId="0"/>
    <xf numFmtId="2" fontId="7" fillId="7" borderId="0"/>
    <xf numFmtId="2" fontId="7" fillId="8" borderId="0"/>
    <xf numFmtId="0" fontId="7" fillId="9" borderId="0"/>
    <xf numFmtId="1" fontId="7" fillId="1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" fillId="0" borderId="0"/>
    <xf numFmtId="0" fontId="14" fillId="2" borderId="0"/>
    <xf numFmtId="2" fontId="7" fillId="10" borderId="0"/>
    <xf numFmtId="2" fontId="7" fillId="11" borderId="0"/>
  </cellStyleXfs>
  <cellXfs count="153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1" fillId="3" borderId="0" xfId="0" applyFont="1" applyFill="1" applyAlignment="1">
      <alignment horizontal="right"/>
    </xf>
    <xf numFmtId="0" fontId="1" fillId="3" borderId="0" xfId="0" applyFont="1" applyFill="1"/>
    <xf numFmtId="0" fontId="0" fillId="4" borderId="0" xfId="0" applyFill="1"/>
    <xf numFmtId="0" fontId="1" fillId="5" borderId="0" xfId="0" applyFont="1" applyFill="1"/>
    <xf numFmtId="0" fontId="0" fillId="5" borderId="0" xfId="0" applyFill="1"/>
    <xf numFmtId="2" fontId="1" fillId="6" borderId="0" xfId="1" applyNumberFormat="1" applyFont="1" applyAlignment="1">
      <alignment vertical="center"/>
    </xf>
    <xf numFmtId="0" fontId="1" fillId="6" borderId="0" xfId="1" applyFont="1"/>
    <xf numFmtId="0" fontId="1" fillId="3" borderId="0" xfId="2" applyFont="1" applyAlignment="1">
      <alignment horizontal="left" vertical="top" wrapText="1"/>
    </xf>
    <xf numFmtId="0" fontId="1" fillId="3" borderId="0" xfId="2" applyFont="1" applyAlignment="1">
      <alignment horizontal="right" vertical="top" wrapText="1"/>
    </xf>
    <xf numFmtId="0" fontId="1" fillId="0" borderId="0" xfId="0" applyFont="1"/>
    <xf numFmtId="0" fontId="1" fillId="3" borderId="0" xfId="2" applyFont="1" applyAlignment="1">
      <alignment horizontal="center" vertical="top" wrapText="1"/>
    </xf>
    <xf numFmtId="3" fontId="5" fillId="7" borderId="0" xfId="3" applyNumberFormat="1" applyFont="1"/>
    <xf numFmtId="3" fontId="1" fillId="3" borderId="0" xfId="2" applyNumberFormat="1" applyFont="1" applyAlignment="1">
      <alignment horizontal="left" vertical="top" wrapText="1"/>
    </xf>
    <xf numFmtId="0" fontId="1" fillId="5" borderId="0" xfId="0" applyFont="1" applyFill="1" applyAlignment="1">
      <alignment horizontal="right"/>
    </xf>
    <xf numFmtId="10" fontId="0" fillId="10" borderId="0" xfId="0" applyNumberFormat="1" applyFill="1" applyAlignment="1">
      <alignment horizontal="right"/>
    </xf>
    <xf numFmtId="3" fontId="0" fillId="4" borderId="0" xfId="0" applyNumberFormat="1" applyFill="1"/>
    <xf numFmtId="0" fontId="1" fillId="5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3" fontId="3" fillId="2" borderId="0" xfId="0" applyNumberFormat="1" applyFont="1" applyFill="1"/>
    <xf numFmtId="3" fontId="0" fillId="0" borderId="0" xfId="0" applyNumberFormat="1"/>
    <xf numFmtId="3" fontId="1" fillId="5" borderId="0" xfId="0" applyNumberFormat="1" applyFont="1" applyFill="1"/>
    <xf numFmtId="3" fontId="1" fillId="5" borderId="0" xfId="0" applyNumberFormat="1" applyFont="1" applyFill="1" applyAlignment="1">
      <alignment horizontal="left"/>
    </xf>
    <xf numFmtId="2" fontId="1" fillId="6" borderId="0" xfId="1" applyNumberFormat="1" applyFont="1"/>
    <xf numFmtId="0" fontId="1" fillId="6" borderId="0" xfId="1" applyFont="1" applyAlignment="1">
      <alignment horizontal="center"/>
    </xf>
    <xf numFmtId="0" fontId="1" fillId="3" borderId="0" xfId="2" applyFont="1"/>
    <xf numFmtId="0" fontId="1" fillId="3" borderId="0" xfId="2" applyFont="1" applyAlignment="1">
      <alignment horizontal="center"/>
    </xf>
    <xf numFmtId="0" fontId="1" fillId="3" borderId="0" xfId="2" applyFont="1" applyAlignment="1">
      <alignment horizontal="right"/>
    </xf>
    <xf numFmtId="2" fontId="0" fillId="9" borderId="0" xfId="5" applyNumberFormat="1" applyFont="1"/>
    <xf numFmtId="0" fontId="0" fillId="9" borderId="0" xfId="5" applyFont="1"/>
    <xf numFmtId="0" fontId="0" fillId="9" borderId="0" xfId="5" applyFont="1" applyAlignment="1">
      <alignment horizontal="center"/>
    </xf>
    <xf numFmtId="3" fontId="0" fillId="8" borderId="0" xfId="4" applyNumberFormat="1" applyFont="1"/>
    <xf numFmtId="0" fontId="1" fillId="3" borderId="0" xfId="2" applyFont="1" applyAlignment="1">
      <alignment horizontal="right" wrapText="1"/>
    </xf>
    <xf numFmtId="0" fontId="2" fillId="2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" fillId="6" borderId="0" xfId="1" applyFont="1" applyAlignment="1">
      <alignment horizontal="right"/>
    </xf>
    <xf numFmtId="3" fontId="0" fillId="8" borderId="1" xfId="4" applyNumberFormat="1" applyFont="1" applyBorder="1" applyAlignment="1">
      <alignment horizontal="right"/>
    </xf>
    <xf numFmtId="164" fontId="0" fillId="8" borderId="0" xfId="4" applyNumberFormat="1" applyFont="1" applyAlignment="1">
      <alignment horizontal="right"/>
    </xf>
    <xf numFmtId="164" fontId="0" fillId="0" borderId="0" xfId="0" applyNumberFormat="1"/>
    <xf numFmtId="0" fontId="1" fillId="5" borderId="0" xfId="0" applyFont="1" applyFill="1" applyAlignment="1">
      <alignment horizontal="left"/>
    </xf>
    <xf numFmtId="2" fontId="0" fillId="0" borderId="0" xfId="0" applyNumberFormat="1"/>
    <xf numFmtId="164" fontId="0" fillId="8" borderId="2" xfId="4" applyNumberFormat="1" applyFont="1" applyBorder="1" applyAlignment="1">
      <alignment horizontal="right"/>
    </xf>
    <xf numFmtId="0" fontId="1" fillId="3" borderId="0" xfId="2" applyFont="1" applyAlignment="1">
      <alignment horizontal="left"/>
    </xf>
    <xf numFmtId="3" fontId="0" fillId="8" borderId="0" xfId="4" applyNumberFormat="1" applyFont="1" applyAlignment="1">
      <alignment horizontal="right"/>
    </xf>
    <xf numFmtId="3" fontId="1" fillId="3" borderId="0" xfId="2" applyNumberFormat="1" applyFont="1" applyAlignment="1">
      <alignment horizontal="right"/>
    </xf>
    <xf numFmtId="3" fontId="1" fillId="3" borderId="0" xfId="2" applyNumberFormat="1" applyFont="1" applyAlignment="1">
      <alignment horizontal="left"/>
    </xf>
    <xf numFmtId="4" fontId="8" fillId="5" borderId="0" xfId="0" applyNumberFormat="1" applyFont="1" applyFill="1" applyAlignment="1">
      <alignment horizontal="right"/>
    </xf>
    <xf numFmtId="0" fontId="0" fillId="0" borderId="7" xfId="0" applyBorder="1"/>
    <xf numFmtId="0" fontId="0" fillId="0" borderId="10" xfId="0" applyBorder="1"/>
    <xf numFmtId="0" fontId="5" fillId="7" borderId="0" xfId="3" applyNumberFormat="1" applyFont="1" applyAlignment="1">
      <alignment horizontal="center"/>
    </xf>
    <xf numFmtId="3" fontId="0" fillId="8" borderId="1" xfId="4" applyNumberFormat="1" applyFont="1" applyBorder="1"/>
    <xf numFmtId="0" fontId="5" fillId="7" borderId="12" xfId="3" applyNumberFormat="1" applyFont="1" applyBorder="1" applyAlignment="1">
      <alignment horizontal="center"/>
    </xf>
    <xf numFmtId="3" fontId="0" fillId="8" borderId="11" xfId="4" applyNumberFormat="1" applyFont="1" applyBorder="1"/>
    <xf numFmtId="0" fontId="10" fillId="0" borderId="0" xfId="0" applyFont="1"/>
    <xf numFmtId="6" fontId="0" fillId="0" borderId="0" xfId="0" applyNumberFormat="1" applyAlignment="1">
      <alignment horizontal="right"/>
    </xf>
    <xf numFmtId="3" fontId="1" fillId="2" borderId="0" xfId="0" applyNumberFormat="1" applyFont="1" applyFill="1"/>
    <xf numFmtId="0" fontId="0" fillId="2" borderId="0" xfId="0" applyFill="1"/>
    <xf numFmtId="0" fontId="0" fillId="2" borderId="0" xfId="0" applyFill="1" applyAlignment="1">
      <alignment horizontal="right"/>
    </xf>
    <xf numFmtId="0" fontId="0" fillId="9" borderId="0" xfId="5" applyFont="1" applyAlignment="1">
      <alignment horizontal="left"/>
    </xf>
    <xf numFmtId="3" fontId="1" fillId="6" borderId="0" xfId="1" applyNumberFormat="1" applyFont="1" applyAlignment="1">
      <alignment horizontal="right"/>
    </xf>
    <xf numFmtId="1" fontId="7" fillId="10" borderId="0" xfId="6"/>
    <xf numFmtId="3" fontId="5" fillId="7" borderId="12" xfId="3" applyNumberFormat="1" applyFont="1" applyBorder="1"/>
    <xf numFmtId="3" fontId="5" fillId="7" borderId="12" xfId="3" applyNumberFormat="1" applyFont="1" applyBorder="1" applyAlignment="1">
      <alignment horizontal="left" wrapText="1"/>
    </xf>
    <xf numFmtId="2" fontId="7" fillId="7" borderId="0" xfId="3"/>
    <xf numFmtId="2" fontId="5" fillId="7" borderId="0" xfId="3" applyFont="1"/>
    <xf numFmtId="0" fontId="7" fillId="9" borderId="0" xfId="5"/>
    <xf numFmtId="165" fontId="0" fillId="10" borderId="0" xfId="8" applyNumberFormat="1" applyFont="1" applyFill="1" applyAlignment="1">
      <alignment horizontal="right"/>
    </xf>
    <xf numFmtId="3" fontId="5" fillId="8" borderId="1" xfId="4" applyNumberFormat="1" applyFont="1" applyBorder="1"/>
    <xf numFmtId="3" fontId="5" fillId="8" borderId="11" xfId="4" applyNumberFormat="1" applyFont="1" applyBorder="1"/>
    <xf numFmtId="3" fontId="5" fillId="7" borderId="12" xfId="3" applyNumberFormat="1" applyFont="1" applyBorder="1" applyAlignment="1">
      <alignment horizontal="left"/>
    </xf>
    <xf numFmtId="1" fontId="0" fillId="9" borderId="0" xfId="5" applyNumberFormat="1" applyFont="1" applyAlignment="1">
      <alignment horizontal="left"/>
    </xf>
    <xf numFmtId="3" fontId="0" fillId="8" borderId="14" xfId="4" applyNumberFormat="1" applyFont="1" applyBorder="1"/>
    <xf numFmtId="3" fontId="0" fillId="8" borderId="13" xfId="4" applyNumberFormat="1" applyFont="1" applyBorder="1"/>
    <xf numFmtId="3" fontId="0" fillId="8" borderId="15" xfId="4" applyNumberFormat="1" applyFont="1" applyBorder="1"/>
    <xf numFmtId="1" fontId="0" fillId="8" borderId="0" xfId="4" applyNumberFormat="1" applyFont="1"/>
    <xf numFmtId="1" fontId="7" fillId="7" borderId="0" xfId="3" applyNumberFormat="1" applyAlignment="1">
      <alignment horizontal="center"/>
    </xf>
    <xf numFmtId="0" fontId="13" fillId="0" borderId="0" xfId="0" applyFont="1"/>
    <xf numFmtId="1" fontId="7" fillId="7" borderId="0" xfId="3" applyNumberFormat="1"/>
    <xf numFmtId="1" fontId="7" fillId="7" borderId="0" xfId="3" applyNumberFormat="1" applyAlignment="1">
      <alignment horizontal="left"/>
    </xf>
    <xf numFmtId="0" fontId="6" fillId="6" borderId="0" xfId="1"/>
    <xf numFmtId="3" fontId="5" fillId="7" borderId="0" xfId="8" applyNumberFormat="1" applyFont="1" applyFill="1"/>
    <xf numFmtId="166" fontId="0" fillId="0" borderId="0" xfId="7" applyNumberFormat="1" applyFont="1"/>
    <xf numFmtId="0" fontId="5" fillId="7" borderId="0" xfId="3" applyNumberFormat="1" applyFont="1"/>
    <xf numFmtId="0" fontId="5" fillId="7" borderId="12" xfId="3" applyNumberFormat="1" applyFont="1" applyBorder="1"/>
    <xf numFmtId="1" fontId="5" fillId="7" borderId="0" xfId="3" applyNumberFormat="1" applyFont="1"/>
    <xf numFmtId="0" fontId="0" fillId="7" borderId="0" xfId="0" applyFill="1"/>
    <xf numFmtId="2" fontId="0" fillId="7" borderId="0" xfId="0" applyNumberFormat="1" applyFill="1"/>
    <xf numFmtId="2" fontId="5" fillId="8" borderId="0" xfId="4" applyFont="1"/>
    <xf numFmtId="3" fontId="5" fillId="7" borderId="0" xfId="3" applyNumberFormat="1" applyFont="1" applyAlignment="1">
      <alignment horizontal="left"/>
    </xf>
    <xf numFmtId="0" fontId="5" fillId="7" borderId="0" xfId="3" applyNumberFormat="1" applyFont="1" applyAlignment="1">
      <alignment horizontal="right"/>
    </xf>
    <xf numFmtId="0" fontId="5" fillId="7" borderId="12" xfId="3" applyNumberFormat="1" applyFont="1" applyBorder="1" applyAlignment="1">
      <alignment horizontal="right"/>
    </xf>
    <xf numFmtId="0" fontId="0" fillId="9" borderId="0" xfId="0" applyFill="1"/>
    <xf numFmtId="0" fontId="0" fillId="9" borderId="0" xfId="0" applyFill="1" applyAlignment="1">
      <alignment horizontal="left"/>
    </xf>
    <xf numFmtId="0" fontId="0" fillId="9" borderId="0" xfId="0" applyFill="1" applyAlignment="1">
      <alignment horizontal="center"/>
    </xf>
    <xf numFmtId="3" fontId="0" fillId="9" borderId="0" xfId="0" applyNumberFormat="1" applyFill="1"/>
    <xf numFmtId="3" fontId="0" fillId="9" borderId="0" xfId="0" applyNumberFormat="1" applyFill="1" applyAlignment="1">
      <alignment horizontal="left"/>
    </xf>
    <xf numFmtId="0" fontId="6" fillId="3" borderId="0" xfId="2"/>
    <xf numFmtId="3" fontId="0" fillId="7" borderId="0" xfId="3" applyNumberFormat="1" applyFont="1"/>
    <xf numFmtId="10" fontId="0" fillId="0" borderId="0" xfId="7" applyNumberFormat="1" applyFont="1"/>
    <xf numFmtId="167" fontId="0" fillId="0" borderId="0" xfId="0" applyNumberFormat="1"/>
    <xf numFmtId="0" fontId="7" fillId="0" borderId="0" xfId="9"/>
    <xf numFmtId="0" fontId="9" fillId="0" borderId="0" xfId="0" applyFont="1"/>
    <xf numFmtId="9" fontId="0" fillId="0" borderId="0" xfId="7" applyFont="1"/>
    <xf numFmtId="0" fontId="15" fillId="0" borderId="0" xfId="0" applyFont="1"/>
    <xf numFmtId="0" fontId="6" fillId="6" borderId="3" xfId="1" applyBorder="1" applyAlignment="1">
      <alignment vertical="top"/>
    </xf>
    <xf numFmtId="0" fontId="6" fillId="6" borderId="4" xfId="1" applyBorder="1" applyAlignment="1">
      <alignment vertical="top"/>
    </xf>
    <xf numFmtId="0" fontId="6" fillId="6" borderId="5" xfId="1" applyBorder="1" applyAlignment="1">
      <alignment vertical="top"/>
    </xf>
    <xf numFmtId="0" fontId="7" fillId="9" borderId="6" xfId="5" applyBorder="1"/>
    <xf numFmtId="2" fontId="7" fillId="7" borderId="6" xfId="3" applyBorder="1"/>
    <xf numFmtId="2" fontId="7" fillId="8" borderId="6" xfId="4" applyBorder="1"/>
    <xf numFmtId="2" fontId="7" fillId="8" borderId="0" xfId="4"/>
    <xf numFmtId="1" fontId="7" fillId="10" borderId="6" xfId="6" applyBorder="1"/>
    <xf numFmtId="2" fontId="7" fillId="11" borderId="8" xfId="12" applyBorder="1"/>
    <xf numFmtId="2" fontId="7" fillId="11" borderId="9" xfId="12" applyBorder="1"/>
    <xf numFmtId="167" fontId="0" fillId="8" borderId="0" xfId="0" applyNumberFormat="1" applyFill="1"/>
    <xf numFmtId="164" fontId="0" fillId="11" borderId="0" xfId="4" applyNumberFormat="1" applyFont="1" applyFill="1" applyAlignment="1">
      <alignment horizontal="right"/>
    </xf>
    <xf numFmtId="0" fontId="0" fillId="11" borderId="0" xfId="4" applyNumberFormat="1" applyFont="1" applyFill="1" applyAlignment="1">
      <alignment horizontal="right"/>
    </xf>
    <xf numFmtId="9" fontId="0" fillId="11" borderId="0" xfId="7" applyFont="1" applyFill="1" applyBorder="1" applyAlignment="1">
      <alignment horizontal="right"/>
    </xf>
    <xf numFmtId="0" fontId="9" fillId="0" borderId="17" xfId="0" applyFont="1" applyBorder="1"/>
    <xf numFmtId="0" fontId="0" fillId="0" borderId="16" xfId="0" applyBorder="1"/>
    <xf numFmtId="0" fontId="0" fillId="0" borderId="18" xfId="0" applyBorder="1"/>
    <xf numFmtId="3" fontId="0" fillId="11" borderId="1" xfId="4" applyNumberFormat="1" applyFont="1" applyFill="1" applyBorder="1" applyAlignment="1">
      <alignment horizontal="right"/>
    </xf>
    <xf numFmtId="3" fontId="0" fillId="11" borderId="0" xfId="4" applyNumberFormat="1" applyFont="1" applyFill="1"/>
    <xf numFmtId="1" fontId="5" fillId="7" borderId="12" xfId="3" applyNumberFormat="1" applyFont="1" applyBorder="1"/>
    <xf numFmtId="3" fontId="0" fillId="7" borderId="13" xfId="4" applyNumberFormat="1" applyFont="1" applyFill="1" applyBorder="1"/>
    <xf numFmtId="3" fontId="5" fillId="7" borderId="0" xfId="3" applyNumberFormat="1" applyFont="1" applyAlignment="1">
      <alignment horizontal="left" wrapText="1"/>
    </xf>
    <xf numFmtId="2" fontId="9" fillId="9" borderId="0" xfId="5" applyNumberFormat="1" applyFont="1"/>
    <xf numFmtId="1" fontId="9" fillId="9" borderId="0" xfId="5" applyNumberFormat="1" applyFont="1" applyAlignment="1">
      <alignment horizontal="left"/>
    </xf>
    <xf numFmtId="3" fontId="0" fillId="8" borderId="13" xfId="4" applyNumberFormat="1" applyFont="1" applyBorder="1" applyAlignment="1">
      <alignment horizontal="right"/>
    </xf>
    <xf numFmtId="2" fontId="0" fillId="10" borderId="0" xfId="0" applyNumberFormat="1" applyFill="1" applyAlignment="1">
      <alignment horizontal="right"/>
    </xf>
    <xf numFmtId="2" fontId="0" fillId="0" borderId="0" xfId="7" applyNumberFormat="1" applyFont="1"/>
    <xf numFmtId="165" fontId="0" fillId="0" borderId="0" xfId="8" applyNumberFormat="1" applyFont="1"/>
    <xf numFmtId="4" fontId="0" fillId="0" borderId="0" xfId="0" applyNumberFormat="1"/>
    <xf numFmtId="3" fontId="7" fillId="8" borderId="0" xfId="4" applyNumberFormat="1"/>
    <xf numFmtId="0" fontId="6" fillId="6" borderId="13" xfId="1" applyBorder="1"/>
    <xf numFmtId="0" fontId="1" fillId="3" borderId="13" xfId="0" applyFont="1" applyFill="1" applyBorder="1" applyAlignment="1">
      <alignment horizontal="right"/>
    </xf>
    <xf numFmtId="0" fontId="0" fillId="11" borderId="13" xfId="4" applyNumberFormat="1" applyFont="1" applyFill="1" applyBorder="1" applyAlignment="1">
      <alignment horizontal="right"/>
    </xf>
    <xf numFmtId="0" fontId="8" fillId="0" borderId="0" xfId="0" applyFont="1"/>
    <xf numFmtId="0" fontId="14" fillId="2" borderId="0" xfId="10"/>
    <xf numFmtId="168" fontId="0" fillId="0" borderId="0" xfId="0" applyNumberFormat="1"/>
    <xf numFmtId="169" fontId="0" fillId="0" borderId="0" xfId="0" applyNumberFormat="1"/>
    <xf numFmtId="3" fontId="5" fillId="7" borderId="0" xfId="3" applyNumberFormat="1" applyFont="1" applyAlignment="1">
      <alignment horizontal="left" vertical="center" wrapText="1"/>
    </xf>
    <xf numFmtId="3" fontId="5" fillId="7" borderId="12" xfId="3" applyNumberFormat="1" applyFont="1" applyBorder="1" applyAlignment="1">
      <alignment horizontal="left" vertical="center" wrapText="1"/>
    </xf>
    <xf numFmtId="3" fontId="5" fillId="7" borderId="0" xfId="3" applyNumberFormat="1" applyFont="1" applyAlignment="1">
      <alignment horizontal="left" wrapText="1"/>
    </xf>
    <xf numFmtId="3" fontId="0" fillId="7" borderId="12" xfId="3" applyNumberFormat="1" applyFont="1" applyBorder="1" applyAlignment="1">
      <alignment horizontal="left" vertical="center" wrapText="1"/>
    </xf>
    <xf numFmtId="3" fontId="0" fillId="7" borderId="0" xfId="3" applyNumberFormat="1" applyFont="1" applyAlignment="1">
      <alignment horizontal="left" vertical="center" wrapText="1"/>
    </xf>
    <xf numFmtId="0" fontId="0" fillId="0" borderId="0" xfId="0"/>
    <xf numFmtId="0" fontId="6" fillId="6" borderId="0" xfId="1" applyAlignment="1">
      <alignment horizontal="center"/>
    </xf>
    <xf numFmtId="3" fontId="0" fillId="8" borderId="0" xfId="4" applyNumberFormat="1" applyFont="1" applyBorder="1" applyAlignment="1">
      <alignment horizontal="right"/>
    </xf>
    <xf numFmtId="3" fontId="0" fillId="8" borderId="13" xfId="4" applyNumberFormat="1" applyFont="1" applyBorder="1" applyAlignment="1">
      <alignment horizontal="left"/>
    </xf>
  </cellXfs>
  <cellStyles count="13">
    <cellStyle name="Calculation Cell" xfId="4" xr:uid="{B9B55694-FD6A-441F-8BAD-76DAF98790A8}"/>
    <cellStyle name="Comma" xfId="8" builtinId="3"/>
    <cellStyle name="Header 1" xfId="10" xr:uid="{7C5798F9-E5D2-4012-86C7-D80B34D28DE7}"/>
    <cellStyle name="Header 2" xfId="1" xr:uid="{3B062291-4C59-4BFF-8014-7AEA90EA8841}"/>
    <cellStyle name="Input Cell" xfId="3" xr:uid="{A4BAD18F-C9AD-4C17-8D0D-FF250F775297}"/>
    <cellStyle name="Normal" xfId="0" builtinId="0"/>
    <cellStyle name="Normal 2" xfId="9" xr:uid="{A3717DC2-56FA-4D5B-9AFD-5E1060D8E813}"/>
    <cellStyle name="Output Cell" xfId="12" xr:uid="{51FE6CE1-BD02-4914-A08E-A17DAFC7F764}"/>
    <cellStyle name="Parameter Cell" xfId="6" xr:uid="{69F41AEC-C907-4C4E-91D4-C7599A2FA61D}"/>
    <cellStyle name="Parameter Cell 2" xfId="11" xr:uid="{B889E48E-9DE7-4E2E-9A15-00A807B87B50}"/>
    <cellStyle name="Percent" xfId="7" builtinId="5"/>
    <cellStyle name="Table Header" xfId="2" xr:uid="{2EED20C0-8929-4585-9BB3-563B663A56B5}"/>
    <cellStyle name="Table Row Name" xfId="5" xr:uid="{488C922C-BA85-4F8F-9702-4864984102C3}"/>
  </cellStyles>
  <dxfs count="0"/>
  <tableStyles count="1" defaultTableStyle="TableStyleMedium2" defaultPivotStyle="PivotStyleLight16">
    <tableStyle name="Invisible" pivot="0" table="0" count="0" xr9:uid="{88903E76-1DA5-4E9C-B5AC-7EFD0BDAE2B8}"/>
  </tableStyles>
  <colors>
    <mruColors>
      <color rgb="FFE0D4A4"/>
      <color rgb="FF9ECCA6"/>
      <color rgb="FFB5A991"/>
      <color rgb="FFC9C0AF"/>
      <color rgb="FF696A6D"/>
      <color rgb="FF00869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63253293616407"/>
          <c:y val="5.2042408416117986E-2"/>
          <c:w val="0.86334106768771279"/>
          <c:h val="0.85697011420303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Results!$D$30</c:f>
              <c:strCache>
                <c:ptCount val="1"/>
                <c:pt idx="0">
                  <c:v>Step Change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FF-4202-80DF-BE53E7C4318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9A7-4613-BD24-E9167BD27829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29-41DE-8EB7-231DC4578C14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Results!$A$31:$A$42</c:f>
              <c:strCache>
                <c:ptCount val="12"/>
                <c:pt idx="0">
                  <c:v>1A</c:v>
                </c:pt>
                <c:pt idx="1">
                  <c:v>1B</c:v>
                </c:pt>
                <c:pt idx="2">
                  <c:v>2A</c:v>
                </c:pt>
                <c:pt idx="3">
                  <c:v>2B</c:v>
                </c:pt>
                <c:pt idx="4">
                  <c:v>2C</c:v>
                </c:pt>
                <c:pt idx="5">
                  <c:v>2D</c:v>
                </c:pt>
                <c:pt idx="6">
                  <c:v>3A</c:v>
                </c:pt>
                <c:pt idx="7">
                  <c:v>3B</c:v>
                </c:pt>
                <c:pt idx="8">
                  <c:v>3C</c:v>
                </c:pt>
                <c:pt idx="9">
                  <c:v>5A</c:v>
                </c:pt>
                <c:pt idx="10">
                  <c:v>5B</c:v>
                </c:pt>
                <c:pt idx="11">
                  <c:v>5C</c:v>
                </c:pt>
              </c:strCache>
            </c:strRef>
          </c:cat>
          <c:val>
            <c:numRef>
              <c:f>Results!$D$31:$D$42</c:f>
              <c:numCache>
                <c:formatCode>#,##0.0</c:formatCode>
                <c:ptCount val="12"/>
                <c:pt idx="0">
                  <c:v>503.93988991562668</c:v>
                </c:pt>
                <c:pt idx="1">
                  <c:v>531.938318857784</c:v>
                </c:pt>
                <c:pt idx="2">
                  <c:v>242.23911995417612</c:v>
                </c:pt>
                <c:pt idx="3">
                  <c:v>227.0520738450353</c:v>
                </c:pt>
                <c:pt idx="4">
                  <c:v>211.96272656456151</c:v>
                </c:pt>
                <c:pt idx="5">
                  <c:v>183.87393706584186</c:v>
                </c:pt>
                <c:pt idx="6">
                  <c:v>572.90795211578336</c:v>
                </c:pt>
                <c:pt idx="7">
                  <c:v>550.83310311228081</c:v>
                </c:pt>
                <c:pt idx="8">
                  <c:v>544.34445321836404</c:v>
                </c:pt>
                <c:pt idx="9">
                  <c:v>552.93276984074669</c:v>
                </c:pt>
                <c:pt idx="10">
                  <c:v>618.38643242301521</c:v>
                </c:pt>
                <c:pt idx="11">
                  <c:v>601.9585956964612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A-48E8-A087-CC604F993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1100"/>
          <c:min val="-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NPV</c:v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8E9-466A-BD74-54555DE4F56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E9-466A-BD74-54555DE4F56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BD-4201-B6B2-A129126C357A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E9-466A-BD74-54555DE4F562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8E9-466A-BD74-54555DE4F562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BD-4201-B6B2-A129126C357A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Results!$B$437:$C$462</c:f>
              <c:multiLvlStrCache>
                <c:ptCount val="26"/>
                <c:lvl>
                  <c:pt idx="1">
                    <c:v>1A</c:v>
                  </c:pt>
                  <c:pt idx="2">
                    <c:v>1B</c:v>
                  </c:pt>
                  <c:pt idx="3">
                    <c:v>2A</c:v>
                  </c:pt>
                  <c:pt idx="4">
                    <c:v>2B</c:v>
                  </c:pt>
                  <c:pt idx="5">
                    <c:v>2C</c:v>
                  </c:pt>
                  <c:pt idx="6">
                    <c:v>2D</c:v>
                  </c:pt>
                  <c:pt idx="7">
                    <c:v>3A</c:v>
                  </c:pt>
                  <c:pt idx="8">
                    <c:v>3B</c:v>
                  </c:pt>
                  <c:pt idx="9">
                    <c:v>3C</c:v>
                  </c:pt>
                  <c:pt idx="10">
                    <c:v>5A</c:v>
                  </c:pt>
                  <c:pt idx="11">
                    <c:v>5B</c:v>
                  </c:pt>
                  <c:pt idx="12">
                    <c:v>5C</c:v>
                  </c:pt>
                  <c:pt idx="14">
                    <c:v>1A</c:v>
                  </c:pt>
                  <c:pt idx="15">
                    <c:v>1B</c:v>
                  </c:pt>
                  <c:pt idx="16">
                    <c:v>2A</c:v>
                  </c:pt>
                  <c:pt idx="17">
                    <c:v>2B</c:v>
                  </c:pt>
                  <c:pt idx="18">
                    <c:v>2C</c:v>
                  </c:pt>
                  <c:pt idx="19">
                    <c:v>2D</c:v>
                  </c:pt>
                  <c:pt idx="20">
                    <c:v>3A</c:v>
                  </c:pt>
                  <c:pt idx="21">
                    <c:v>3B</c:v>
                  </c:pt>
                  <c:pt idx="22">
                    <c:v>3C</c:v>
                  </c:pt>
                  <c:pt idx="23">
                    <c:v>5A</c:v>
                  </c:pt>
                  <c:pt idx="24">
                    <c:v>5B</c:v>
                  </c:pt>
                  <c:pt idx="25">
                    <c:v>5C</c:v>
                  </c:pt>
                </c:lvl>
                <c:lvl>
                  <c:pt idx="0">
                    <c:v>High discount rate (central scenario)</c:v>
                  </c:pt>
                  <c:pt idx="13">
                    <c:v>Low discount rate (central scenario)</c:v>
                  </c:pt>
                </c:lvl>
              </c:multiLvlStrCache>
            </c:multiLvlStrRef>
          </c:cat>
          <c:val>
            <c:numRef>
              <c:f>Results!$D$437:$D$462</c:f>
              <c:numCache>
                <c:formatCode>0.0</c:formatCode>
                <c:ptCount val="26"/>
                <c:pt idx="1">
                  <c:v>443.80852581149759</c:v>
                </c:pt>
                <c:pt idx="2">
                  <c:v>470.32071719360982</c:v>
                </c:pt>
                <c:pt idx="3">
                  <c:v>206.96578995298398</c:v>
                </c:pt>
                <c:pt idx="4">
                  <c:v>193.60053467485389</c:v>
                </c:pt>
                <c:pt idx="5">
                  <c:v>175.20166954674121</c:v>
                </c:pt>
                <c:pt idx="6">
                  <c:v>146.91005098314685</c:v>
                </c:pt>
                <c:pt idx="7">
                  <c:v>513.37728656045351</c:v>
                </c:pt>
                <c:pt idx="8">
                  <c:v>492.4145254188191</c:v>
                </c:pt>
                <c:pt idx="9">
                  <c:v>483.52657958278468</c:v>
                </c:pt>
                <c:pt idx="10">
                  <c:v>500.79914677324717</c:v>
                </c:pt>
                <c:pt idx="11">
                  <c:v>553.49018738834354</c:v>
                </c:pt>
                <c:pt idx="12">
                  <c:v>539.07367493670336</c:v>
                </c:pt>
                <c:pt idx="14">
                  <c:v>644.24070741102742</c:v>
                </c:pt>
                <c:pt idx="15">
                  <c:v>677.18570707864797</c:v>
                </c:pt>
                <c:pt idx="16">
                  <c:v>328.25452915998994</c:v>
                </c:pt>
                <c:pt idx="17">
                  <c:v>307.64500511463785</c:v>
                </c:pt>
                <c:pt idx="18">
                  <c:v>306.15969459026445</c:v>
                </c:pt>
                <c:pt idx="19">
                  <c:v>279.7518817880914</c:v>
                </c:pt>
                <c:pt idx="20">
                  <c:v>705.68034363632717</c:v>
                </c:pt>
                <c:pt idx="21">
                  <c:v>682.05300861722753</c:v>
                </c:pt>
                <c:pt idx="22">
                  <c:v>684.89524431271093</c:v>
                </c:pt>
                <c:pt idx="23">
                  <c:v>668.44493480999142</c:v>
                </c:pt>
                <c:pt idx="24">
                  <c:v>763.19982841318938</c:v>
                </c:pt>
                <c:pt idx="25">
                  <c:v>742.28786424948373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BD-4201-B6B2-A129126C3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98316463"/>
        <c:axId val="1898309391"/>
      </c:barChart>
      <c:catAx>
        <c:axId val="1898316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8309391"/>
        <c:crosses val="autoZero"/>
        <c:auto val="1"/>
        <c:lblAlgn val="ctr"/>
        <c:lblOffset val="100"/>
        <c:noMultiLvlLbl val="0"/>
      </c:catAx>
      <c:valAx>
        <c:axId val="1898309391"/>
        <c:scaling>
          <c:orientation val="minMax"/>
          <c:max val="1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1000" b="0" i="0" kern="1200" baseline="0">
                    <a:solidFill>
                      <a:srgbClr val="595959"/>
                    </a:solidFill>
                    <a:effectLst/>
                    <a:latin typeface="Arial" panose="020B0604020202020204" pitchFamily="34" charset="0"/>
                  </a:rPr>
                  <a:t>$m, NPV</a:t>
                </a:r>
                <a:endParaRPr lang="en-AU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8316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Step</a:t>
            </a:r>
            <a:r>
              <a:rPr lang="en-US" baseline="0"/>
              <a:t> </a:t>
            </a:r>
            <a:r>
              <a:rPr lang="en-US"/>
              <a:t>Change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93684210526316"/>
          <c:y val="4.8506944444444443E-2"/>
          <c:w val="0.8542093567251462"/>
          <c:h val="0.854567361111111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Results!$D$30</c:f>
              <c:strCache>
                <c:ptCount val="1"/>
                <c:pt idx="0">
                  <c:v>Step Change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15-4CB6-B6D6-65E851CD8A4E}"/>
              </c:ext>
            </c:extLst>
          </c:dPt>
          <c:dPt>
            <c:idx val="9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72C2-4B5A-825E-44B6ABFEE54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15-4CB6-B6D6-65E851CD8A4E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F15-4CB6-B6D6-65E851CD8A4E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Results!$A$31:$A$42</c:f>
              <c:strCache>
                <c:ptCount val="12"/>
                <c:pt idx="0">
                  <c:v>1A</c:v>
                </c:pt>
                <c:pt idx="1">
                  <c:v>1B</c:v>
                </c:pt>
                <c:pt idx="2">
                  <c:v>2A</c:v>
                </c:pt>
                <c:pt idx="3">
                  <c:v>2B</c:v>
                </c:pt>
                <c:pt idx="4">
                  <c:v>2C</c:v>
                </c:pt>
                <c:pt idx="5">
                  <c:v>2D</c:v>
                </c:pt>
                <c:pt idx="6">
                  <c:v>3A</c:v>
                </c:pt>
                <c:pt idx="7">
                  <c:v>3B</c:v>
                </c:pt>
                <c:pt idx="8">
                  <c:v>3C</c:v>
                </c:pt>
                <c:pt idx="9">
                  <c:v>5A</c:v>
                </c:pt>
                <c:pt idx="10">
                  <c:v>5B</c:v>
                </c:pt>
                <c:pt idx="11">
                  <c:v>5C</c:v>
                </c:pt>
              </c:strCache>
            </c:strRef>
          </c:cat>
          <c:val>
            <c:numRef>
              <c:f>Results!$D$31:$D$42</c:f>
              <c:numCache>
                <c:formatCode>#,##0.0</c:formatCode>
                <c:ptCount val="12"/>
                <c:pt idx="0">
                  <c:v>503.93988991562668</c:v>
                </c:pt>
                <c:pt idx="1">
                  <c:v>531.938318857784</c:v>
                </c:pt>
                <c:pt idx="2">
                  <c:v>242.23911995417612</c:v>
                </c:pt>
                <c:pt idx="3">
                  <c:v>227.0520738450353</c:v>
                </c:pt>
                <c:pt idx="4">
                  <c:v>211.96272656456151</c:v>
                </c:pt>
                <c:pt idx="5">
                  <c:v>183.87393706584186</c:v>
                </c:pt>
                <c:pt idx="6">
                  <c:v>572.90795211578336</c:v>
                </c:pt>
                <c:pt idx="7">
                  <c:v>550.83310311228081</c:v>
                </c:pt>
                <c:pt idx="8">
                  <c:v>544.34445321836404</c:v>
                </c:pt>
                <c:pt idx="9">
                  <c:v>552.93276984074669</c:v>
                </c:pt>
                <c:pt idx="10">
                  <c:v>618.38643242301521</c:v>
                </c:pt>
                <c:pt idx="11">
                  <c:v>601.9585956964612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15-4CB6-B6D6-65E851CD8A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1100"/>
          <c:min val="-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93684210526316"/>
          <c:y val="5.9700854700854698E-2"/>
          <c:w val="0.8542093567251462"/>
          <c:h val="0.821005982905982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Results!$E$30</c:f>
              <c:strCache>
                <c:ptCount val="1"/>
                <c:pt idx="0">
                  <c:v>Progressive Change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66-4D36-AF81-EAFB5D3B483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66-4D36-AF81-EAFB5D3B483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66-4D36-AF81-EAFB5D3B4833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9566-4D36-AF81-EAFB5D3B4833}"/>
              </c:ext>
            </c:extLst>
          </c:dPt>
          <c:dLbls>
            <c:dLbl>
              <c:idx val="3"/>
              <c:layout>
                <c:manualLayout>
                  <c:x val="0"/>
                  <c:y val="1.32291666666666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66-4D36-AF81-EAFB5D3B4833}"/>
                </c:ext>
              </c:extLst>
            </c:dLbl>
            <c:dLbl>
              <c:idx val="5"/>
              <c:layout>
                <c:manualLayout>
                  <c:x val="-2.0043062586953021E-3"/>
                  <c:y val="1.64888139838860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66-4D36-AF81-EAFB5D3B483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Results!$A$31:$A$42</c:f>
              <c:strCache>
                <c:ptCount val="12"/>
                <c:pt idx="0">
                  <c:v>1A</c:v>
                </c:pt>
                <c:pt idx="1">
                  <c:v>1B</c:v>
                </c:pt>
                <c:pt idx="2">
                  <c:v>2A</c:v>
                </c:pt>
                <c:pt idx="3">
                  <c:v>2B</c:v>
                </c:pt>
                <c:pt idx="4">
                  <c:v>2C</c:v>
                </c:pt>
                <c:pt idx="5">
                  <c:v>2D</c:v>
                </c:pt>
                <c:pt idx="6">
                  <c:v>3A</c:v>
                </c:pt>
                <c:pt idx="7">
                  <c:v>3B</c:v>
                </c:pt>
                <c:pt idx="8">
                  <c:v>3C</c:v>
                </c:pt>
                <c:pt idx="9">
                  <c:v>5A</c:v>
                </c:pt>
                <c:pt idx="10">
                  <c:v>5B</c:v>
                </c:pt>
                <c:pt idx="11">
                  <c:v>5C</c:v>
                </c:pt>
              </c:strCache>
            </c:strRef>
          </c:cat>
          <c:val>
            <c:numRef>
              <c:f>Results!$E$31:$E$42</c:f>
              <c:numCache>
                <c:formatCode>#,##0.0</c:formatCode>
                <c:ptCount val="12"/>
                <c:pt idx="0">
                  <c:v>74.003970981697449</c:v>
                </c:pt>
                <c:pt idx="1">
                  <c:v>74.003970981697449</c:v>
                </c:pt>
                <c:pt idx="2">
                  <c:v>18.325311966404374</c:v>
                </c:pt>
                <c:pt idx="3">
                  <c:v>-1.6148134015898592</c:v>
                </c:pt>
                <c:pt idx="4">
                  <c:v>18.325311966404374</c:v>
                </c:pt>
                <c:pt idx="5">
                  <c:v>-38.326976429734749</c:v>
                </c:pt>
                <c:pt idx="6">
                  <c:v>58.303695090568638</c:v>
                </c:pt>
                <c:pt idx="7">
                  <c:v>69.688340965208369</c:v>
                </c:pt>
                <c:pt idx="8">
                  <c:v>58.303695090568638</c:v>
                </c:pt>
                <c:pt idx="9">
                  <c:v>33.612762289683417</c:v>
                </c:pt>
                <c:pt idx="10">
                  <c:v>83.282152525507755</c:v>
                </c:pt>
                <c:pt idx="11">
                  <c:v>64.789668629271404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566-4D36-AF81-EAFB5D3B483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1100"/>
          <c:min val="-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6502923976608"/>
          <c:y val="5.9700854700854698E-2"/>
          <c:w val="0.84306900584795319"/>
          <c:h val="0.826433333333333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Results!$F$30</c:f>
              <c:strCache>
                <c:ptCount val="1"/>
                <c:pt idx="0">
                  <c:v>Hydrogen Superpower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E7-4821-AB50-89DF05DF980D}"/>
              </c:ext>
            </c:extLst>
          </c:dPt>
          <c:dPt>
            <c:idx val="9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9F80-4AAB-8B7B-F50F69E27911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5E7-4821-AB50-89DF05DF980D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5E7-4821-AB50-89DF05DF980D}"/>
              </c:ext>
            </c:extLst>
          </c:dPt>
          <c:dLbls>
            <c:dLbl>
              <c:idx val="10"/>
              <c:layout>
                <c:manualLayout>
                  <c:x val="-1.485380116959064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E7-4821-AB50-89DF05DF980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Results!$A$31:$A$42</c:f>
              <c:strCache>
                <c:ptCount val="12"/>
                <c:pt idx="0">
                  <c:v>1A</c:v>
                </c:pt>
                <c:pt idx="1">
                  <c:v>1B</c:v>
                </c:pt>
                <c:pt idx="2">
                  <c:v>2A</c:v>
                </c:pt>
                <c:pt idx="3">
                  <c:v>2B</c:v>
                </c:pt>
                <c:pt idx="4">
                  <c:v>2C</c:v>
                </c:pt>
                <c:pt idx="5">
                  <c:v>2D</c:v>
                </c:pt>
                <c:pt idx="6">
                  <c:v>3A</c:v>
                </c:pt>
                <c:pt idx="7">
                  <c:v>3B</c:v>
                </c:pt>
                <c:pt idx="8">
                  <c:v>3C</c:v>
                </c:pt>
                <c:pt idx="9">
                  <c:v>5A</c:v>
                </c:pt>
                <c:pt idx="10">
                  <c:v>5B</c:v>
                </c:pt>
                <c:pt idx="11">
                  <c:v>5C</c:v>
                </c:pt>
              </c:strCache>
            </c:strRef>
          </c:cat>
          <c:val>
            <c:numRef>
              <c:f>Results!$F$31:$F$42</c:f>
              <c:numCache>
                <c:formatCode>#,##0.0</c:formatCode>
                <c:ptCount val="12"/>
                <c:pt idx="0">
                  <c:v>503.93988991562668</c:v>
                </c:pt>
                <c:pt idx="1">
                  <c:v>531.938318857784</c:v>
                </c:pt>
                <c:pt idx="2">
                  <c:v>242.23911995417612</c:v>
                </c:pt>
                <c:pt idx="3">
                  <c:v>227.0520738450353</c:v>
                </c:pt>
                <c:pt idx="4">
                  <c:v>211.96272656456151</c:v>
                </c:pt>
                <c:pt idx="5">
                  <c:v>183.87393706584186</c:v>
                </c:pt>
                <c:pt idx="6">
                  <c:v>572.90795211578336</c:v>
                </c:pt>
                <c:pt idx="7">
                  <c:v>551.67464848947236</c:v>
                </c:pt>
                <c:pt idx="8">
                  <c:v>544.34445321836404</c:v>
                </c:pt>
                <c:pt idx="9">
                  <c:v>558.30196674254228</c:v>
                </c:pt>
                <c:pt idx="10">
                  <c:v>624.24197227982881</c:v>
                </c:pt>
                <c:pt idx="11">
                  <c:v>605.72725097824525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E7-4821-AB50-89DF05DF9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1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93684210526316"/>
          <c:y val="4.8982051282051291E-2"/>
          <c:w val="0.8542093567251462"/>
          <c:h val="0.836745299145299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Results!$G$30</c:f>
              <c:strCache>
                <c:ptCount val="1"/>
                <c:pt idx="0">
                  <c:v>Weighted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E7-4607-A6BC-31EC79D28E69}"/>
              </c:ext>
            </c:extLst>
          </c:dPt>
          <c:dPt>
            <c:idx val="9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6455-487D-B790-3462FA2E222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7E7-4607-A6BC-31EC79D28E69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7E7-4607-A6BC-31EC79D28E69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Results!$A$31:$A$42</c:f>
              <c:strCache>
                <c:ptCount val="12"/>
                <c:pt idx="0">
                  <c:v>1A</c:v>
                </c:pt>
                <c:pt idx="1">
                  <c:v>1B</c:v>
                </c:pt>
                <c:pt idx="2">
                  <c:v>2A</c:v>
                </c:pt>
                <c:pt idx="3">
                  <c:v>2B</c:v>
                </c:pt>
                <c:pt idx="4">
                  <c:v>2C</c:v>
                </c:pt>
                <c:pt idx="5">
                  <c:v>2D</c:v>
                </c:pt>
                <c:pt idx="6">
                  <c:v>3A</c:v>
                </c:pt>
                <c:pt idx="7">
                  <c:v>3B</c:v>
                </c:pt>
                <c:pt idx="8">
                  <c:v>3C</c:v>
                </c:pt>
                <c:pt idx="9">
                  <c:v>5A</c:v>
                </c:pt>
                <c:pt idx="10">
                  <c:v>5B</c:v>
                </c:pt>
                <c:pt idx="11">
                  <c:v>5C</c:v>
                </c:pt>
              </c:strCache>
            </c:strRef>
          </c:cat>
          <c:val>
            <c:numRef>
              <c:f>Results!$G$31:$G$42</c:f>
              <c:numCache>
                <c:formatCode>#,##0.0</c:formatCode>
                <c:ptCount val="12"/>
                <c:pt idx="0">
                  <c:v>374.95911423544794</c:v>
                </c:pt>
                <c:pt idx="1">
                  <c:v>394.55801449495806</c:v>
                </c:pt>
                <c:pt idx="2">
                  <c:v>175.0649775578446</c:v>
                </c:pt>
                <c:pt idx="3">
                  <c:v>158.45200767104774</c:v>
                </c:pt>
                <c:pt idx="4">
                  <c:v>153.87150218511439</c:v>
                </c:pt>
                <c:pt idx="5">
                  <c:v>117.21366301716887</c:v>
                </c:pt>
                <c:pt idx="6">
                  <c:v>418.52667500821894</c:v>
                </c:pt>
                <c:pt idx="7">
                  <c:v>406.64115263605356</c:v>
                </c:pt>
                <c:pt idx="8">
                  <c:v>398.53222578002544</c:v>
                </c:pt>
                <c:pt idx="9">
                  <c:v>398.10322301775085</c:v>
                </c:pt>
                <c:pt idx="10">
                  <c:v>458.90914562798946</c:v>
                </c:pt>
                <c:pt idx="11">
                  <c:v>441.48627552702538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E7-4607-A6BC-31EC79D28E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1100"/>
          <c:min val="-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Results!$E$30</c:f>
              <c:strCache>
                <c:ptCount val="1"/>
                <c:pt idx="0">
                  <c:v>Progressive Change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F7-423A-A30E-E7FFB21840F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1F7-423A-A30E-E7FFB21840F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921-4011-8142-1C22728627F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C1E-496D-A5F0-B544C35C4859}"/>
              </c:ext>
            </c:extLst>
          </c:dPt>
          <c:dLbls>
            <c:dLbl>
              <c:idx val="3"/>
              <c:layout>
                <c:manualLayout>
                  <c:x val="0"/>
                  <c:y val="1.32291666666666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00-4F33-8EDE-E16EC7B88B45}"/>
                </c:ext>
              </c:extLst>
            </c:dLbl>
            <c:dLbl>
              <c:idx val="5"/>
              <c:layout>
                <c:manualLayout>
                  <c:x val="-2.0044191919191918E-3"/>
                  <c:y val="1.76392361111111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00-4F33-8EDE-E16EC7B88B4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Results!$A$31:$A$42</c:f>
              <c:strCache>
                <c:ptCount val="12"/>
                <c:pt idx="0">
                  <c:v>1A</c:v>
                </c:pt>
                <c:pt idx="1">
                  <c:v>1B</c:v>
                </c:pt>
                <c:pt idx="2">
                  <c:v>2A</c:v>
                </c:pt>
                <c:pt idx="3">
                  <c:v>2B</c:v>
                </c:pt>
                <c:pt idx="4">
                  <c:v>2C</c:v>
                </c:pt>
                <c:pt idx="5">
                  <c:v>2D</c:v>
                </c:pt>
                <c:pt idx="6">
                  <c:v>3A</c:v>
                </c:pt>
                <c:pt idx="7">
                  <c:v>3B</c:v>
                </c:pt>
                <c:pt idx="8">
                  <c:v>3C</c:v>
                </c:pt>
                <c:pt idx="9">
                  <c:v>5A</c:v>
                </c:pt>
                <c:pt idx="10">
                  <c:v>5B</c:v>
                </c:pt>
                <c:pt idx="11">
                  <c:v>5C</c:v>
                </c:pt>
              </c:strCache>
            </c:strRef>
          </c:cat>
          <c:val>
            <c:numRef>
              <c:f>Results!$E$31:$E$42</c:f>
              <c:numCache>
                <c:formatCode>#,##0.0</c:formatCode>
                <c:ptCount val="12"/>
                <c:pt idx="0">
                  <c:v>74.003970981697449</c:v>
                </c:pt>
                <c:pt idx="1">
                  <c:v>74.003970981697449</c:v>
                </c:pt>
                <c:pt idx="2">
                  <c:v>18.325311966404374</c:v>
                </c:pt>
                <c:pt idx="3">
                  <c:v>-1.6148134015898592</c:v>
                </c:pt>
                <c:pt idx="4">
                  <c:v>18.325311966404374</c:v>
                </c:pt>
                <c:pt idx="5">
                  <c:v>-38.326976429734749</c:v>
                </c:pt>
                <c:pt idx="6">
                  <c:v>58.303695090568638</c:v>
                </c:pt>
                <c:pt idx="7">
                  <c:v>69.688340965208369</c:v>
                </c:pt>
                <c:pt idx="8">
                  <c:v>58.303695090568638</c:v>
                </c:pt>
                <c:pt idx="9">
                  <c:v>33.612762289683417</c:v>
                </c:pt>
                <c:pt idx="10">
                  <c:v>83.282152525507755</c:v>
                </c:pt>
                <c:pt idx="11">
                  <c:v>64.789668629271404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3-4FEE-947E-3D195BEAE97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1100"/>
          <c:min val="-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Results!$F$30</c:f>
              <c:strCache>
                <c:ptCount val="1"/>
                <c:pt idx="0">
                  <c:v>Hydrogen Superpower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72-49D0-8C58-EFEDC7D4F15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C97E-4ECE-BC0E-D4EB17C5694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8F-41B9-BC71-2C664B091CFA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Results!$A$31:$A$42</c:f>
              <c:strCache>
                <c:ptCount val="12"/>
                <c:pt idx="0">
                  <c:v>1A</c:v>
                </c:pt>
                <c:pt idx="1">
                  <c:v>1B</c:v>
                </c:pt>
                <c:pt idx="2">
                  <c:v>2A</c:v>
                </c:pt>
                <c:pt idx="3">
                  <c:v>2B</c:v>
                </c:pt>
                <c:pt idx="4">
                  <c:v>2C</c:v>
                </c:pt>
                <c:pt idx="5">
                  <c:v>2D</c:v>
                </c:pt>
                <c:pt idx="6">
                  <c:v>3A</c:v>
                </c:pt>
                <c:pt idx="7">
                  <c:v>3B</c:v>
                </c:pt>
                <c:pt idx="8">
                  <c:v>3C</c:v>
                </c:pt>
                <c:pt idx="9">
                  <c:v>5A</c:v>
                </c:pt>
                <c:pt idx="10">
                  <c:v>5B</c:v>
                </c:pt>
                <c:pt idx="11">
                  <c:v>5C</c:v>
                </c:pt>
              </c:strCache>
            </c:strRef>
          </c:cat>
          <c:val>
            <c:numRef>
              <c:f>Results!$F$31:$F$42</c:f>
              <c:numCache>
                <c:formatCode>#,##0.0</c:formatCode>
                <c:ptCount val="12"/>
                <c:pt idx="0">
                  <c:v>503.93988991562668</c:v>
                </c:pt>
                <c:pt idx="1">
                  <c:v>531.938318857784</c:v>
                </c:pt>
                <c:pt idx="2">
                  <c:v>242.23911995417612</c:v>
                </c:pt>
                <c:pt idx="3">
                  <c:v>227.0520738450353</c:v>
                </c:pt>
                <c:pt idx="4">
                  <c:v>211.96272656456151</c:v>
                </c:pt>
                <c:pt idx="5">
                  <c:v>183.87393706584186</c:v>
                </c:pt>
                <c:pt idx="6">
                  <c:v>572.90795211578336</c:v>
                </c:pt>
                <c:pt idx="7">
                  <c:v>551.67464848947236</c:v>
                </c:pt>
                <c:pt idx="8">
                  <c:v>544.34445321836404</c:v>
                </c:pt>
                <c:pt idx="9">
                  <c:v>558.30196674254228</c:v>
                </c:pt>
                <c:pt idx="10">
                  <c:v>624.24197227982881</c:v>
                </c:pt>
                <c:pt idx="11">
                  <c:v>605.72725097824525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E-441A-A4C4-357392E4A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1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Results!$G$30</c:f>
              <c:strCache>
                <c:ptCount val="1"/>
                <c:pt idx="0">
                  <c:v>Weighted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8C-422C-B394-47D5C5BEFA2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8B1-4119-97B9-E6473AAAACD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3A-4861-9412-EC07D2FD03F4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Results!$A$31:$A$42</c:f>
              <c:strCache>
                <c:ptCount val="12"/>
                <c:pt idx="0">
                  <c:v>1A</c:v>
                </c:pt>
                <c:pt idx="1">
                  <c:v>1B</c:v>
                </c:pt>
                <c:pt idx="2">
                  <c:v>2A</c:v>
                </c:pt>
                <c:pt idx="3">
                  <c:v>2B</c:v>
                </c:pt>
                <c:pt idx="4">
                  <c:v>2C</c:v>
                </c:pt>
                <c:pt idx="5">
                  <c:v>2D</c:v>
                </c:pt>
                <c:pt idx="6">
                  <c:v>3A</c:v>
                </c:pt>
                <c:pt idx="7">
                  <c:v>3B</c:v>
                </c:pt>
                <c:pt idx="8">
                  <c:v>3C</c:v>
                </c:pt>
                <c:pt idx="9">
                  <c:v>5A</c:v>
                </c:pt>
                <c:pt idx="10">
                  <c:v>5B</c:v>
                </c:pt>
                <c:pt idx="11">
                  <c:v>5C</c:v>
                </c:pt>
              </c:strCache>
            </c:strRef>
          </c:cat>
          <c:val>
            <c:numRef>
              <c:f>Results!$G$31:$G$42</c:f>
              <c:numCache>
                <c:formatCode>#,##0.0</c:formatCode>
                <c:ptCount val="12"/>
                <c:pt idx="0">
                  <c:v>374.95911423544794</c:v>
                </c:pt>
                <c:pt idx="1">
                  <c:v>394.55801449495806</c:v>
                </c:pt>
                <c:pt idx="2">
                  <c:v>175.0649775578446</c:v>
                </c:pt>
                <c:pt idx="3">
                  <c:v>158.45200767104774</c:v>
                </c:pt>
                <c:pt idx="4">
                  <c:v>153.87150218511439</c:v>
                </c:pt>
                <c:pt idx="5">
                  <c:v>117.21366301716887</c:v>
                </c:pt>
                <c:pt idx="6">
                  <c:v>418.52667500821894</c:v>
                </c:pt>
                <c:pt idx="7">
                  <c:v>406.64115263605356</c:v>
                </c:pt>
                <c:pt idx="8">
                  <c:v>398.53222578002544</c:v>
                </c:pt>
                <c:pt idx="9">
                  <c:v>398.10322301775085</c:v>
                </c:pt>
                <c:pt idx="10">
                  <c:v>458.90914562798946</c:v>
                </c:pt>
                <c:pt idx="11">
                  <c:v>441.48627552702538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A6-4740-A6EE-612130B7FFD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12644544"/>
        <c:axId val="912643232"/>
      </c:barChart>
      <c:catAx>
        <c:axId val="912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3232"/>
        <c:crosses val="autoZero"/>
        <c:auto val="1"/>
        <c:lblAlgn val="ctr"/>
        <c:lblOffset val="100"/>
        <c:noMultiLvlLbl val="0"/>
      </c:catAx>
      <c:valAx>
        <c:axId val="912643232"/>
        <c:scaling>
          <c:orientation val="minMax"/>
          <c:max val="1100"/>
          <c:min val="-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7639306602992E-2"/>
          <c:y val="3.4920643649704701E-2"/>
          <c:w val="0.90251176568380009"/>
          <c:h val="0.652976105137395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Results!$B$68</c:f>
              <c:strCache>
                <c:ptCount val="1"/>
                <c:pt idx="0">
                  <c:v>TNSP capital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Results!$C$67:$N$67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Results!$C$68:$K$68</c:f>
              <c:numCache>
                <c:formatCode>#,##0.0</c:formatCode>
                <c:ptCount val="9"/>
                <c:pt idx="0">
                  <c:v>-175.46529940121795</c:v>
                </c:pt>
                <c:pt idx="1">
                  <c:v>-153.59804427151801</c:v>
                </c:pt>
                <c:pt idx="2">
                  <c:v>-101.61503880973848</c:v>
                </c:pt>
                <c:pt idx="3">
                  <c:v>-83.59679582429203</c:v>
                </c:pt>
                <c:pt idx="4">
                  <c:v>-130.80777614981506</c:v>
                </c:pt>
                <c:pt idx="5">
                  <c:v>-153.8309790935358</c:v>
                </c:pt>
                <c:pt idx="6">
                  <c:v>-87.732474202300409</c:v>
                </c:pt>
                <c:pt idx="7">
                  <c:v>-112.17502472864894</c:v>
                </c:pt>
                <c:pt idx="8">
                  <c:v>-115.42649227017897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B1-491B-9C19-9D8ED79E249F}"/>
            </c:ext>
          </c:extLst>
        </c:ser>
        <c:ser>
          <c:idx val="2"/>
          <c:order val="2"/>
          <c:tx>
            <c:strRef>
              <c:f>Results!$B$70</c:f>
              <c:strCache>
                <c:ptCount val="1"/>
                <c:pt idx="0">
                  <c:v>TNSP operating expenditure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Results!$C$67:$N$67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Results!$C$70:$K$70</c:f>
              <c:numCache>
                <c:formatCode>#,##0.0</c:formatCode>
                <c:ptCount val="9"/>
                <c:pt idx="0">
                  <c:v>-22.97132957353088</c:v>
                </c:pt>
                <c:pt idx="1">
                  <c:v>-16.840155761073468</c:v>
                </c:pt>
                <c:pt idx="2">
                  <c:v>-11.653492767903728</c:v>
                </c:pt>
                <c:pt idx="3">
                  <c:v>-8.9201086414653794</c:v>
                </c:pt>
                <c:pt idx="4">
                  <c:v>-12.737148817441732</c:v>
                </c:pt>
                <c:pt idx="5">
                  <c:v>-17.802735372440591</c:v>
                </c:pt>
                <c:pt idx="6">
                  <c:v>-12.801400809172117</c:v>
                </c:pt>
                <c:pt idx="7">
                  <c:v>-14.971454562902032</c:v>
                </c:pt>
                <c:pt idx="8">
                  <c:v>-13.670881638713118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B1-491B-9C19-9D8ED79E249F}"/>
            </c:ext>
          </c:extLst>
        </c:ser>
        <c:ser>
          <c:idx val="13"/>
          <c:order val="8"/>
          <c:tx>
            <c:strRef>
              <c:f>Results!$B$76</c:f>
              <c:strCache>
                <c:ptCount val="1"/>
                <c:pt idx="0">
                  <c:v>Avoided involuntary load shedding in NW Slopes</c:v>
                </c:pt>
              </c:strCache>
              <c:extLst xmlns:c15="http://schemas.microsoft.com/office/drawing/2012/chart"/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cat>
            <c:strRef>
              <c:f>Results!$C$67:$N$67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Results!$C$76:$K$76</c:f>
              <c:numCache>
                <c:formatCode>#,##0.0</c:formatCode>
                <c:ptCount val="9"/>
                <c:pt idx="0">
                  <c:v>702.37651889037534</c:v>
                </c:pt>
                <c:pt idx="1">
                  <c:v>702.37651889037534</c:v>
                </c:pt>
                <c:pt idx="2">
                  <c:v>355.50765153181823</c:v>
                </c:pt>
                <c:pt idx="3">
                  <c:v>318.81089586376186</c:v>
                </c:pt>
                <c:pt idx="4">
                  <c:v>355.50765153181823</c:v>
                </c:pt>
                <c:pt idx="5">
                  <c:v>355.50765153181823</c:v>
                </c:pt>
                <c:pt idx="6">
                  <c:v>672.67149599769277</c:v>
                </c:pt>
                <c:pt idx="7">
                  <c:v>672.67149599769277</c:v>
                </c:pt>
                <c:pt idx="8">
                  <c:v>672.67149599769277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E155-44EE-9922-B2E163925F06}"/>
            </c:ext>
          </c:extLst>
        </c:ser>
        <c:ser>
          <c:idx val="8"/>
          <c:order val="10"/>
          <c:tx>
            <c:strRef>
              <c:f>Results!$B$78</c:f>
              <c:strCache>
                <c:ptCount val="1"/>
                <c:pt idx="0">
                  <c:v>Avoided unrelated TNSP expenditure (wood pole replacement)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Results!$C$67:$N$67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Results!$C$78:$K$78</c:f>
              <c:numCache>
                <c:formatCode>#,##0.0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0.75808244703095906</c:v>
                </c:pt>
                <c:pt idx="4">
                  <c:v>0</c:v>
                </c:pt>
                <c:pt idx="5">
                  <c:v>0</c:v>
                </c:pt>
                <c:pt idx="6">
                  <c:v>0.77033112956313865</c:v>
                </c:pt>
                <c:pt idx="7">
                  <c:v>0.77033112956313865</c:v>
                </c:pt>
                <c:pt idx="8">
                  <c:v>0.77033112956313865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0B1-491B-9C19-9D8ED79E2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2646512"/>
        <c:axId val="91264782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Results!$B$69</c15:sqref>
                        </c15:formulaRef>
                      </c:ext>
                    </c:extLst>
                    <c:strCache>
                      <c:ptCount val="1"/>
                      <c:pt idx="0">
                        <c:v>NNO capital costs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Results!$C$67:$N$67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Results!$C$69:$N$69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-98.48937593720467</c:v>
                      </c:pt>
                      <c:pt idx="10">
                        <c:v>-121.6670474966111</c:v>
                      </c:pt>
                      <c:pt idx="11">
                        <c:v>-123.73223025502628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D0B1-491B-9C19-9D8ED79E249F}"/>
                  </c:ext>
                </c:extLst>
              </c15:ser>
            </c15:filteredBarSeries>
            <c15:filteredBarSeries>
              <c15:ser>
                <c:idx val="12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Results!$B$71</c15:sqref>
                        </c15:formulaRef>
                      </c:ext>
                    </c:extLst>
                    <c:strCache>
                      <c:ptCount val="1"/>
                      <c:pt idx="0">
                        <c:v>TNSP payments to NNO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Results!$C$67:$N$67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Results!$C$71:$N$71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-163.99040796276142</c:v>
                      </c:pt>
                      <c:pt idx="10">
                        <c:v>-46.133412202056199</c:v>
                      </c:pt>
                      <c:pt idx="1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E155-44EE-9922-B2E163925F06}"/>
                  </c:ext>
                </c:extLst>
              </c15:ser>
            </c15:filteredBarSeries>
            <c15:filteredBarSeries>
              <c15:ser>
                <c:idx val="3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Results!$B$72</c15:sqref>
                        </c15:formulaRef>
                      </c:ext>
                    </c:extLst>
                    <c:strCache>
                      <c:ptCount val="1"/>
                      <c:pt idx="0">
                        <c:v>NNO operating expenditure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Results!$C$67:$N$67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Results!$C$72:$N$72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-66.813499124213863</c:v>
                      </c:pt>
                      <c:pt idx="10">
                        <c:v>-8.7175827697853396</c:v>
                      </c:pt>
                      <c:pt idx="11">
                        <c:v>-11.851550322754925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0B1-491B-9C19-9D8ED79E249F}"/>
                  </c:ext>
                </c:extLst>
              </c15:ser>
            </c15:filteredBarSeries>
            <c15:filteredBarSeries>
              <c15:ser>
                <c:idx val="4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Results!$B$73</c15:sqref>
                        </c15:formulaRef>
                      </c:ext>
                    </c:extLst>
                    <c:strCache>
                      <c:ptCount val="1"/>
                      <c:pt idx="0">
                        <c:v>Avoided fuel consumption from generation dispatch 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Results!$C$67:$N$67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Results!$C$73:$N$73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0.7726158091115366</c:v>
                      </c:pt>
                      <c:pt idx="8">
                        <c:v>0</c:v>
                      </c:pt>
                      <c:pt idx="9">
                        <c:v>2.5481709707597857</c:v>
                      </c:pt>
                      <c:pt idx="10">
                        <c:v>4.1421548140995199</c:v>
                      </c:pt>
                      <c:pt idx="11">
                        <c:v>3.1451996531962898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0B1-491B-9C19-9D8ED79E249F}"/>
                  </c:ext>
                </c:extLst>
              </c15:ser>
            </c15:filteredBarSeries>
            <c15:filteredBarSeries>
              <c15:ser>
                <c:idx val="5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Results!$B$74</c15:sqref>
                        </c15:formulaRef>
                      </c:ext>
                    </c:extLst>
                    <c:strCache>
                      <c:ptCount val="1"/>
                      <c:pt idx="0">
                        <c:v>Avoided voluntary load curtailment 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Results!$C$67:$N$67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Results!$C$74:$N$74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2.7000239229945412E-2</c:v>
                      </c:pt>
                      <c:pt idx="8">
                        <c:v>0</c:v>
                      </c:pt>
                      <c:pt idx="9">
                        <c:v>1.5789181021621447E-2</c:v>
                      </c:pt>
                      <c:pt idx="10">
                        <c:v>3.8501033162134296E-2</c:v>
                      </c:pt>
                      <c:pt idx="11">
                        <c:v>-1.5798826862421754E-2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0B1-491B-9C19-9D8ED79E249F}"/>
                  </c:ext>
                </c:extLst>
              </c15:ser>
            </c15:filteredBarSeries>
            <c15:filteredBarSeries>
              <c15:ser>
                <c:idx val="6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Results!$B$75</c15:sqref>
                        </c15:formulaRef>
                      </c:ext>
                    </c:extLst>
                    <c:strCache>
                      <c:ptCount val="1"/>
                      <c:pt idx="0">
                        <c:v>Avoided involuntary load shedding outside of NW Slopes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Results!$C$67:$N$67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Results!$C$75:$N$75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-7.1663483511912093E-3</c:v>
                      </c:pt>
                      <c:pt idx="8">
                        <c:v>0</c:v>
                      </c:pt>
                      <c:pt idx="9">
                        <c:v>1.053885482503397</c:v>
                      </c:pt>
                      <c:pt idx="10">
                        <c:v>9.0809585078691324</c:v>
                      </c:pt>
                      <c:pt idx="11">
                        <c:v>7.5807531278024252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0B1-491B-9C19-9D8ED79E249F}"/>
                  </c:ext>
                </c:extLst>
              </c15:ser>
            </c15:filteredBarSeries>
            <c15:filteredBarSeries>
              <c15:ser>
                <c:idx val="7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Results!$B$77</c15:sqref>
                        </c15:formulaRef>
                      </c:ext>
                    </c:extLst>
                    <c:strCache>
                      <c:ptCount val="1"/>
                      <c:pt idx="0">
                        <c:v>Avoided costs for non RIT-T proponent parties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Results!$C$67:$N$67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Results!$C$77:$N$77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3.8122205031314889</c:v>
                      </c:pt>
                      <c:pt idx="8">
                        <c:v>0</c:v>
                      </c:pt>
                      <c:pt idx="9">
                        <c:v>43.546954268633826</c:v>
                      </c:pt>
                      <c:pt idx="10">
                        <c:v>53.618512368050304</c:v>
                      </c:pt>
                      <c:pt idx="11">
                        <c:v>45.114690721127737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0B1-491B-9C19-9D8ED79E249F}"/>
                  </c:ext>
                </c:extLst>
              </c15:ser>
            </c15:filteredBarSeries>
            <c15:filteredBarSeries>
              <c15:ser>
                <c:idx val="9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Results!$B$79</c15:sqref>
                        </c15:formulaRef>
                      </c:ext>
                    </c:extLst>
                    <c:strCache>
                      <c:ptCount val="1"/>
                      <c:pt idx="0">
                        <c:v>Avoided unrelated TNSP expenditure (market benefits)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Results!$C$67:$N$67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Results!$C$79:$N$79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-6.691492654602095E-2</c:v>
                      </c:pt>
                      <c:pt idx="8">
                        <c:v>0</c:v>
                      </c:pt>
                      <c:pt idx="9">
                        <c:v>0.26000236118979975</c:v>
                      </c:pt>
                      <c:pt idx="10">
                        <c:v>0.42321673489388556</c:v>
                      </c:pt>
                      <c:pt idx="11">
                        <c:v>0.24981236764202094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0B1-491B-9C19-9D8ED79E249F}"/>
                  </c:ext>
                </c:extLst>
              </c15:ser>
            </c15:filteredBarSeries>
            <c15:filteredBarSeries>
              <c15:ser>
                <c:idx val="10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Results!$B$80</c15:sqref>
                        </c15:formulaRef>
                      </c:ext>
                    </c:extLst>
                    <c:strCache>
                      <c:ptCount val="1"/>
                      <c:pt idx="0">
                        <c:v>NNO receipts received from TNSP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Results!$C$67:$N$67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Results!$C$80:$N$80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163.99040796276142</c:v>
                      </c:pt>
                      <c:pt idx="10">
                        <c:v>46.133412202056199</c:v>
                      </c:pt>
                      <c:pt idx="1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0B1-491B-9C19-9D8ED79E249F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11"/>
          <c:order val="13"/>
          <c:tx>
            <c:strRef>
              <c:f>Results!$B$81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Results!$C$67:$N$67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xVal>
          <c:yVal>
            <c:numRef>
              <c:f>Results!$C$81:$N$81</c:f>
              <c:numCache>
                <c:formatCode>#,##0.0</c:formatCode>
                <c:ptCount val="12"/>
                <c:pt idx="0">
                  <c:v>503.93988991562651</c:v>
                </c:pt>
                <c:pt idx="1">
                  <c:v>531.93831885778388</c:v>
                </c:pt>
                <c:pt idx="2">
                  <c:v>242.23911995417603</c:v>
                </c:pt>
                <c:pt idx="3">
                  <c:v>227.05207384503541</c:v>
                </c:pt>
                <c:pt idx="4">
                  <c:v>211.96272656456145</c:v>
                </c:pt>
                <c:pt idx="5">
                  <c:v>183.87393706584183</c:v>
                </c:pt>
                <c:pt idx="6">
                  <c:v>572.90795211578336</c:v>
                </c:pt>
                <c:pt idx="7">
                  <c:v>550.8331031122807</c:v>
                </c:pt>
                <c:pt idx="8">
                  <c:v>544.34445321836381</c:v>
                </c:pt>
                <c:pt idx="9">
                  <c:v>552.93276984074646</c:v>
                </c:pt>
                <c:pt idx="10">
                  <c:v>618.38643242301532</c:v>
                </c:pt>
                <c:pt idx="11">
                  <c:v>601.95859569646166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0B1-491B-9C19-9D8ED79E2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2646512"/>
        <c:axId val="912647824"/>
      </c:scatterChart>
      <c:catAx>
        <c:axId val="91264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7824"/>
        <c:crosses val="autoZero"/>
        <c:auto val="1"/>
        <c:lblAlgn val="ctr"/>
        <c:lblOffset val="100"/>
        <c:noMultiLvlLbl val="0"/>
      </c:catAx>
      <c:valAx>
        <c:axId val="912647824"/>
        <c:scaling>
          <c:orientation val="minMax"/>
          <c:max val="1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630839646464648E-2"/>
          <c:y val="0.78415621266427715"/>
          <c:w val="0.91869948998426443"/>
          <c:h val="0.203518518518518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7335858585859"/>
          <c:y val="4.1726403823178014E-2"/>
          <c:w val="0.86317803030303031"/>
          <c:h val="0.626083034647550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Results!$AD$68</c:f>
              <c:strCache>
                <c:ptCount val="1"/>
                <c:pt idx="0">
                  <c:v>TNSP capital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Results!$AE$67:$AP$67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Results!$AE$68:$AM$68</c:f>
              <c:numCache>
                <c:formatCode>#,##0.0</c:formatCode>
                <c:ptCount val="9"/>
                <c:pt idx="0">
                  <c:v>-175.46529940121795</c:v>
                </c:pt>
                <c:pt idx="1">
                  <c:v>-153.59804427151801</c:v>
                </c:pt>
                <c:pt idx="2">
                  <c:v>-101.61503880973848</c:v>
                </c:pt>
                <c:pt idx="3">
                  <c:v>-83.59679582429203</c:v>
                </c:pt>
                <c:pt idx="4">
                  <c:v>-130.80777614981506</c:v>
                </c:pt>
                <c:pt idx="5">
                  <c:v>-153.8309790935358</c:v>
                </c:pt>
                <c:pt idx="6">
                  <c:v>-87.732474202300409</c:v>
                </c:pt>
                <c:pt idx="7">
                  <c:v>-112.17502472864894</c:v>
                </c:pt>
                <c:pt idx="8">
                  <c:v>-115.42649227017897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8D-471A-98C5-83AD2364C5F3}"/>
            </c:ext>
          </c:extLst>
        </c:ser>
        <c:ser>
          <c:idx val="2"/>
          <c:order val="2"/>
          <c:tx>
            <c:strRef>
              <c:f>Results!$AD$70</c:f>
              <c:strCache>
                <c:ptCount val="1"/>
                <c:pt idx="0">
                  <c:v>TNSP operating expenditure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Results!$AE$67:$AP$67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Results!$AE$70:$AM$70</c:f>
              <c:numCache>
                <c:formatCode>#,##0.0</c:formatCode>
                <c:ptCount val="9"/>
                <c:pt idx="0">
                  <c:v>-22.97132957353088</c:v>
                </c:pt>
                <c:pt idx="1">
                  <c:v>-16.840155761073468</c:v>
                </c:pt>
                <c:pt idx="2">
                  <c:v>-11.653492767903728</c:v>
                </c:pt>
                <c:pt idx="3">
                  <c:v>-8.9201086414653794</c:v>
                </c:pt>
                <c:pt idx="4">
                  <c:v>-12.737148817441732</c:v>
                </c:pt>
                <c:pt idx="5">
                  <c:v>-17.802735372440591</c:v>
                </c:pt>
                <c:pt idx="6">
                  <c:v>-12.801400809172117</c:v>
                </c:pt>
                <c:pt idx="7">
                  <c:v>-14.971454562902032</c:v>
                </c:pt>
                <c:pt idx="8">
                  <c:v>-13.670881638713118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8D-471A-98C5-83AD2364C5F3}"/>
            </c:ext>
          </c:extLst>
        </c:ser>
        <c:ser>
          <c:idx val="8"/>
          <c:order val="8"/>
          <c:tx>
            <c:strRef>
              <c:f>Results!$AD$76</c:f>
              <c:strCache>
                <c:ptCount val="1"/>
                <c:pt idx="0">
                  <c:v>Avoided involuntary load shedding in NW Slopes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Results!$AE$67:$AP$67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Results!$AE$76:$AM$76</c:f>
              <c:numCache>
                <c:formatCode>#,##0.0</c:formatCode>
                <c:ptCount val="9"/>
                <c:pt idx="0">
                  <c:v>702.37651889037534</c:v>
                </c:pt>
                <c:pt idx="1">
                  <c:v>702.37651889037534</c:v>
                </c:pt>
                <c:pt idx="2">
                  <c:v>355.50765153181823</c:v>
                </c:pt>
                <c:pt idx="3">
                  <c:v>318.81089586376186</c:v>
                </c:pt>
                <c:pt idx="4">
                  <c:v>355.50765153181823</c:v>
                </c:pt>
                <c:pt idx="5">
                  <c:v>355.50765153181823</c:v>
                </c:pt>
                <c:pt idx="6">
                  <c:v>672.67149599769277</c:v>
                </c:pt>
                <c:pt idx="7">
                  <c:v>672.67149599769277</c:v>
                </c:pt>
                <c:pt idx="8">
                  <c:v>672.67149599769277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38D-471A-98C5-83AD2364C5F3}"/>
            </c:ext>
          </c:extLst>
        </c:ser>
        <c:ser>
          <c:idx val="10"/>
          <c:order val="10"/>
          <c:tx>
            <c:strRef>
              <c:f>Results!$AD$78</c:f>
              <c:strCache>
                <c:ptCount val="1"/>
                <c:pt idx="0">
                  <c:v>Avoided unrelated TNSP expenditure (wood pole replacement)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Results!$AE$67:$AP$67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Results!$AE$78:$AM$78</c:f>
              <c:numCache>
                <c:formatCode>#,##0.0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0.75808244703095906</c:v>
                </c:pt>
                <c:pt idx="4">
                  <c:v>0</c:v>
                </c:pt>
                <c:pt idx="5">
                  <c:v>0</c:v>
                </c:pt>
                <c:pt idx="6">
                  <c:v>0.77033112956313865</c:v>
                </c:pt>
                <c:pt idx="7">
                  <c:v>0.77033112956313865</c:v>
                </c:pt>
                <c:pt idx="8">
                  <c:v>0.77033112956313865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8D-471A-98C5-83AD2364C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2646512"/>
        <c:axId val="91264782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Results!$AD$69</c15:sqref>
                        </c15:formulaRef>
                      </c:ext>
                    </c:extLst>
                    <c:strCache>
                      <c:ptCount val="1"/>
                      <c:pt idx="0">
                        <c:v>NNO capital costs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Results!$AE$67:$AP$67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Results!$AE$69:$AP$69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-98.48937593720467</c:v>
                      </c:pt>
                      <c:pt idx="10">
                        <c:v>-121.6670474966111</c:v>
                      </c:pt>
                      <c:pt idx="11">
                        <c:v>-123.73223025502628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538D-471A-98C5-83AD2364C5F3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Results!$AD$71</c15:sqref>
                        </c15:formulaRef>
                      </c:ext>
                    </c:extLst>
                    <c:strCache>
                      <c:ptCount val="1"/>
                      <c:pt idx="0">
                        <c:v>TNSP payments to NNO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Results!$AE$67:$AP$67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Results!$AE$71:$AP$71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-163.99040796276142</c:v>
                      </c:pt>
                      <c:pt idx="10">
                        <c:v>-46.133412202056199</c:v>
                      </c:pt>
                      <c:pt idx="1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38D-471A-98C5-83AD2364C5F3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Results!$AD$72</c15:sqref>
                        </c15:formulaRef>
                      </c:ext>
                    </c:extLst>
                    <c:strCache>
                      <c:ptCount val="1"/>
                      <c:pt idx="0">
                        <c:v>NNO operating expenditure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Results!$AE$67:$AP$67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Results!$AE$72:$AP$72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-66.813499124213863</c:v>
                      </c:pt>
                      <c:pt idx="10">
                        <c:v>-8.7175827697853396</c:v>
                      </c:pt>
                      <c:pt idx="11">
                        <c:v>-11.851550322754925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38D-471A-98C5-83AD2364C5F3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Results!$AD$73</c15:sqref>
                        </c15:formulaRef>
                      </c:ext>
                    </c:extLst>
                    <c:strCache>
                      <c:ptCount val="1"/>
                      <c:pt idx="0">
                        <c:v>Avoided fuel consumption from generation dispatch 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Results!$AE$67:$AP$67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Results!$AE$73:$AP$73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1.2745893845601814</c:v>
                      </c:pt>
                      <c:pt idx="8">
                        <c:v>0</c:v>
                      </c:pt>
                      <c:pt idx="9">
                        <c:v>2.0156978847603466</c:v>
                      </c:pt>
                      <c:pt idx="10">
                        <c:v>1.6528804405101527</c:v>
                      </c:pt>
                      <c:pt idx="11">
                        <c:v>2.5019471452034279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38D-471A-98C5-83AD2364C5F3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Results!$AD$74</c15:sqref>
                        </c15:formulaRef>
                      </c:ext>
                    </c:extLst>
                    <c:strCache>
                      <c:ptCount val="1"/>
                      <c:pt idx="0">
                        <c:v>Avoided voluntary load curtailment 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Results!$AE$67:$AP$67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Results!$AE$74:$AP$74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-6.372968385270043E-3</c:v>
                      </c:pt>
                      <c:pt idx="8">
                        <c:v>0</c:v>
                      </c:pt>
                      <c:pt idx="9">
                        <c:v>-0.77483361386795335</c:v>
                      </c:pt>
                      <c:pt idx="10">
                        <c:v>-0.33986173743810005</c:v>
                      </c:pt>
                      <c:pt idx="11">
                        <c:v>-0.53570612219741609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538D-471A-98C5-83AD2364C5F3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Results!$AD$75</c15:sqref>
                        </c15:formulaRef>
                      </c:ext>
                    </c:extLst>
                    <c:strCache>
                      <c:ptCount val="1"/>
                      <c:pt idx="0">
                        <c:v>Avoided involuntary load shedding outside of NW Slopes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Results!$AE$67:$AP$67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Results!$AE$75:$AP$75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-0.16581460246465374</c:v>
                      </c:pt>
                      <c:pt idx="8">
                        <c:v>0</c:v>
                      </c:pt>
                      <c:pt idx="9">
                        <c:v>-0.35298905095490174</c:v>
                      </c:pt>
                      <c:pt idx="10">
                        <c:v>4.663147996578985</c:v>
                      </c:pt>
                      <c:pt idx="11">
                        <c:v>3.9816671381971172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38D-471A-98C5-83AD2364C5F3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Results!$AD$77</c15:sqref>
                        </c15:formulaRef>
                      </c:ext>
                    </c:extLst>
                    <c:strCache>
                      <c:ptCount val="1"/>
                      <c:pt idx="0">
                        <c:v>Avoided costs for non RIT-T proponent parties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Results!$AE$67:$AP$67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Results!$AE$77:$AP$77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4.1475772793821042</c:v>
                      </c:pt>
                      <c:pt idx="8">
                        <c:v>0</c:v>
                      </c:pt>
                      <c:pt idx="9">
                        <c:v>50.989830018467309</c:v>
                      </c:pt>
                      <c:pt idx="10">
                        <c:v>65.982152228938787</c:v>
                      </c:pt>
                      <c:pt idx="11">
                        <c:v>53.009944649990466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538D-471A-98C5-83AD2364C5F3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13"/>
          <c:order val="13"/>
          <c:tx>
            <c:strRef>
              <c:f>Results!$AD$81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Results!$AE$67:$AP$67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xVal>
          <c:yVal>
            <c:numRef>
              <c:f>Results!$AE$81:$AP$81</c:f>
              <c:numCache>
                <c:formatCode>#,##0.0</c:formatCode>
                <c:ptCount val="12"/>
                <c:pt idx="0">
                  <c:v>503.93988991562651</c:v>
                </c:pt>
                <c:pt idx="1">
                  <c:v>531.93831885778388</c:v>
                </c:pt>
                <c:pt idx="2">
                  <c:v>242.23911995417603</c:v>
                </c:pt>
                <c:pt idx="3">
                  <c:v>227.05207384503541</c:v>
                </c:pt>
                <c:pt idx="4">
                  <c:v>211.96272656456145</c:v>
                </c:pt>
                <c:pt idx="5">
                  <c:v>183.87393706584183</c:v>
                </c:pt>
                <c:pt idx="6">
                  <c:v>572.90795211578336</c:v>
                </c:pt>
                <c:pt idx="7">
                  <c:v>551.67464848947247</c:v>
                </c:pt>
                <c:pt idx="8">
                  <c:v>544.34445321836381</c:v>
                </c:pt>
                <c:pt idx="9">
                  <c:v>558.30196674254239</c:v>
                </c:pt>
                <c:pt idx="10">
                  <c:v>624.2419722798287</c:v>
                </c:pt>
                <c:pt idx="11">
                  <c:v>605.72725097824514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869-4165-A0DC-DFAC1FD58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2646512"/>
        <c:axId val="912647824"/>
        <c:extLst>
          <c:ext xmlns:c15="http://schemas.microsoft.com/office/drawing/2012/chart" uri="{02D57815-91ED-43cb-92C2-25804820EDAC}">
            <c15:filteredScatterSeries>
              <c15:ser>
                <c:idx val="11"/>
                <c:order val="11"/>
                <c:tx>
                  <c:strRef>
                    <c:extLst>
                      <c:ext uri="{02D57815-91ED-43cb-92C2-25804820EDAC}">
                        <c15:formulaRef>
                          <c15:sqref>Results!$AD$79</c15:sqref>
                        </c15:formulaRef>
                      </c:ext>
                    </c:extLst>
                    <c:strCache>
                      <c:ptCount val="1"/>
                      <c:pt idx="0">
                        <c:v>Avoided unrelated TNSP expenditure (market benefits)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strRef>
                    <c:extLst>
                      <c:ext uri="{02D57815-91ED-43cb-92C2-25804820EDAC}">
                        <c15:formulaRef>
                          <c15:sqref>Results!$AE$67:$AP$67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xVal>
                <c:yVal>
                  <c:numRef>
                    <c:extLst>
                      <c:ext uri="{02D57815-91ED-43cb-92C2-25804820EDAC}">
                        <c15:formulaRef>
                          <c15:sqref>Results!$AE$79:$AP$79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0.12932156067513706</c:v>
                      </c:pt>
                      <c:pt idx="8">
                        <c:v>0</c:v>
                      </c:pt>
                      <c:pt idx="9">
                        <c:v>0.91629392749934158</c:v>
                      </c:pt>
                      <c:pt idx="10">
                        <c:v>1.2005643862986424</c:v>
                      </c:pt>
                      <c:pt idx="11">
                        <c:v>0.88545951349613516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B-538D-471A-98C5-83AD2364C5F3}"/>
                  </c:ext>
                </c:extLst>
              </c15:ser>
            </c15:filteredScatterSeries>
            <c15:filteredScatte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Results!$AD$80</c15:sqref>
                        </c15:formulaRef>
                      </c:ext>
                    </c:extLst>
                    <c:strCache>
                      <c:ptCount val="1"/>
                      <c:pt idx="0">
                        <c:v>NNO receipts received from TNSP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Results!$AE$67:$AP$67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Results!$AE$80:$AP$80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163.99040796276142</c:v>
                      </c:pt>
                      <c:pt idx="10">
                        <c:v>46.133412202056199</c:v>
                      </c:pt>
                      <c:pt idx="11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6869-4165-A0DC-DFAC1FD58A5B}"/>
                  </c:ext>
                </c:extLst>
              </c15:ser>
            </c15:filteredScatterSeries>
          </c:ext>
        </c:extLst>
      </c:scatterChart>
      <c:catAx>
        <c:axId val="91264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7824"/>
        <c:crosses val="autoZero"/>
        <c:auto val="1"/>
        <c:lblAlgn val="ctr"/>
        <c:lblOffset val="100"/>
        <c:noMultiLvlLbl val="0"/>
      </c:catAx>
      <c:valAx>
        <c:axId val="912647824"/>
        <c:scaling>
          <c:orientation val="minMax"/>
          <c:min val="-3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0065939614687979E-2"/>
          <c:y val="0.78087007168458777"/>
          <c:w val="0.81986812077062388"/>
          <c:h val="0.207458482676224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Results!$B$68</c:f>
              <c:strCache>
                <c:ptCount val="1"/>
                <c:pt idx="0">
                  <c:v>TNSP capital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Results!$AS$67:$BD$67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Results!$AS$68:$BA$68</c:f>
              <c:numCache>
                <c:formatCode>#,##0.0</c:formatCode>
                <c:ptCount val="9"/>
                <c:pt idx="0">
                  <c:v>-139.4651385994606</c:v>
                </c:pt>
                <c:pt idx="1">
                  <c:v>-124.15806000867063</c:v>
                </c:pt>
                <c:pt idx="2">
                  <c:v>-84.495438085421199</c:v>
                </c:pt>
                <c:pt idx="3">
                  <c:v>-75.424213159952856</c:v>
                </c:pt>
                <c:pt idx="4">
                  <c:v>-104.93035422347482</c:v>
                </c:pt>
                <c:pt idx="5">
                  <c:v>-136.2617625875591</c:v>
                </c:pt>
                <c:pt idx="6">
                  <c:v>-79.559891537961249</c:v>
                </c:pt>
                <c:pt idx="7">
                  <c:v>-96.669676906405201</c:v>
                </c:pt>
                <c:pt idx="8">
                  <c:v>-98.945704185476217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E-4749-869F-C127E09BFB4B}"/>
            </c:ext>
          </c:extLst>
        </c:ser>
        <c:ser>
          <c:idx val="2"/>
          <c:order val="2"/>
          <c:tx>
            <c:strRef>
              <c:f>Results!$B$70</c:f>
              <c:strCache>
                <c:ptCount val="1"/>
                <c:pt idx="0">
                  <c:v>TNSP operating expenditure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Results!$AS$67:$BD$67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Results!$AS$70:$BA$70</c:f>
              <c:numCache>
                <c:formatCode>#,##0.0</c:formatCode>
                <c:ptCount val="9"/>
                <c:pt idx="0">
                  <c:v>-18.351052046127098</c:v>
                </c:pt>
                <c:pt idx="1">
                  <c:v>-14.059230377406916</c:v>
                </c:pt>
                <c:pt idx="2">
                  <c:v>-9.4088692504587961</c:v>
                </c:pt>
                <c:pt idx="3">
                  <c:v>-7.8496924780003523</c:v>
                </c:pt>
                <c:pt idx="4">
                  <c:v>-10.1674284851354</c:v>
                </c:pt>
                <c:pt idx="5">
                  <c:v>-15.493859288996561</c:v>
                </c:pt>
                <c:pt idx="6">
                  <c:v>-11.730984645707089</c:v>
                </c:pt>
                <c:pt idx="7">
                  <c:v>-13.250022273318029</c:v>
                </c:pt>
                <c:pt idx="8">
                  <c:v>-12.339621226385791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8E-4749-869F-C127E09BFB4B}"/>
            </c:ext>
          </c:extLst>
        </c:ser>
        <c:ser>
          <c:idx val="12"/>
          <c:order val="7"/>
          <c:tx>
            <c:strRef>
              <c:f>Results!$AR$76</c:f>
              <c:strCache>
                <c:ptCount val="1"/>
                <c:pt idx="0">
                  <c:v>Avoided involuntary load shedding in NW Slopes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cat>
            <c:strRef>
              <c:f>Results!$AS$67:$BD$67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Results!$AS$76:$BA$76</c:f>
              <c:numCache>
                <c:formatCode>#,##0.0</c:formatCode>
                <c:ptCount val="9"/>
                <c:pt idx="0">
                  <c:v>532.77530488103548</c:v>
                </c:pt>
                <c:pt idx="1">
                  <c:v>532.77530488103548</c:v>
                </c:pt>
                <c:pt idx="2">
                  <c:v>268.96928489372448</c:v>
                </c:pt>
                <c:pt idx="3">
                  <c:v>240.96783086197007</c:v>
                </c:pt>
                <c:pt idx="4">
                  <c:v>268.96928489372448</c:v>
                </c:pt>
                <c:pt idx="5">
                  <c:v>268.96928489372448</c:v>
                </c:pt>
                <c:pt idx="6">
                  <c:v>509.04722006232424</c:v>
                </c:pt>
                <c:pt idx="7">
                  <c:v>509.04722006232424</c:v>
                </c:pt>
                <c:pt idx="8">
                  <c:v>509.04722006232424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32-484E-BD23-E52E9BAEF188}"/>
            </c:ext>
          </c:extLst>
        </c:ser>
        <c:ser>
          <c:idx val="8"/>
          <c:order val="9"/>
          <c:tx>
            <c:strRef>
              <c:f>Results!$B$78</c:f>
              <c:strCache>
                <c:ptCount val="1"/>
                <c:pt idx="0">
                  <c:v>Avoided unrelated TNSP expenditure (wood pole replacement)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Results!$AS$67:$BD$67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Results!$AS$78:$BA$78</c:f>
              <c:numCache>
                <c:formatCode>#,##0.0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0.75808244703095906</c:v>
                </c:pt>
                <c:pt idx="4">
                  <c:v>0</c:v>
                </c:pt>
                <c:pt idx="5">
                  <c:v>0</c:v>
                </c:pt>
                <c:pt idx="6">
                  <c:v>0.77033112956313865</c:v>
                </c:pt>
                <c:pt idx="7">
                  <c:v>0.77033112956313865</c:v>
                </c:pt>
                <c:pt idx="8">
                  <c:v>0.77033112956313865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8E-4749-869F-C127E09BF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2646512"/>
        <c:axId val="91264782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Results!$B$69</c15:sqref>
                        </c15:formulaRef>
                      </c:ext>
                    </c:extLst>
                    <c:strCache>
                      <c:ptCount val="1"/>
                      <c:pt idx="0">
                        <c:v>NNO capital costs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Results!$AS$67:$BD$67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Results!$AS$69:$BB$69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-98.48937593720467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E78E-4749-869F-C127E09BFB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Results!$B$72</c15:sqref>
                        </c15:formulaRef>
                      </c:ext>
                    </c:extLst>
                    <c:strCache>
                      <c:ptCount val="1"/>
                      <c:pt idx="0">
                        <c:v>NNO operating expenditure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Results!$AS$67:$BD$67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Results!$AS$72:$BB$72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-66.813499124213863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78E-4749-869F-C127E09BFB4B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Results!$B$73</c15:sqref>
                        </c15:formulaRef>
                      </c:ext>
                    </c:extLst>
                    <c:strCache>
                      <c:ptCount val="1"/>
                      <c:pt idx="0">
                        <c:v>Avoided fuel consumption from generation dispatch 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Results!$AS$67:$BD$67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Results!$AS$73:$BB$73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0.6629004530443251</c:v>
                      </c:pt>
                      <c:pt idx="8">
                        <c:v>0</c:v>
                      </c:pt>
                      <c:pt idx="9">
                        <c:v>2.5710282383575378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78E-4749-869F-C127E09BFB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Results!$B$74</c15:sqref>
                        </c15:formulaRef>
                      </c:ext>
                    </c:extLst>
                    <c:strCache>
                      <c:ptCount val="1"/>
                      <c:pt idx="0">
                        <c:v>Avoided voluntary load curtailment 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Results!$AS$67:$BD$67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Results!$AS$74:$BB$74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-0.1489007045650341</c:v>
                      </c:pt>
                      <c:pt idx="8">
                        <c:v>0</c:v>
                      </c:pt>
                      <c:pt idx="9">
                        <c:v>-0.9696967404701724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78E-4749-869F-C127E09BFB4B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Results!$B$75</c15:sqref>
                        </c15:formulaRef>
                      </c:ext>
                    </c:extLst>
                    <c:strCache>
                      <c:ptCount val="1"/>
                      <c:pt idx="0">
                        <c:v>Avoided involuntary load shedding outside of NW Slopes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Results!$AS$67:$BD$67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Results!$AS$75:$BB$75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0.61253065307576537</c:v>
                      </c:pt>
                      <c:pt idx="8">
                        <c:v>0</c:v>
                      </c:pt>
                      <c:pt idx="9">
                        <c:v>-1.0720265996772806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E78E-4749-869F-C127E09BFB4B}"/>
                  </c:ext>
                </c:extLst>
              </c15:ser>
            </c15:filteredBarSeries>
            <c15:filteredBarSeries>
              <c15:ser>
                <c:idx val="7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Results!$B$77</c15:sqref>
                        </c15:formulaRef>
                      </c:ext>
                    </c:extLst>
                    <c:strCache>
                      <c:ptCount val="1"/>
                      <c:pt idx="0">
                        <c:v>Avoided costs for non RIT-T proponent parties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Results!$AS$67:$BD$67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Results!$AS$77:$BB$77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5.6490222278765367</c:v>
                      </c:pt>
                      <c:pt idx="8">
                        <c:v>0</c:v>
                      </c:pt>
                      <c:pt idx="9">
                        <c:v>53.290955386859807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E78E-4749-869F-C127E09BFB4B}"/>
                  </c:ext>
                </c:extLst>
              </c15:ser>
            </c15:filteredBarSeries>
            <c15:filteredBarSeries>
              <c15:ser>
                <c:idx val="9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Results!$B$79</c15:sqref>
                        </c15:formulaRef>
                      </c:ext>
                    </c:extLst>
                    <c:strCache>
                      <c:ptCount val="1"/>
                      <c:pt idx="0">
                        <c:v>Avoided unrelated TNSP expenditure (market benefits)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Results!$AS$67:$BD$67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Results!$AS$79:$BB$79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-3.2252005542131347E-2</c:v>
                      </c:pt>
                      <c:pt idx="8">
                        <c:v>0</c:v>
                      </c:pt>
                      <c:pt idx="9">
                        <c:v>0.67894248407796087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E78E-4749-869F-C127E09BFB4B}"/>
                  </c:ext>
                </c:extLst>
              </c15:ser>
            </c15:filteredBarSeries>
            <c15:filteredBarSeries>
              <c15:ser>
                <c:idx val="10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Results!$B$80</c15:sqref>
                        </c15:formulaRef>
                      </c:ext>
                    </c:extLst>
                    <c:strCache>
                      <c:ptCount val="1"/>
                      <c:pt idx="0">
                        <c:v>NNO receipts received from TNSP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Results!$AS$67:$BD$67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Results!$AS$80:$BB$80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163.99040796276142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E78E-4749-869F-C127E09BFB4B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11"/>
          <c:order val="12"/>
          <c:tx>
            <c:strRef>
              <c:f>Results!$B$81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Results!$AS$67:$BD$67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xVal>
          <c:yVal>
            <c:numRef>
              <c:f>Results!$AS$81:$BD$81</c:f>
              <c:numCache>
                <c:formatCode>#,##0.0</c:formatCode>
                <c:ptCount val="12"/>
                <c:pt idx="0">
                  <c:v>374.95911423544777</c:v>
                </c:pt>
                <c:pt idx="1">
                  <c:v>394.55801449495794</c:v>
                </c:pt>
                <c:pt idx="2">
                  <c:v>175.06497755784449</c:v>
                </c:pt>
                <c:pt idx="3">
                  <c:v>158.45200767104785</c:v>
                </c:pt>
                <c:pt idx="4">
                  <c:v>153.87150218511425</c:v>
                </c:pt>
                <c:pt idx="5">
                  <c:v>117.21366301716881</c:v>
                </c:pt>
                <c:pt idx="6">
                  <c:v>418.52667500821906</c:v>
                </c:pt>
                <c:pt idx="7">
                  <c:v>406.64115263605356</c:v>
                </c:pt>
                <c:pt idx="8">
                  <c:v>398.53222578002539</c:v>
                </c:pt>
                <c:pt idx="9">
                  <c:v>398.10322301775079</c:v>
                </c:pt>
                <c:pt idx="10">
                  <c:v>458.90914562798946</c:v>
                </c:pt>
                <c:pt idx="11">
                  <c:v>441.48627552702561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78E-4749-869F-C127E09BF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2646512"/>
        <c:axId val="912647824"/>
      </c:scatterChart>
      <c:catAx>
        <c:axId val="91264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7824"/>
        <c:crosses val="autoZero"/>
        <c:auto val="1"/>
        <c:lblAlgn val="ctr"/>
        <c:lblOffset val="100"/>
        <c:noMultiLvlLbl val="0"/>
      </c:catAx>
      <c:valAx>
        <c:axId val="912647824"/>
        <c:scaling>
          <c:orientation val="minMax"/>
          <c:max val="1100"/>
          <c:min val="-3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'Chart tables'!$B$79</c:f>
              <c:strCache>
                <c:ptCount val="1"/>
                <c:pt idx="0">
                  <c:v>Avoided fuel consumption from generation dispatch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'Chart tables'!$E$78:$AH$78</c:f>
              <c:numCache>
                <c:formatCode>General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f>'Chart tables'!$E$79:$AH$79</c:f>
              <c:numCache>
                <c:formatCode>#,##0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2-4CB2-95EA-8AF0EEEF1A0D}"/>
            </c:ext>
          </c:extLst>
        </c:ser>
        <c:ser>
          <c:idx val="1"/>
          <c:order val="1"/>
          <c:tx>
            <c:strRef>
              <c:f>'Chart tables'!$B$80</c:f>
              <c:strCache>
                <c:ptCount val="1"/>
                <c:pt idx="0">
                  <c:v>Avoided voluntary load curtailment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'Chart tables'!$E$78:$AH$78</c:f>
              <c:numCache>
                <c:formatCode>General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f>'Chart tables'!$E$80:$AH$80</c:f>
              <c:numCache>
                <c:formatCode>#,##0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F2-4CB2-95EA-8AF0EEEF1A0D}"/>
            </c:ext>
          </c:extLst>
        </c:ser>
        <c:ser>
          <c:idx val="2"/>
          <c:order val="2"/>
          <c:tx>
            <c:strRef>
              <c:f>'Chart tables'!$B$81</c:f>
              <c:strCache>
                <c:ptCount val="1"/>
                <c:pt idx="0">
                  <c:v>Avoided involuntary load shedding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'Chart tables'!$E$78:$AH$78</c:f>
              <c:numCache>
                <c:formatCode>General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f>'Chart tables'!$E$81:$AH$81</c:f>
              <c:numCache>
                <c:formatCode>#,##0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F2-4CB2-95EA-8AF0EEEF1A0D}"/>
            </c:ext>
          </c:extLst>
        </c:ser>
        <c:ser>
          <c:idx val="3"/>
          <c:order val="3"/>
          <c:tx>
            <c:strRef>
              <c:f>'Chart tables'!$B$82</c:f>
              <c:strCache>
                <c:ptCount val="1"/>
                <c:pt idx="0">
                  <c:v>Avoided costs for non RIT-T proponent parties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'Chart tables'!$E$78:$AH$78</c:f>
              <c:numCache>
                <c:formatCode>General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f>'Chart tables'!$E$82:$AH$82</c:f>
              <c:numCache>
                <c:formatCode>#,##0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F2-4CB2-95EA-8AF0EEEF1A0D}"/>
            </c:ext>
          </c:extLst>
        </c:ser>
        <c:ser>
          <c:idx val="4"/>
          <c:order val="4"/>
          <c:tx>
            <c:strRef>
              <c:f>'Chart tables'!$B$83</c:f>
              <c:strCache>
                <c:ptCount val="1"/>
                <c:pt idx="0">
                  <c:v>Avoided unrelated TNSP expenditure (wood pole replacement)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'Chart tables'!$E$78:$AH$78</c:f>
              <c:numCache>
                <c:formatCode>General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f>'Chart tables'!$E$83:$AH$83</c:f>
              <c:numCache>
                <c:formatCode>#,##0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F2-4CB2-95EA-8AF0EEEF1A0D}"/>
            </c:ext>
          </c:extLst>
        </c:ser>
        <c:ser>
          <c:idx val="5"/>
          <c:order val="5"/>
          <c:tx>
            <c:strRef>
              <c:f>'Chart tables'!$B$84</c:f>
              <c:strCache>
                <c:ptCount val="1"/>
                <c:pt idx="0">
                  <c:v>Avoided unrelated TNSP expenditure (market benefits)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'Chart tables'!$E$78:$AH$78</c:f>
              <c:numCache>
                <c:formatCode>General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f>'Chart tables'!$E$84:$AH$84</c:f>
              <c:numCache>
                <c:formatCode>#,##0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F2-4CB2-95EA-8AF0EEEF1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7824464"/>
        <c:axId val="747822824"/>
      </c:barChart>
      <c:catAx>
        <c:axId val="74782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7822824"/>
        <c:crosses val="autoZero"/>
        <c:auto val="1"/>
        <c:lblAlgn val="ctr"/>
        <c:lblOffset val="100"/>
        <c:noMultiLvlLbl val="0"/>
      </c:catAx>
      <c:valAx>
        <c:axId val="747822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7824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7639306602992E-2"/>
          <c:y val="3.4920643649704701E-2"/>
          <c:w val="0.90251176568380009"/>
          <c:h val="0.660589904420549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Results!$B$68</c:f>
              <c:strCache>
                <c:ptCount val="1"/>
                <c:pt idx="0">
                  <c:v>TNSP capital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Results!$Q$67:$AB$67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Results!$Q$68:$Y$68</c:f>
              <c:numCache>
                <c:formatCode>#,##0.0</c:formatCode>
                <c:ptCount val="9"/>
                <c:pt idx="0">
                  <c:v>-55.464763395360123</c:v>
                </c:pt>
                <c:pt idx="1">
                  <c:v>-55.464763395360123</c:v>
                </c:pt>
                <c:pt idx="2">
                  <c:v>-44.549703062014238</c:v>
                </c:pt>
                <c:pt idx="3">
                  <c:v>-56.354853609828083</c:v>
                </c:pt>
                <c:pt idx="4">
                  <c:v>-44.549703062014238</c:v>
                </c:pt>
                <c:pt idx="5">
                  <c:v>-95.266924073613495</c:v>
                </c:pt>
                <c:pt idx="6">
                  <c:v>-60.490531987836469</c:v>
                </c:pt>
                <c:pt idx="7">
                  <c:v>-60.490531987836469</c:v>
                </c:pt>
                <c:pt idx="8">
                  <c:v>-60.490531987836469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EA-4906-880B-B39771C44C99}"/>
            </c:ext>
          </c:extLst>
        </c:ser>
        <c:ser>
          <c:idx val="2"/>
          <c:order val="2"/>
          <c:tx>
            <c:strRef>
              <c:f>Results!$B$70</c:f>
              <c:strCache>
                <c:ptCount val="1"/>
                <c:pt idx="0">
                  <c:v>TNSP operating expenditure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Results!$Q$67:$AB$67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Results!$Q$70:$Y$70</c:f>
              <c:numCache>
                <c:formatCode>#,##0.0</c:formatCode>
                <c:ptCount val="9"/>
                <c:pt idx="0">
                  <c:v>-7.5704044821849541</c:v>
                </c:pt>
                <c:pt idx="1">
                  <c:v>-7.5704044821849541</c:v>
                </c:pt>
                <c:pt idx="2">
                  <c:v>-4.1714143764206186</c:v>
                </c:pt>
                <c:pt idx="3">
                  <c:v>-5.3520547632486242</c:v>
                </c:pt>
                <c:pt idx="4">
                  <c:v>-4.1714143764206186</c:v>
                </c:pt>
                <c:pt idx="5">
                  <c:v>-10.106481760960488</c:v>
                </c:pt>
                <c:pt idx="6">
                  <c:v>-9.23334693095536</c:v>
                </c:pt>
                <c:pt idx="7">
                  <c:v>-9.23334693095536</c:v>
                </c:pt>
                <c:pt idx="8">
                  <c:v>-9.23334693095536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EA-4906-880B-B39771C44C99}"/>
            </c:ext>
          </c:extLst>
        </c:ser>
        <c:ser>
          <c:idx val="13"/>
          <c:order val="8"/>
          <c:tx>
            <c:strRef>
              <c:f>Results!$B$76</c:f>
              <c:strCache>
                <c:ptCount val="1"/>
                <c:pt idx="0">
                  <c:v>Avoided involuntary load shedding in NW Slopes</c:v>
                </c:pt>
              </c:strCache>
              <c:extLst xmlns:c15="http://schemas.microsoft.com/office/drawing/2012/chart"/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Results!$Q$67:$AB$67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Results!$Q$76:$Y$76</c:f>
              <c:numCache>
                <c:formatCode>#,##0.0</c:formatCode>
                <c:ptCount val="9"/>
                <c:pt idx="0">
                  <c:v>137.03913885924254</c:v>
                </c:pt>
                <c:pt idx="1">
                  <c:v>137.03913885924254</c:v>
                </c:pt>
                <c:pt idx="2">
                  <c:v>67.04642940483923</c:v>
                </c:pt>
                <c:pt idx="3">
                  <c:v>59.334012524455915</c:v>
                </c:pt>
                <c:pt idx="4">
                  <c:v>67.04642940483923</c:v>
                </c:pt>
                <c:pt idx="5">
                  <c:v>67.04642940483923</c:v>
                </c:pt>
                <c:pt idx="6">
                  <c:v>127.25724287979736</c:v>
                </c:pt>
                <c:pt idx="7">
                  <c:v>127.25724287979736</c:v>
                </c:pt>
                <c:pt idx="8">
                  <c:v>127.25724287979736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F5EA-4906-880B-B39771C44C99}"/>
            </c:ext>
          </c:extLst>
        </c:ser>
        <c:ser>
          <c:idx val="8"/>
          <c:order val="10"/>
          <c:tx>
            <c:strRef>
              <c:f>Results!$B$78</c:f>
              <c:strCache>
                <c:ptCount val="1"/>
                <c:pt idx="0">
                  <c:v>Avoided unrelated TNSP expenditure (wood pole replacement)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Results!$Q$67:$AB$67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cat>
          <c:val>
            <c:numRef>
              <c:f>Results!$Q$78:$Y$78</c:f>
              <c:numCache>
                <c:formatCode>#,##0.0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0.75808244703095906</c:v>
                </c:pt>
                <c:pt idx="4">
                  <c:v>0</c:v>
                </c:pt>
                <c:pt idx="5">
                  <c:v>0</c:v>
                </c:pt>
                <c:pt idx="6">
                  <c:v>0.77033112956313865</c:v>
                </c:pt>
                <c:pt idx="7">
                  <c:v>0.77033112956313865</c:v>
                </c:pt>
                <c:pt idx="8">
                  <c:v>0.77033112956313865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EA-4906-880B-B39771C44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2646512"/>
        <c:axId val="91264782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Results!$B$69</c15:sqref>
                        </c15:formulaRef>
                      </c:ext>
                    </c:extLst>
                    <c:strCache>
                      <c:ptCount val="1"/>
                      <c:pt idx="0">
                        <c:v>NNO capital costs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Results!$Q$67:$AB$67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Results!$C$69:$N$69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-98.48937593720467</c:v>
                      </c:pt>
                      <c:pt idx="10">
                        <c:v>-121.6670474966111</c:v>
                      </c:pt>
                      <c:pt idx="11">
                        <c:v>-123.73223025502628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F5EA-4906-880B-B39771C44C99}"/>
                  </c:ext>
                </c:extLst>
              </c15:ser>
            </c15:filteredBarSeries>
            <c15:filteredBarSeries>
              <c15:ser>
                <c:idx val="12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Results!$B$71</c15:sqref>
                        </c15:formulaRef>
                      </c:ext>
                    </c:extLst>
                    <c:strCache>
                      <c:ptCount val="1"/>
                      <c:pt idx="0">
                        <c:v>TNSP payments to NNO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 w="25400"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Results!$Q$67:$AB$67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Results!$C$71:$N$71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-163.99040796276142</c:v>
                      </c:pt>
                      <c:pt idx="10">
                        <c:v>-46.133412202056199</c:v>
                      </c:pt>
                      <c:pt idx="1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F5EA-4906-880B-B39771C44C99}"/>
                  </c:ext>
                </c:extLst>
              </c15:ser>
            </c15:filteredBarSeries>
            <c15:filteredBarSeries>
              <c15:ser>
                <c:idx val="3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Results!$B$72</c15:sqref>
                        </c15:formulaRef>
                      </c:ext>
                    </c:extLst>
                    <c:strCache>
                      <c:ptCount val="1"/>
                      <c:pt idx="0">
                        <c:v>NNO operating expenditure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Results!$Q$67:$AB$67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Results!$C$72:$N$72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-66.813499124213863</c:v>
                      </c:pt>
                      <c:pt idx="10">
                        <c:v>-8.7175827697853396</c:v>
                      </c:pt>
                      <c:pt idx="11">
                        <c:v>-11.851550322754925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F5EA-4906-880B-B39771C44C99}"/>
                  </c:ext>
                </c:extLst>
              </c15:ser>
            </c15:filteredBarSeries>
            <c15:filteredBarSeries>
              <c15:ser>
                <c:idx val="4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Results!$B$73</c15:sqref>
                        </c15:formulaRef>
                      </c:ext>
                    </c:extLst>
                    <c:strCache>
                      <c:ptCount val="1"/>
                      <c:pt idx="0">
                        <c:v>Avoided fuel consumption from generation dispatch 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Results!$Q$67:$AB$67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Results!$C$73:$N$73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0.7726158091115366</c:v>
                      </c:pt>
                      <c:pt idx="8">
                        <c:v>0</c:v>
                      </c:pt>
                      <c:pt idx="9">
                        <c:v>2.5481709707597857</c:v>
                      </c:pt>
                      <c:pt idx="10">
                        <c:v>4.1421548140995199</c:v>
                      </c:pt>
                      <c:pt idx="11">
                        <c:v>3.1451996531962898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F5EA-4906-880B-B39771C44C99}"/>
                  </c:ext>
                </c:extLst>
              </c15:ser>
            </c15:filteredBarSeries>
            <c15:filteredBarSeries>
              <c15:ser>
                <c:idx val="5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Results!$B$74</c15:sqref>
                        </c15:formulaRef>
                      </c:ext>
                    </c:extLst>
                    <c:strCache>
                      <c:ptCount val="1"/>
                      <c:pt idx="0">
                        <c:v>Avoided voluntary load curtailment 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Results!$Q$67:$AB$67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Results!$C$74:$N$74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2.7000239229945412E-2</c:v>
                      </c:pt>
                      <c:pt idx="8">
                        <c:v>0</c:v>
                      </c:pt>
                      <c:pt idx="9">
                        <c:v>1.5789181021621447E-2</c:v>
                      </c:pt>
                      <c:pt idx="10">
                        <c:v>3.8501033162134296E-2</c:v>
                      </c:pt>
                      <c:pt idx="11">
                        <c:v>-1.5798826862421754E-2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F5EA-4906-880B-B39771C44C99}"/>
                  </c:ext>
                </c:extLst>
              </c15:ser>
            </c15:filteredBarSeries>
            <c15:filteredBarSeries>
              <c15:ser>
                <c:idx val="6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Results!$B$75</c15:sqref>
                        </c15:formulaRef>
                      </c:ext>
                    </c:extLst>
                    <c:strCache>
                      <c:ptCount val="1"/>
                      <c:pt idx="0">
                        <c:v>Avoided involuntary load shedding outside of NW Slopes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Results!$Q$67:$AB$67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Results!$C$75:$N$75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-7.1663483511912093E-3</c:v>
                      </c:pt>
                      <c:pt idx="8">
                        <c:v>0</c:v>
                      </c:pt>
                      <c:pt idx="9">
                        <c:v>1.053885482503397</c:v>
                      </c:pt>
                      <c:pt idx="10">
                        <c:v>9.0809585078691324</c:v>
                      </c:pt>
                      <c:pt idx="11">
                        <c:v>7.5807531278024252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F5EA-4906-880B-B39771C44C99}"/>
                  </c:ext>
                </c:extLst>
              </c15:ser>
            </c15:filteredBarSeries>
            <c15:filteredBarSeries>
              <c15:ser>
                <c:idx val="7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Results!$B$77</c15:sqref>
                        </c15:formulaRef>
                      </c:ext>
                    </c:extLst>
                    <c:strCache>
                      <c:ptCount val="1"/>
                      <c:pt idx="0">
                        <c:v>Avoided costs for non RIT-T proponent parties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Results!$Q$67:$AB$67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Results!$C$77:$N$77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3.8122205031314889</c:v>
                      </c:pt>
                      <c:pt idx="8">
                        <c:v>0</c:v>
                      </c:pt>
                      <c:pt idx="9">
                        <c:v>43.546954268633826</c:v>
                      </c:pt>
                      <c:pt idx="10">
                        <c:v>53.618512368050304</c:v>
                      </c:pt>
                      <c:pt idx="11">
                        <c:v>45.114690721127737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F5EA-4906-880B-B39771C44C99}"/>
                  </c:ext>
                </c:extLst>
              </c15:ser>
            </c15:filteredBarSeries>
            <c15:filteredBarSeries>
              <c15:ser>
                <c:idx val="9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Results!$B$79</c15:sqref>
                        </c15:formulaRef>
                      </c:ext>
                    </c:extLst>
                    <c:strCache>
                      <c:ptCount val="1"/>
                      <c:pt idx="0">
                        <c:v>Avoided unrelated TNSP expenditure (market benefits)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Results!$Q$67:$AB$67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Results!$C$79:$N$79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-6.691492654602095E-2</c:v>
                      </c:pt>
                      <c:pt idx="8">
                        <c:v>0</c:v>
                      </c:pt>
                      <c:pt idx="9">
                        <c:v>0.26000236118979975</c:v>
                      </c:pt>
                      <c:pt idx="10">
                        <c:v>0.42321673489388556</c:v>
                      </c:pt>
                      <c:pt idx="11">
                        <c:v>0.24981236764202094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F5EA-4906-880B-B39771C44C99}"/>
                  </c:ext>
                </c:extLst>
              </c15:ser>
            </c15:filteredBarSeries>
            <c15:filteredBarSeries>
              <c15:ser>
                <c:idx val="10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Results!$B$80</c15:sqref>
                        </c15:formulaRef>
                      </c:ext>
                    </c:extLst>
                    <c:strCache>
                      <c:ptCount val="1"/>
                      <c:pt idx="0">
                        <c:v>NNO receipts received from TNSP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Results!$Q$67:$AB$67</c15:sqref>
                        </c15:formulaRef>
                      </c:ext>
                    </c:extLst>
                    <c:strCache>
                      <c:ptCount val="12"/>
                      <c:pt idx="0">
                        <c:v>Option 1A</c:v>
                      </c:pt>
                      <c:pt idx="1">
                        <c:v>Option 1B</c:v>
                      </c:pt>
                      <c:pt idx="2">
                        <c:v>Option 2A</c:v>
                      </c:pt>
                      <c:pt idx="3">
                        <c:v>Option 2B</c:v>
                      </c:pt>
                      <c:pt idx="4">
                        <c:v>Option 2C</c:v>
                      </c:pt>
                      <c:pt idx="5">
                        <c:v>Option 2D</c:v>
                      </c:pt>
                      <c:pt idx="6">
                        <c:v>Option 3A</c:v>
                      </c:pt>
                      <c:pt idx="7">
                        <c:v>Option 3B</c:v>
                      </c:pt>
                      <c:pt idx="8">
                        <c:v>Option 3C</c:v>
                      </c:pt>
                      <c:pt idx="9">
                        <c:v>Option 5A</c:v>
                      </c:pt>
                      <c:pt idx="10">
                        <c:v>Option 5B</c:v>
                      </c:pt>
                      <c:pt idx="11">
                        <c:v>Option 5C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Results!$C$80:$N$80</c15:sqref>
                        </c15:formulaRef>
                      </c:ext>
                    </c:extLst>
                    <c:numCache>
                      <c:formatCode>#,##0.0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163.99040796276142</c:v>
                      </c:pt>
                      <c:pt idx="10">
                        <c:v>46.133412202056199</c:v>
                      </c:pt>
                      <c:pt idx="1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F5EA-4906-880B-B39771C44C99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11"/>
          <c:order val="13"/>
          <c:tx>
            <c:strRef>
              <c:f>Results!$B$81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Results!$Q$67:$AB$67</c:f>
              <c:strCache>
                <c:ptCount val="12"/>
                <c:pt idx="0">
                  <c:v>Option 1A</c:v>
                </c:pt>
                <c:pt idx="1">
                  <c:v>Option 1B</c:v>
                </c:pt>
                <c:pt idx="2">
                  <c:v>Option 2A</c:v>
                </c:pt>
                <c:pt idx="3">
                  <c:v>Option 2B</c:v>
                </c:pt>
                <c:pt idx="4">
                  <c:v>Option 2C</c:v>
                </c:pt>
                <c:pt idx="5">
                  <c:v>Option 2D</c:v>
                </c:pt>
                <c:pt idx="6">
                  <c:v>Option 3A</c:v>
                </c:pt>
                <c:pt idx="7">
                  <c:v>Option 3B</c:v>
                </c:pt>
                <c:pt idx="8">
                  <c:v>Option 3C</c:v>
                </c:pt>
                <c:pt idx="9">
                  <c:v>Option 5A</c:v>
                </c:pt>
                <c:pt idx="10">
                  <c:v>Option 5B</c:v>
                </c:pt>
                <c:pt idx="11">
                  <c:v>Option 5C</c:v>
                </c:pt>
              </c:strCache>
            </c:strRef>
          </c:xVal>
          <c:yVal>
            <c:numRef>
              <c:f>Results!$Q$81:$AB$81</c:f>
              <c:numCache>
                <c:formatCode>#,##0.0</c:formatCode>
                <c:ptCount val="12"/>
                <c:pt idx="0">
                  <c:v>74.003970981697464</c:v>
                </c:pt>
                <c:pt idx="1">
                  <c:v>74.003970981697464</c:v>
                </c:pt>
                <c:pt idx="2">
                  <c:v>18.325311966404371</c:v>
                </c:pt>
                <c:pt idx="3">
                  <c:v>-1.6148134015898339</c:v>
                </c:pt>
                <c:pt idx="4">
                  <c:v>18.325311966404371</c:v>
                </c:pt>
                <c:pt idx="5">
                  <c:v>-38.326976429734756</c:v>
                </c:pt>
                <c:pt idx="6">
                  <c:v>58.303695090568674</c:v>
                </c:pt>
                <c:pt idx="7">
                  <c:v>69.688340965208397</c:v>
                </c:pt>
                <c:pt idx="8">
                  <c:v>58.303695090568674</c:v>
                </c:pt>
                <c:pt idx="9">
                  <c:v>33.612762289683388</c:v>
                </c:pt>
                <c:pt idx="10">
                  <c:v>83.282152525507684</c:v>
                </c:pt>
                <c:pt idx="11">
                  <c:v>64.789668629271461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5EA-4906-880B-B39771C44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2646512"/>
        <c:axId val="912647824"/>
      </c:scatterChart>
      <c:catAx>
        <c:axId val="91264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7824"/>
        <c:crosses val="autoZero"/>
        <c:auto val="1"/>
        <c:lblAlgn val="ctr"/>
        <c:lblOffset val="100"/>
        <c:noMultiLvlLbl val="0"/>
      </c:catAx>
      <c:valAx>
        <c:axId val="912647824"/>
        <c:scaling>
          <c:orientation val="minMax"/>
          <c:max val="1100"/>
          <c:min val="-3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64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5828757681082065E-2"/>
          <c:y val="0.79878375149342895"/>
          <c:w val="0.91869948998426443"/>
          <c:h val="0.188345280764635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615950</xdr:colOff>
      <xdr:row>5</xdr:row>
      <xdr:rowOff>84901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E124D2-36A2-4617-8091-1AAA7E40A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177800"/>
          <a:ext cx="1936750" cy="81515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8</xdr:col>
      <xdr:colOff>190345</xdr:colOff>
      <xdr:row>5</xdr:row>
      <xdr:rowOff>50684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C4A841E-4F4E-4188-9F98-856015F761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2251" t="34056" r="23117" b="36360"/>
        <a:stretch/>
      </xdr:blipFill>
      <xdr:spPr>
        <a:xfrm>
          <a:off x="3302000" y="177800"/>
          <a:ext cx="2162020" cy="7682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7</xdr:col>
      <xdr:colOff>215900</xdr:colOff>
      <xdr:row>24</xdr:row>
      <xdr:rowOff>49523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A7BCEF-BB89-4FA3-8ABF-BE36A8D38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0400" y="1860550"/>
          <a:ext cx="4159250" cy="2576823"/>
        </a:xfrm>
        <a:prstGeom prst="rect">
          <a:avLst/>
        </a:prstGeom>
        <a:ln w="22225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46</xdr:row>
      <xdr:rowOff>190499</xdr:rowOff>
    </xdr:from>
    <xdr:to>
      <xdr:col>6</xdr:col>
      <xdr:colOff>797893</xdr:colOff>
      <xdr:row>63</xdr:row>
      <xdr:rowOff>49713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CEFD0C1-CB2D-4155-93FF-8EF4DC160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46</xdr:row>
      <xdr:rowOff>190499</xdr:rowOff>
    </xdr:from>
    <xdr:to>
      <xdr:col>21</xdr:col>
      <xdr:colOff>757071</xdr:colOff>
      <xdr:row>63</xdr:row>
      <xdr:rowOff>49713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78F786F-BE7F-4D74-A32B-193E0DFF6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0</xdr:colOff>
      <xdr:row>46</xdr:row>
      <xdr:rowOff>190499</xdr:rowOff>
    </xdr:from>
    <xdr:to>
      <xdr:col>35</xdr:col>
      <xdr:colOff>757072</xdr:colOff>
      <xdr:row>63</xdr:row>
      <xdr:rowOff>49713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B903B09-B41D-4B29-96EC-D98DE44CC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0</xdr:colOff>
      <xdr:row>46</xdr:row>
      <xdr:rowOff>190499</xdr:rowOff>
    </xdr:from>
    <xdr:to>
      <xdr:col>49</xdr:col>
      <xdr:colOff>757072</xdr:colOff>
      <xdr:row>63</xdr:row>
      <xdr:rowOff>49713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500AD01-314D-4906-A303-FD2896066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84</xdr:row>
      <xdr:rowOff>81643</xdr:rowOff>
    </xdr:from>
    <xdr:to>
      <xdr:col>6</xdr:col>
      <xdr:colOff>797893</xdr:colOff>
      <xdr:row>103</xdr:row>
      <xdr:rowOff>68678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DCD598D-EF59-4DFE-B2D4-E25A7E8C0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3173</xdr:colOff>
      <xdr:row>84</xdr:row>
      <xdr:rowOff>0</xdr:rowOff>
    </xdr:from>
    <xdr:to>
      <xdr:col>35</xdr:col>
      <xdr:colOff>760245</xdr:colOff>
      <xdr:row>102</xdr:row>
      <xdr:rowOff>163928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65D1D96-D79C-40A3-A3C4-5346818AE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42</xdr:col>
      <xdr:colOff>680357</xdr:colOff>
      <xdr:row>84</xdr:row>
      <xdr:rowOff>148167</xdr:rowOff>
    </xdr:from>
    <xdr:to>
      <xdr:col>50</xdr:col>
      <xdr:colOff>31750</xdr:colOff>
      <xdr:row>103</xdr:row>
      <xdr:rowOff>87992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1DB9379-4DF4-4CA2-A995-4ED337D45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8</xdr:col>
      <xdr:colOff>220850</xdr:colOff>
      <xdr:row>123</xdr:row>
      <xdr:rowOff>117750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84AFF9-5BEA-4DC6-AE71-20754289B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495300</xdr:colOff>
      <xdr:row>83</xdr:row>
      <xdr:rowOff>133350</xdr:rowOff>
    </xdr:from>
    <xdr:to>
      <xdr:col>21</xdr:col>
      <xdr:colOff>572014</xdr:colOff>
      <xdr:row>102</xdr:row>
      <xdr:rowOff>120386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B644908B-8BE8-44E8-92CD-13173E3CA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436</xdr:row>
      <xdr:rowOff>0</xdr:rowOff>
    </xdr:from>
    <xdr:to>
      <xdr:col>15</xdr:col>
      <xdr:colOff>537935</xdr:colOff>
      <xdr:row>458</xdr:row>
      <xdr:rowOff>92075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E9D780A-9C91-4AC6-8E7C-077030A21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127</xdr:row>
      <xdr:rowOff>0</xdr:rowOff>
    </xdr:from>
    <xdr:to>
      <xdr:col>3</xdr:col>
      <xdr:colOff>290357</xdr:colOff>
      <xdr:row>140</xdr:row>
      <xdr:rowOff>40393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AF40FE98-4576-4D8A-A169-433906525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13607</xdr:colOff>
      <xdr:row>140</xdr:row>
      <xdr:rowOff>13607</xdr:rowOff>
    </xdr:from>
    <xdr:to>
      <xdr:col>3</xdr:col>
      <xdr:colOff>303964</xdr:colOff>
      <xdr:row>153</xdr:row>
      <xdr:rowOff>54000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AB82A674-12C5-4145-BF42-5A7C11B53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367392</xdr:colOff>
      <xdr:row>127</xdr:row>
      <xdr:rowOff>27215</xdr:rowOff>
    </xdr:from>
    <xdr:to>
      <xdr:col>7</xdr:col>
      <xdr:colOff>576106</xdr:colOff>
      <xdr:row>140</xdr:row>
      <xdr:rowOff>67608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98BC090D-F572-4DA9-97D0-C0060CEF3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367389</xdr:colOff>
      <xdr:row>140</xdr:row>
      <xdr:rowOff>13607</xdr:rowOff>
    </xdr:from>
    <xdr:to>
      <xdr:col>7</xdr:col>
      <xdr:colOff>576103</xdr:colOff>
      <xdr:row>153</xdr:row>
      <xdr:rowOff>54000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F8BDA185-D664-4532-9ADA-C46E5837B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Liam Hickey" id="{8C6E703E-18E0-43C2-A982-5904F3A5AC56}" userId="S::Liam.Hickey@houstonkemp.com::538db55b-2d79-4b4d-b0b5-e86632844967" providerId="AD"/>
</personList>
</file>

<file path=xl/theme/theme1.xml><?xml version="1.0" encoding="utf-8"?>
<a:theme xmlns:a="http://schemas.openxmlformats.org/drawingml/2006/main" name="Transgrid">
  <a:themeElements>
    <a:clrScheme name="Tansgrid">
      <a:dk1>
        <a:sysClr val="windowText" lastClr="000000"/>
      </a:dk1>
      <a:lt1>
        <a:sysClr val="window" lastClr="FFFFFF"/>
      </a:lt1>
      <a:dk2>
        <a:srgbClr val="BFBFBF"/>
      </a:dk2>
      <a:lt2>
        <a:srgbClr val="0066BE"/>
      </a:lt2>
      <a:accent1>
        <a:srgbClr val="47A843"/>
      </a:accent1>
      <a:accent2>
        <a:srgbClr val="B2D83A"/>
      </a:accent2>
      <a:accent3>
        <a:srgbClr val="0066BE"/>
      </a:accent3>
      <a:accent4>
        <a:srgbClr val="EC7023"/>
      </a:accent4>
      <a:accent5>
        <a:srgbClr val="DF2A2A"/>
      </a:accent5>
      <a:accent6>
        <a:srgbClr val="4D3097"/>
      </a:accent6>
      <a:hlink>
        <a:srgbClr val="0066BE"/>
      </a:hlink>
      <a:folHlink>
        <a:srgbClr val="4D3097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60" dT="2022-06-07T07:41:50.94" personId="{8C6E703E-18E0-43C2-A982-5904F3A5AC56}" id="{F473E10E-5AF8-44DB-B15D-88F6FA921177}">
    <text>Zeroes such that build period matches the above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F9D80-C32D-43FC-936A-1E09F22D0303}">
  <dimension ref="B8:L16"/>
  <sheetViews>
    <sheetView showGridLines="0" tabSelected="1" workbookViewId="0">
      <selection activeCell="B8" sqref="B8"/>
    </sheetView>
  </sheetViews>
  <sheetFormatPr defaultColWidth="8.625" defaultRowHeight="14.25" x14ac:dyDescent="0.2"/>
  <cols>
    <col min="10" max="10" width="13.125" customWidth="1"/>
    <col min="11" max="11" width="11.375" customWidth="1"/>
    <col min="12" max="12" width="21.25" customWidth="1"/>
  </cols>
  <sheetData>
    <row r="8" spans="2:12" ht="20.25" x14ac:dyDescent="0.3">
      <c r="B8" s="106" t="s">
        <v>189</v>
      </c>
    </row>
    <row r="10" spans="2:12" ht="15" thickBot="1" x14ac:dyDescent="0.25"/>
    <row r="11" spans="2:12" ht="15.75" x14ac:dyDescent="0.2">
      <c r="J11" s="107" t="s">
        <v>148</v>
      </c>
      <c r="K11" s="108"/>
      <c r="L11" s="109"/>
    </row>
    <row r="12" spans="2:12" ht="15" x14ac:dyDescent="0.2">
      <c r="J12" s="110" t="s">
        <v>149</v>
      </c>
      <c r="K12" s="68"/>
      <c r="L12" s="50"/>
    </row>
    <row r="13" spans="2:12" ht="15" x14ac:dyDescent="0.2">
      <c r="J13" s="111" t="s">
        <v>150</v>
      </c>
      <c r="K13" s="66"/>
      <c r="L13" s="50"/>
    </row>
    <row r="14" spans="2:12" ht="15" x14ac:dyDescent="0.2">
      <c r="J14" s="112" t="s">
        <v>151</v>
      </c>
      <c r="K14" s="113"/>
      <c r="L14" s="50"/>
    </row>
    <row r="15" spans="2:12" ht="15" x14ac:dyDescent="0.2">
      <c r="J15" s="114" t="s">
        <v>152</v>
      </c>
      <c r="K15" s="63"/>
      <c r="L15" s="50"/>
    </row>
    <row r="16" spans="2:12" ht="15.75" thickBot="1" x14ac:dyDescent="0.25">
      <c r="J16" s="115" t="s">
        <v>153</v>
      </c>
      <c r="K16" s="116"/>
      <c r="L16" s="51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E64BC-ACB3-4DE7-9272-D791D78B32DD}">
  <sheetPr>
    <tabColor theme="9"/>
  </sheetPr>
  <dimension ref="A2:AA280"/>
  <sheetViews>
    <sheetView showGridLines="0" zoomScale="70" zoomScaleNormal="70" workbookViewId="0">
      <selection activeCell="B2" sqref="B2"/>
    </sheetView>
  </sheetViews>
  <sheetFormatPr defaultRowHeight="14.25" x14ac:dyDescent="0.2"/>
  <cols>
    <col min="1" max="1" width="12.75" customWidth="1"/>
    <col min="2" max="2" width="12.875" customWidth="1"/>
    <col min="6" max="6" width="15" style="37" customWidth="1"/>
    <col min="7" max="7" width="11.375" customWidth="1"/>
    <col min="8" max="8" width="11.25" customWidth="1"/>
    <col min="9" max="9" width="11.75" customWidth="1"/>
    <col min="10" max="10" width="12.625" customWidth="1"/>
    <col min="11" max="11" width="11.5" customWidth="1"/>
    <col min="12" max="13" width="11.625" customWidth="1"/>
    <col min="14" max="14" width="11.375" customWidth="1"/>
    <col min="15" max="26" width="10.5" customWidth="1"/>
  </cols>
  <sheetData>
    <row r="2" spans="2:26" ht="19.5" x14ac:dyDescent="0.3">
      <c r="B2" s="22" t="s">
        <v>56</v>
      </c>
      <c r="C2" s="22" t="s">
        <v>43</v>
      </c>
      <c r="D2" s="22"/>
      <c r="E2" s="1"/>
      <c r="F2" s="3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4" spans="2:26" ht="15" x14ac:dyDescent="0.25">
      <c r="B4" s="26" t="s">
        <v>43</v>
      </c>
      <c r="C4" s="9"/>
      <c r="D4" s="9"/>
      <c r="E4" s="27"/>
      <c r="F4" s="38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2:26" ht="15" x14ac:dyDescent="0.25">
      <c r="B5" s="28" t="s">
        <v>25</v>
      </c>
      <c r="C5" s="28"/>
      <c r="D5" s="28"/>
      <c r="E5" s="29" t="s">
        <v>17</v>
      </c>
      <c r="F5" s="30" t="s">
        <v>44</v>
      </c>
      <c r="G5" s="30">
        <v>2023</v>
      </c>
      <c r="H5" s="30">
        <v>2024</v>
      </c>
      <c r="I5" s="30">
        <v>2025</v>
      </c>
      <c r="J5" s="30">
        <v>2026</v>
      </c>
      <c r="K5" s="30">
        <v>2027</v>
      </c>
      <c r="L5" s="30">
        <v>2028</v>
      </c>
      <c r="M5" s="30">
        <v>2029</v>
      </c>
      <c r="N5" s="30">
        <v>2030</v>
      </c>
      <c r="O5" s="30">
        <v>2031</v>
      </c>
      <c r="P5" s="30">
        <v>2032</v>
      </c>
      <c r="Q5" s="30">
        <v>2033</v>
      </c>
      <c r="R5" s="30">
        <v>2034</v>
      </c>
      <c r="S5" s="30">
        <v>2035</v>
      </c>
      <c r="T5" s="30">
        <v>2036</v>
      </c>
      <c r="U5" s="30">
        <v>2037</v>
      </c>
      <c r="V5" s="30">
        <v>2038</v>
      </c>
      <c r="W5" s="30">
        <v>2039</v>
      </c>
      <c r="X5" s="30">
        <v>2040</v>
      </c>
      <c r="Y5" s="30">
        <v>2041</v>
      </c>
      <c r="Z5" s="30">
        <v>2042</v>
      </c>
    </row>
    <row r="6" spans="2:26" x14ac:dyDescent="0.2">
      <c r="B6" s="31" t="s">
        <v>97</v>
      </c>
      <c r="C6" s="32"/>
      <c r="D6" s="32"/>
      <c r="E6" s="33" t="s">
        <v>26</v>
      </c>
      <c r="F6" s="124">
        <v>374959114.23544794</v>
      </c>
      <c r="G6" s="125">
        <v>-2934596.0500591402</v>
      </c>
      <c r="H6" s="125">
        <v>-12414898.709882092</v>
      </c>
      <c r="I6" s="125">
        <v>-66173759.651206747</v>
      </c>
      <c r="J6" s="125">
        <v>9909630.1744866632</v>
      </c>
      <c r="K6" s="125">
        <v>151534909.43242741</v>
      </c>
      <c r="L6" s="125">
        <v>168570128.7324546</v>
      </c>
      <c r="M6" s="125">
        <v>219885808.97058302</v>
      </c>
      <c r="N6" s="125">
        <v>-2149901.6768199997</v>
      </c>
      <c r="O6" s="125">
        <v>-2149901.6768199997</v>
      </c>
      <c r="P6" s="125">
        <v>-2149901.6768199997</v>
      </c>
      <c r="Q6" s="125">
        <v>-2149901.6768199997</v>
      </c>
      <c r="R6" s="125">
        <v>-2149901.6768199997</v>
      </c>
      <c r="S6" s="125">
        <v>-2149901.6768199997</v>
      </c>
      <c r="T6" s="125">
        <v>-2149901.6768199997</v>
      </c>
      <c r="U6" s="125">
        <v>-2149901.6768199997</v>
      </c>
      <c r="V6" s="125">
        <v>-2149901.6768199997</v>
      </c>
      <c r="W6" s="125">
        <v>-2149901.6768199997</v>
      </c>
      <c r="X6" s="125">
        <v>-2149901.6768199997</v>
      </c>
      <c r="Y6" s="125">
        <v>-2149901.6768199997</v>
      </c>
      <c r="Z6" s="125">
        <v>119870495.36209071</v>
      </c>
    </row>
    <row r="7" spans="2:26" x14ac:dyDescent="0.2">
      <c r="B7" s="31" t="s">
        <v>98</v>
      </c>
      <c r="C7" s="32"/>
      <c r="D7" s="32"/>
      <c r="E7" s="33" t="s">
        <v>26</v>
      </c>
      <c r="F7" s="124">
        <v>394558014.49495804</v>
      </c>
      <c r="G7" s="125">
        <v>-2423147.7946757446</v>
      </c>
      <c r="H7" s="125">
        <v>-11698402.538607888</v>
      </c>
      <c r="I7" s="125">
        <v>-64991079.435127698</v>
      </c>
      <c r="J7" s="125">
        <v>70474521.974325404</v>
      </c>
      <c r="K7" s="125">
        <v>134557916.91813561</v>
      </c>
      <c r="L7" s="125">
        <v>157455377.24104062</v>
      </c>
      <c r="M7" s="125">
        <v>192676248.40785339</v>
      </c>
      <c r="N7" s="125">
        <v>-1688816.3220200003</v>
      </c>
      <c r="O7" s="125">
        <v>-1688816.3220200003</v>
      </c>
      <c r="P7" s="125">
        <v>-1688816.3220200003</v>
      </c>
      <c r="Q7" s="125">
        <v>-1688816.3220200003</v>
      </c>
      <c r="R7" s="125">
        <v>-1688816.3220200003</v>
      </c>
      <c r="S7" s="125">
        <v>-1688816.3220200003</v>
      </c>
      <c r="T7" s="125">
        <v>-1688816.3220200003</v>
      </c>
      <c r="U7" s="125">
        <v>-1688816.3220200003</v>
      </c>
      <c r="V7" s="125">
        <v>-1688816.3220200003</v>
      </c>
      <c r="W7" s="125">
        <v>-1688816.3220200003</v>
      </c>
      <c r="X7" s="125">
        <v>-1688816.3220200003</v>
      </c>
      <c r="Y7" s="125">
        <v>-1688816.3220200003</v>
      </c>
      <c r="Z7" s="125">
        <v>133222524.91457573</v>
      </c>
    </row>
    <row r="8" spans="2:26" x14ac:dyDescent="0.2">
      <c r="B8" s="31" t="s">
        <v>99</v>
      </c>
      <c r="C8" s="32"/>
      <c r="D8" s="32"/>
      <c r="E8" s="33" t="s">
        <v>26</v>
      </c>
      <c r="F8" s="124">
        <v>175064977.55784461</v>
      </c>
      <c r="G8" s="125">
        <v>-766010.12379721843</v>
      </c>
      <c r="H8" s="125">
        <v>-3984115.9239057554</v>
      </c>
      <c r="I8" s="125">
        <v>-5710958.9280300951</v>
      </c>
      <c r="J8" s="125">
        <v>-10899354.542302584</v>
      </c>
      <c r="K8" s="125">
        <v>-67533647.112192199</v>
      </c>
      <c r="L8" s="125">
        <v>79445699.672558844</v>
      </c>
      <c r="M8" s="125">
        <v>220803973.77677363</v>
      </c>
      <c r="N8" s="125">
        <v>-1231736.9754468868</v>
      </c>
      <c r="O8" s="125">
        <v>-1231736.9754468868</v>
      </c>
      <c r="P8" s="125">
        <v>-1231736.9754468868</v>
      </c>
      <c r="Q8" s="125">
        <v>-1231736.9754468868</v>
      </c>
      <c r="R8" s="125">
        <v>-1231736.9754468868</v>
      </c>
      <c r="S8" s="125">
        <v>-1231736.9754468868</v>
      </c>
      <c r="T8" s="125">
        <v>-1231736.9754468868</v>
      </c>
      <c r="U8" s="125">
        <v>-1231736.9754468868</v>
      </c>
      <c r="V8" s="125">
        <v>-1231736.9754468868</v>
      </c>
      <c r="W8" s="125">
        <v>-1231736.9754468868</v>
      </c>
      <c r="X8" s="125">
        <v>-1231736.9754468868</v>
      </c>
      <c r="Y8" s="125">
        <v>-1231736.9754468868</v>
      </c>
      <c r="Z8" s="125">
        <v>97654953.807578981</v>
      </c>
    </row>
    <row r="9" spans="2:26" x14ac:dyDescent="0.2">
      <c r="B9" s="31" t="s">
        <v>100</v>
      </c>
      <c r="C9" s="32"/>
      <c r="D9" s="32"/>
      <c r="E9" s="33" t="s">
        <v>26</v>
      </c>
      <c r="F9" s="124">
        <v>158452007.67104775</v>
      </c>
      <c r="G9" s="125">
        <v>-1006420.8861983025</v>
      </c>
      <c r="H9" s="125">
        <v>-4069852.9183423105</v>
      </c>
      <c r="I9" s="125">
        <v>-6746377.2079029549</v>
      </c>
      <c r="J9" s="125">
        <v>-41151747.372577049</v>
      </c>
      <c r="K9" s="125">
        <v>-60328641.563338809</v>
      </c>
      <c r="L9" s="125">
        <v>86992568.37420541</v>
      </c>
      <c r="M9" s="125">
        <v>221007503.73031059</v>
      </c>
      <c r="N9" s="125">
        <v>-1028207.0219099204</v>
      </c>
      <c r="O9" s="125">
        <v>-981466.76438944193</v>
      </c>
      <c r="P9" s="125">
        <v>-981466.76438944193</v>
      </c>
      <c r="Q9" s="125">
        <v>-981466.76438944193</v>
      </c>
      <c r="R9" s="125">
        <v>-981466.76438944193</v>
      </c>
      <c r="S9" s="125">
        <v>-981466.76438944193</v>
      </c>
      <c r="T9" s="125">
        <v>-895776.29226856481</v>
      </c>
      <c r="U9" s="125">
        <v>-895776.29226856481</v>
      </c>
      <c r="V9" s="125">
        <v>-895776.29226856481</v>
      </c>
      <c r="W9" s="125">
        <v>-895776.29226856481</v>
      </c>
      <c r="X9" s="125">
        <v>-895776.29226856481</v>
      </c>
      <c r="Y9" s="125">
        <v>-669865.04758625233</v>
      </c>
      <c r="Z9" s="125">
        <v>88862482.22706376</v>
      </c>
    </row>
    <row r="10" spans="2:26" x14ac:dyDescent="0.2">
      <c r="B10" s="31" t="s">
        <v>101</v>
      </c>
      <c r="C10" s="32"/>
      <c r="D10" s="32"/>
      <c r="E10" s="33" t="s">
        <v>26</v>
      </c>
      <c r="F10" s="124">
        <v>153871502.18511438</v>
      </c>
      <c r="G10" s="125">
        <v>-766010.12379721843</v>
      </c>
      <c r="H10" s="125">
        <v>-4056803.1939364537</v>
      </c>
      <c r="I10" s="125">
        <v>-5906530.0056978166</v>
      </c>
      <c r="J10" s="125">
        <v>-11671401.866225749</v>
      </c>
      <c r="K10" s="125">
        <v>-91797372.144227952</v>
      </c>
      <c r="L10" s="125">
        <v>56779203.66762872</v>
      </c>
      <c r="M10" s="125">
        <v>228091009.1521911</v>
      </c>
      <c r="N10" s="125">
        <v>-1367951.3179068873</v>
      </c>
      <c r="O10" s="125">
        <v>-1367951.3179068873</v>
      </c>
      <c r="P10" s="125">
        <v>-1367951.3179068873</v>
      </c>
      <c r="Q10" s="125">
        <v>-1367951.3179068873</v>
      </c>
      <c r="R10" s="125">
        <v>-1367951.3179068873</v>
      </c>
      <c r="S10" s="125">
        <v>-1367951.3179068873</v>
      </c>
      <c r="T10" s="125">
        <v>-1367951.3179068873</v>
      </c>
      <c r="U10" s="125">
        <v>-1367951.3179068873</v>
      </c>
      <c r="V10" s="125">
        <v>-1367951.3179068873</v>
      </c>
      <c r="W10" s="125">
        <v>-1367951.3179068873</v>
      </c>
      <c r="X10" s="125">
        <v>-1367951.3179068873</v>
      </c>
      <c r="Y10" s="125">
        <v>-1367951.3179068873</v>
      </c>
      <c r="Z10" s="125">
        <v>131407299.95327899</v>
      </c>
    </row>
    <row r="11" spans="2:26" x14ac:dyDescent="0.2">
      <c r="B11" s="31" t="s">
        <v>102</v>
      </c>
      <c r="C11" s="32"/>
      <c r="D11" s="32"/>
      <c r="E11" s="33" t="s">
        <v>26</v>
      </c>
      <c r="F11" s="124">
        <v>117213663.01716886</v>
      </c>
      <c r="G11" s="125">
        <v>-1257049.9039116651</v>
      </c>
      <c r="H11" s="125">
        <v>-4667463.4635936022</v>
      </c>
      <c r="I11" s="125">
        <v>-8782972.7805712912</v>
      </c>
      <c r="J11" s="125">
        <v>-58652277.937892005</v>
      </c>
      <c r="K11" s="125">
        <v>-147321894.52952427</v>
      </c>
      <c r="L11" s="125">
        <v>125009106.44968252</v>
      </c>
      <c r="M11" s="125">
        <v>219995091.55382055</v>
      </c>
      <c r="N11" s="125">
        <v>-2040619.1983999999</v>
      </c>
      <c r="O11" s="125">
        <v>-2040619.1983999999</v>
      </c>
      <c r="P11" s="125">
        <v>-2040619.1983999999</v>
      </c>
      <c r="Q11" s="125">
        <v>-2040619.1983999999</v>
      </c>
      <c r="R11" s="125">
        <v>-2040619.1983999999</v>
      </c>
      <c r="S11" s="125">
        <v>-2040619.1983999999</v>
      </c>
      <c r="T11" s="125">
        <v>-2040619.1983999999</v>
      </c>
      <c r="U11" s="125">
        <v>-2040619.1983999999</v>
      </c>
      <c r="V11" s="125">
        <v>-2040619.1983999999</v>
      </c>
      <c r="W11" s="125">
        <v>-2040619.1983999999</v>
      </c>
      <c r="X11" s="125">
        <v>-2040619.1983999999</v>
      </c>
      <c r="Y11" s="125">
        <v>-2040619.1983999999</v>
      </c>
      <c r="Z11" s="125">
        <v>158226554.74344996</v>
      </c>
    </row>
    <row r="12" spans="2:26" x14ac:dyDescent="0.2">
      <c r="B12" s="31" t="s">
        <v>103</v>
      </c>
      <c r="C12" s="32"/>
      <c r="D12" s="32"/>
      <c r="E12" s="33" t="s">
        <v>26</v>
      </c>
      <c r="F12" s="124">
        <v>418526675.00821894</v>
      </c>
      <c r="G12" s="125">
        <v>-1727640.9078145472</v>
      </c>
      <c r="H12" s="125">
        <v>-6253431.3875724729</v>
      </c>
      <c r="I12" s="125">
        <v>-26984221.738851316</v>
      </c>
      <c r="J12" s="125">
        <v>-17307842.234375563</v>
      </c>
      <c r="K12" s="125">
        <v>179115731.72549194</v>
      </c>
      <c r="L12" s="125">
        <v>180844473.91320503</v>
      </c>
      <c r="M12" s="125">
        <v>220764020.06541061</v>
      </c>
      <c r="N12" s="125">
        <v>-1271690.6868099202</v>
      </c>
      <c r="O12" s="125">
        <v>-1224950.429289442</v>
      </c>
      <c r="P12" s="125">
        <v>-1224950.429289442</v>
      </c>
      <c r="Q12" s="125">
        <v>-1224950.429289442</v>
      </c>
      <c r="R12" s="125">
        <v>-1224950.429289442</v>
      </c>
      <c r="S12" s="125">
        <v>-1224950.429289442</v>
      </c>
      <c r="T12" s="125">
        <v>-1139259.9571685647</v>
      </c>
      <c r="U12" s="125">
        <v>-1139259.9571685647</v>
      </c>
      <c r="V12" s="125">
        <v>-1139259.9571685647</v>
      </c>
      <c r="W12" s="125">
        <v>-1139259.9571685647</v>
      </c>
      <c r="X12" s="125">
        <v>-1139259.9571685647</v>
      </c>
      <c r="Y12" s="125">
        <v>-913348.71248625219</v>
      </c>
      <c r="Z12" s="125">
        <v>81528654.443363771</v>
      </c>
    </row>
    <row r="13" spans="2:26" x14ac:dyDescent="0.2">
      <c r="B13" s="31" t="s">
        <v>104</v>
      </c>
      <c r="C13" s="32"/>
      <c r="D13" s="32"/>
      <c r="E13" s="33" t="s">
        <v>26</v>
      </c>
      <c r="F13" s="124">
        <v>406641152.63605356</v>
      </c>
      <c r="G13" s="125" t="s">
        <v>200</v>
      </c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</row>
    <row r="14" spans="2:26" x14ac:dyDescent="0.2">
      <c r="B14" s="31" t="s">
        <v>105</v>
      </c>
      <c r="C14" s="32"/>
      <c r="D14" s="32"/>
      <c r="E14" s="33" t="s">
        <v>26</v>
      </c>
      <c r="F14" s="124">
        <v>398532225.78002542</v>
      </c>
      <c r="G14" s="125">
        <v>-1604212.6826498706</v>
      </c>
      <c r="H14" s="125">
        <v>-6238058.9731527688</v>
      </c>
      <c r="I14" s="125">
        <v>-26749889.182547379</v>
      </c>
      <c r="J14" s="125">
        <v>-11695374.527730791</v>
      </c>
      <c r="K14" s="125">
        <v>159418177.14978036</v>
      </c>
      <c r="L14" s="125">
        <v>146781843.79062611</v>
      </c>
      <c r="M14" s="125">
        <v>228051055.44082808</v>
      </c>
      <c r="N14" s="125">
        <v>-1407905.0292699202</v>
      </c>
      <c r="O14" s="125">
        <v>-1361164.7717494417</v>
      </c>
      <c r="P14" s="125">
        <v>-1361164.7717494417</v>
      </c>
      <c r="Q14" s="125">
        <v>-1361164.7717494417</v>
      </c>
      <c r="R14" s="125">
        <v>-1361164.7717494417</v>
      </c>
      <c r="S14" s="125">
        <v>-1361164.7717494417</v>
      </c>
      <c r="T14" s="125">
        <v>-1275474.2996285646</v>
      </c>
      <c r="U14" s="125">
        <v>-1275474.2996285646</v>
      </c>
      <c r="V14" s="125">
        <v>-1275474.2996285646</v>
      </c>
      <c r="W14" s="125">
        <v>-1275474.2996285646</v>
      </c>
      <c r="X14" s="125">
        <v>-1275474.2996285646</v>
      </c>
      <c r="Y14" s="125">
        <v>-1049563.0549462521</v>
      </c>
      <c r="Z14" s="125">
        <v>115840837.48286377</v>
      </c>
    </row>
    <row r="15" spans="2:26" x14ac:dyDescent="0.2">
      <c r="B15" s="31" t="s">
        <v>117</v>
      </c>
      <c r="C15" s="32"/>
      <c r="D15" s="32"/>
      <c r="E15" s="33" t="s">
        <v>26</v>
      </c>
      <c r="F15" s="124">
        <v>398103223.01775086</v>
      </c>
      <c r="G15" s="125" t="s">
        <v>200</v>
      </c>
      <c r="H15" s="125"/>
      <c r="I15" s="125"/>
      <c r="J15" s="125"/>
      <c r="K15" s="125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</row>
    <row r="16" spans="2:26" x14ac:dyDescent="0.2">
      <c r="B16" s="31" t="s">
        <v>118</v>
      </c>
      <c r="C16" s="32"/>
      <c r="D16" s="32"/>
      <c r="E16" s="33" t="s">
        <v>26</v>
      </c>
      <c r="F16" s="124">
        <v>458909145.62798947</v>
      </c>
      <c r="G16" s="125" t="s">
        <v>200</v>
      </c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</row>
    <row r="17" spans="1:26" x14ac:dyDescent="0.2">
      <c r="B17" s="31" t="s">
        <v>157</v>
      </c>
      <c r="C17" s="32"/>
      <c r="D17" s="32"/>
      <c r="E17" s="33" t="s">
        <v>26</v>
      </c>
      <c r="F17" s="124">
        <v>441486275.5270254</v>
      </c>
      <c r="G17" s="125" t="s">
        <v>200</v>
      </c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</row>
    <row r="20" spans="1:26" ht="19.5" x14ac:dyDescent="0.3">
      <c r="B20" s="22" t="s">
        <v>56</v>
      </c>
      <c r="C20" s="22" t="s">
        <v>45</v>
      </c>
      <c r="D20" s="22"/>
      <c r="E20" s="1"/>
      <c r="F20" s="36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2" spans="1:26" ht="15" x14ac:dyDescent="0.25">
      <c r="B22" s="26" t="s">
        <v>49</v>
      </c>
      <c r="C22" s="9"/>
      <c r="D22" s="9"/>
      <c r="E22" s="27"/>
      <c r="F22" s="38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5" x14ac:dyDescent="0.25">
      <c r="B23" s="28" t="s">
        <v>25</v>
      </c>
      <c r="C23" s="28"/>
      <c r="D23" s="28"/>
      <c r="E23" s="29" t="s">
        <v>17</v>
      </c>
      <c r="F23" s="30" t="s">
        <v>44</v>
      </c>
      <c r="G23" s="30">
        <v>2023</v>
      </c>
      <c r="H23" s="30">
        <v>2024</v>
      </c>
      <c r="I23" s="30">
        <v>2025</v>
      </c>
      <c r="J23" s="30">
        <v>2026</v>
      </c>
      <c r="K23" s="30">
        <v>2027</v>
      </c>
      <c r="L23" s="30">
        <v>2028</v>
      </c>
      <c r="M23" s="30">
        <v>2029</v>
      </c>
      <c r="N23" s="30">
        <v>2030</v>
      </c>
      <c r="O23" s="30">
        <v>2031</v>
      </c>
      <c r="P23" s="30">
        <v>2032</v>
      </c>
      <c r="Q23" s="30">
        <v>2033</v>
      </c>
      <c r="R23" s="30">
        <v>2034</v>
      </c>
      <c r="S23" s="30">
        <v>2035</v>
      </c>
      <c r="T23" s="30">
        <v>2036</v>
      </c>
      <c r="U23" s="30">
        <v>2037</v>
      </c>
      <c r="V23" s="30">
        <v>2038</v>
      </c>
      <c r="W23" s="30">
        <v>2039</v>
      </c>
      <c r="X23" s="30">
        <v>2040</v>
      </c>
      <c r="Y23" s="30">
        <v>2041</v>
      </c>
      <c r="Z23" s="30">
        <v>2042</v>
      </c>
    </row>
    <row r="24" spans="1:26" x14ac:dyDescent="0.2">
      <c r="A24" s="23"/>
      <c r="B24" s="31" t="s">
        <v>97</v>
      </c>
      <c r="C24" s="32"/>
      <c r="D24" s="32"/>
      <c r="E24" s="33" t="s">
        <v>26</v>
      </c>
      <c r="F24" s="46">
        <v>-139465138.5994606</v>
      </c>
      <c r="G24" s="131">
        <v>-2934596.0500591402</v>
      </c>
      <c r="H24" s="34">
        <v>-12414898.709882092</v>
      </c>
      <c r="I24" s="34">
        <v>-66173759.651206747</v>
      </c>
      <c r="J24" s="34">
        <v>-68776622.509160861</v>
      </c>
      <c r="K24" s="34">
        <v>-40068773.346723318</v>
      </c>
      <c r="L24" s="34">
        <v>-16469969.006860357</v>
      </c>
      <c r="M24" s="34">
        <v>-8151548.4081074931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4">
        <v>0</v>
      </c>
      <c r="W24" s="34">
        <v>0</v>
      </c>
      <c r="X24" s="34">
        <v>0</v>
      </c>
      <c r="Y24" s="34">
        <v>0</v>
      </c>
      <c r="Z24" s="34">
        <v>122020397.03891072</v>
      </c>
    </row>
    <row r="25" spans="1:26" x14ac:dyDescent="0.2">
      <c r="A25" s="23"/>
      <c r="B25" s="31" t="s">
        <v>98</v>
      </c>
      <c r="C25" s="32"/>
      <c r="D25" s="32"/>
      <c r="E25" s="33" t="s">
        <v>26</v>
      </c>
      <c r="F25" s="46">
        <v>-124158060.00867063</v>
      </c>
      <c r="G25" s="131">
        <v>-2423147.7946757446</v>
      </c>
      <c r="H25" s="34">
        <v>-11698402.538607888</v>
      </c>
      <c r="I25" s="34">
        <v>-64991079.435127698</v>
      </c>
      <c r="J25" s="34">
        <v>-8211730.7093221163</v>
      </c>
      <c r="K25" s="34">
        <v>-56849822.948185086</v>
      </c>
      <c r="L25" s="34">
        <v>-28429558.695344344</v>
      </c>
      <c r="M25" s="34">
        <v>-36401890.080737114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4">
        <v>0</v>
      </c>
      <c r="W25" s="34">
        <v>0</v>
      </c>
      <c r="X25" s="34">
        <v>0</v>
      </c>
      <c r="Y25" s="34">
        <v>0</v>
      </c>
      <c r="Z25" s="34">
        <v>134911341.23659572</v>
      </c>
    </row>
    <row r="26" spans="1:26" x14ac:dyDescent="0.2">
      <c r="A26" s="23"/>
      <c r="B26" s="31" t="s">
        <v>99</v>
      </c>
      <c r="C26" s="32"/>
      <c r="D26" s="32"/>
      <c r="E26" s="33" t="s">
        <v>26</v>
      </c>
      <c r="F26" s="46">
        <v>-84495438.085421205</v>
      </c>
      <c r="G26" s="131">
        <v>-766010.12379721843</v>
      </c>
      <c r="H26" s="34">
        <v>-3984115.9239057554</v>
      </c>
      <c r="I26" s="34">
        <v>-5710958.9280300951</v>
      </c>
      <c r="J26" s="34">
        <v>-10817632.745002585</v>
      </c>
      <c r="K26" s="34">
        <v>-67451925.314892203</v>
      </c>
      <c r="L26" s="34">
        <v>-53591506.209060855</v>
      </c>
      <c r="M26" s="34">
        <v>-8151548.2999999998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98886690.783025861</v>
      </c>
    </row>
    <row r="27" spans="1:26" x14ac:dyDescent="0.2">
      <c r="A27" s="23"/>
      <c r="B27" s="31" t="s">
        <v>100</v>
      </c>
      <c r="C27" s="32"/>
      <c r="D27" s="32"/>
      <c r="E27" s="33" t="s">
        <v>26</v>
      </c>
      <c r="F27" s="46">
        <v>-75424213.159952849</v>
      </c>
      <c r="G27" s="131">
        <v>-1006420.8861983025</v>
      </c>
      <c r="H27" s="34">
        <v>-4069852.9183423105</v>
      </c>
      <c r="I27" s="34">
        <v>-6746377.2079029549</v>
      </c>
      <c r="J27" s="34">
        <v>-41070025.575277053</v>
      </c>
      <c r="K27" s="34">
        <v>-60246919.766038813</v>
      </c>
      <c r="L27" s="34">
        <v>-9608561.8292405903</v>
      </c>
      <c r="M27" s="34">
        <v>-8151548.2999999998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89532347.274650007</v>
      </c>
    </row>
    <row r="28" spans="1:26" x14ac:dyDescent="0.2">
      <c r="A28" s="23"/>
      <c r="B28" s="31" t="s">
        <v>101</v>
      </c>
      <c r="C28" s="32"/>
      <c r="D28" s="32"/>
      <c r="E28" s="33" t="s">
        <v>26</v>
      </c>
      <c r="F28" s="46">
        <v>-104930354.22347482</v>
      </c>
      <c r="G28" s="131">
        <v>-766010.12379721843</v>
      </c>
      <c r="H28" s="34">
        <v>-4056803.1939364537</v>
      </c>
      <c r="I28" s="34">
        <v>-5906530.0056978166</v>
      </c>
      <c r="J28" s="34">
        <v>-11589680.06892575</v>
      </c>
      <c r="K28" s="34">
        <v>-91715650.346927956</v>
      </c>
      <c r="L28" s="34">
        <v>-76258002.213990957</v>
      </c>
      <c r="M28" s="34">
        <v>-1060455.8374125492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4">
        <v>0</v>
      </c>
      <c r="W28" s="34">
        <v>0</v>
      </c>
      <c r="X28" s="34">
        <v>0</v>
      </c>
      <c r="Y28" s="34">
        <v>0</v>
      </c>
      <c r="Z28" s="34">
        <v>132775251.27118587</v>
      </c>
    </row>
    <row r="29" spans="1:26" x14ac:dyDescent="0.2">
      <c r="A29" s="23"/>
      <c r="B29" s="31" t="s">
        <v>102</v>
      </c>
      <c r="C29" s="32"/>
      <c r="D29" s="32"/>
      <c r="E29" s="33" t="s">
        <v>26</v>
      </c>
      <c r="F29" s="46">
        <v>-136261762.5875591</v>
      </c>
      <c r="G29" s="131">
        <v>-1257049.9039116651</v>
      </c>
      <c r="H29" s="34">
        <v>-4667463.4635936022</v>
      </c>
      <c r="I29" s="34">
        <v>-8782972.7805712912</v>
      </c>
      <c r="J29" s="34">
        <v>-58570556.140591994</v>
      </c>
      <c r="K29" s="34">
        <v>-147240172.73222429</v>
      </c>
      <c r="L29" s="34">
        <v>-7832156.5191071657</v>
      </c>
      <c r="M29" s="34">
        <v>-8151548.2999999998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4">
        <v>0</v>
      </c>
      <c r="W29" s="34">
        <v>0</v>
      </c>
      <c r="X29" s="34">
        <v>0</v>
      </c>
      <c r="Y29" s="34">
        <v>0</v>
      </c>
      <c r="Z29" s="34">
        <v>160267173.94184998</v>
      </c>
    </row>
    <row r="30" spans="1:26" x14ac:dyDescent="0.2">
      <c r="A30" s="23"/>
      <c r="B30" s="31" t="s">
        <v>103</v>
      </c>
      <c r="C30" s="32"/>
      <c r="D30" s="32"/>
      <c r="E30" s="33" t="s">
        <v>26</v>
      </c>
      <c r="F30" s="46">
        <v>-79559891.537961245</v>
      </c>
      <c r="G30" s="131">
        <v>-1727640.9078145472</v>
      </c>
      <c r="H30" s="34">
        <v>-6253431.3875724729</v>
      </c>
      <c r="I30" s="34">
        <v>-26984221.738851316</v>
      </c>
      <c r="J30" s="34">
        <v>-67961235.808282837</v>
      </c>
      <c r="K30" s="34">
        <v>-12325380.930478835</v>
      </c>
      <c r="L30" s="34">
        <v>-4877891.9000000004</v>
      </c>
      <c r="M30" s="34">
        <v>-8151548.2999999998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4">
        <v>0</v>
      </c>
      <c r="W30" s="34">
        <v>0</v>
      </c>
      <c r="X30" s="34">
        <v>0</v>
      </c>
      <c r="Y30" s="34">
        <v>0</v>
      </c>
      <c r="Z30" s="34">
        <v>82442003.155850008</v>
      </c>
    </row>
    <row r="31" spans="1:26" x14ac:dyDescent="0.2">
      <c r="A31" s="23"/>
      <c r="B31" s="31" t="s">
        <v>104</v>
      </c>
      <c r="C31" s="32"/>
      <c r="D31" s="32"/>
      <c r="E31" s="33" t="s">
        <v>26</v>
      </c>
      <c r="F31" s="46"/>
      <c r="G31" s="152" t="s">
        <v>200</v>
      </c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x14ac:dyDescent="0.2">
      <c r="A32" s="23"/>
      <c r="B32" s="31" t="s">
        <v>105</v>
      </c>
      <c r="C32" s="32"/>
      <c r="D32" s="32"/>
      <c r="E32" s="33" t="s">
        <v>26</v>
      </c>
      <c r="F32" s="46">
        <v>-98945704.185476214</v>
      </c>
      <c r="G32" s="131">
        <v>-1604212.6826498706</v>
      </c>
      <c r="H32" s="34">
        <v>-6238058.9731527688</v>
      </c>
      <c r="I32" s="34">
        <v>-26749889.182547379</v>
      </c>
      <c r="J32" s="34">
        <v>-62348768.101638056</v>
      </c>
      <c r="K32" s="34">
        <v>-32022935.506190427</v>
      </c>
      <c r="L32" s="34">
        <v>-39136464.93540895</v>
      </c>
      <c r="M32" s="34">
        <v>-1060455.8374125492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0</v>
      </c>
      <c r="V32" s="34">
        <v>0</v>
      </c>
      <c r="W32" s="34">
        <v>0</v>
      </c>
      <c r="X32" s="34">
        <v>0</v>
      </c>
      <c r="Y32" s="34">
        <v>0</v>
      </c>
      <c r="Z32" s="34">
        <v>116890400.53781003</v>
      </c>
    </row>
    <row r="33" spans="1:26" x14ac:dyDescent="0.2">
      <c r="A33" s="23"/>
      <c r="B33" s="31" t="s">
        <v>117</v>
      </c>
      <c r="C33" s="32"/>
      <c r="D33" s="32"/>
      <c r="E33" s="33" t="s">
        <v>26</v>
      </c>
      <c r="F33" s="46"/>
      <c r="G33" s="152" t="s">
        <v>200</v>
      </c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x14ac:dyDescent="0.2">
      <c r="A34" s="23"/>
      <c r="B34" s="31" t="s">
        <v>118</v>
      </c>
      <c r="C34" s="32"/>
      <c r="D34" s="32"/>
      <c r="E34" s="33" t="s">
        <v>26</v>
      </c>
      <c r="F34" s="46"/>
      <c r="G34" s="152" t="s">
        <v>200</v>
      </c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x14ac:dyDescent="0.2">
      <c r="A35" s="23"/>
      <c r="B35" s="31" t="s">
        <v>157</v>
      </c>
      <c r="C35" s="32"/>
      <c r="D35" s="32"/>
      <c r="E35" s="33" t="s">
        <v>26</v>
      </c>
      <c r="F35" s="46"/>
      <c r="G35" s="152" t="s">
        <v>200</v>
      </c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7" spans="1:26" ht="15" x14ac:dyDescent="0.25">
      <c r="B37" s="26" t="s">
        <v>50</v>
      </c>
      <c r="C37" s="9"/>
      <c r="D37" s="9"/>
      <c r="E37" s="27"/>
      <c r="F37" s="38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5" x14ac:dyDescent="0.25">
      <c r="B38" s="28" t="s">
        <v>25</v>
      </c>
      <c r="C38" s="28"/>
      <c r="D38" s="28"/>
      <c r="E38" s="29" t="s">
        <v>17</v>
      </c>
      <c r="F38" s="30" t="s">
        <v>44</v>
      </c>
      <c r="G38" s="30">
        <v>2023</v>
      </c>
      <c r="H38" s="30">
        <v>2024</v>
      </c>
      <c r="I38" s="30">
        <v>2025</v>
      </c>
      <c r="J38" s="30">
        <v>2026</v>
      </c>
      <c r="K38" s="30">
        <v>2027</v>
      </c>
      <c r="L38" s="30">
        <v>2028</v>
      </c>
      <c r="M38" s="30">
        <v>2029</v>
      </c>
      <c r="N38" s="30">
        <v>2030</v>
      </c>
      <c r="O38" s="30">
        <v>2031</v>
      </c>
      <c r="P38" s="30">
        <v>2032</v>
      </c>
      <c r="Q38" s="30">
        <v>2033</v>
      </c>
      <c r="R38" s="30">
        <v>2034</v>
      </c>
      <c r="S38" s="30">
        <v>2035</v>
      </c>
      <c r="T38" s="30">
        <v>2036</v>
      </c>
      <c r="U38" s="30">
        <v>2037</v>
      </c>
      <c r="V38" s="30">
        <v>2038</v>
      </c>
      <c r="W38" s="30">
        <v>2039</v>
      </c>
      <c r="X38" s="30">
        <v>2040</v>
      </c>
      <c r="Y38" s="30">
        <v>2041</v>
      </c>
      <c r="Z38" s="30">
        <v>2042</v>
      </c>
    </row>
    <row r="39" spans="1:26" x14ac:dyDescent="0.2">
      <c r="B39" s="31" t="s">
        <v>97</v>
      </c>
      <c r="C39" s="32"/>
      <c r="D39" s="32"/>
      <c r="E39" s="33" t="s">
        <v>26</v>
      </c>
      <c r="F39" s="46">
        <v>0</v>
      </c>
      <c r="G39" s="131">
        <v>0</v>
      </c>
      <c r="H39" s="34">
        <v>0</v>
      </c>
      <c r="I39" s="34">
        <v>0</v>
      </c>
      <c r="J39" s="34">
        <v>0</v>
      </c>
      <c r="K39" s="34">
        <v>0</v>
      </c>
      <c r="L39" s="34">
        <v>0</v>
      </c>
      <c r="M39" s="34">
        <v>0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0</v>
      </c>
      <c r="V39" s="34">
        <v>0</v>
      </c>
      <c r="W39" s="34">
        <v>0</v>
      </c>
      <c r="X39" s="34">
        <v>0</v>
      </c>
      <c r="Y39" s="34">
        <v>0</v>
      </c>
      <c r="Z39" s="34">
        <v>0</v>
      </c>
    </row>
    <row r="40" spans="1:26" x14ac:dyDescent="0.2">
      <c r="B40" s="31" t="s">
        <v>98</v>
      </c>
      <c r="C40" s="32"/>
      <c r="D40" s="32"/>
      <c r="E40" s="33" t="s">
        <v>26</v>
      </c>
      <c r="F40" s="46">
        <v>0</v>
      </c>
      <c r="G40" s="131">
        <v>0</v>
      </c>
      <c r="H40" s="34">
        <v>0</v>
      </c>
      <c r="I40" s="34">
        <v>0</v>
      </c>
      <c r="J40" s="34">
        <v>0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0</v>
      </c>
      <c r="V40" s="34">
        <v>0</v>
      </c>
      <c r="W40" s="34">
        <v>0</v>
      </c>
      <c r="X40" s="34">
        <v>0</v>
      </c>
      <c r="Y40" s="34">
        <v>0</v>
      </c>
      <c r="Z40" s="34">
        <v>0</v>
      </c>
    </row>
    <row r="41" spans="1:26" x14ac:dyDescent="0.2">
      <c r="B41" s="31" t="s">
        <v>99</v>
      </c>
      <c r="C41" s="32"/>
      <c r="D41" s="32"/>
      <c r="E41" s="33" t="s">
        <v>26</v>
      </c>
      <c r="F41" s="46">
        <v>0</v>
      </c>
      <c r="G41" s="131">
        <v>0</v>
      </c>
      <c r="H41" s="34">
        <v>0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4">
        <v>0</v>
      </c>
      <c r="Z41" s="34">
        <v>0</v>
      </c>
    </row>
    <row r="42" spans="1:26" x14ac:dyDescent="0.2">
      <c r="B42" s="31" t="s">
        <v>100</v>
      </c>
      <c r="C42" s="32"/>
      <c r="D42" s="32"/>
      <c r="E42" s="33" t="s">
        <v>26</v>
      </c>
      <c r="F42" s="46">
        <v>0</v>
      </c>
      <c r="G42" s="131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0</v>
      </c>
      <c r="Y42" s="34">
        <v>0</v>
      </c>
      <c r="Z42" s="34">
        <v>0</v>
      </c>
    </row>
    <row r="43" spans="1:26" x14ac:dyDescent="0.2">
      <c r="B43" s="31" t="s">
        <v>101</v>
      </c>
      <c r="C43" s="32"/>
      <c r="D43" s="32"/>
      <c r="E43" s="33" t="s">
        <v>26</v>
      </c>
      <c r="F43" s="46">
        <v>0</v>
      </c>
      <c r="G43" s="131">
        <v>0</v>
      </c>
      <c r="H43" s="34">
        <v>0</v>
      </c>
      <c r="I43" s="34">
        <v>0</v>
      </c>
      <c r="J43" s="34">
        <v>0</v>
      </c>
      <c r="K43" s="34">
        <v>0</v>
      </c>
      <c r="L43" s="34">
        <v>0</v>
      </c>
      <c r="M43" s="34">
        <v>0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4">
        <v>0</v>
      </c>
      <c r="Y43" s="34">
        <v>0</v>
      </c>
      <c r="Z43" s="34">
        <v>0</v>
      </c>
    </row>
    <row r="44" spans="1:26" x14ac:dyDescent="0.2">
      <c r="B44" s="31" t="s">
        <v>102</v>
      </c>
      <c r="C44" s="32"/>
      <c r="D44" s="32"/>
      <c r="E44" s="33" t="s">
        <v>26</v>
      </c>
      <c r="F44" s="46">
        <v>0</v>
      </c>
      <c r="G44" s="131">
        <v>0</v>
      </c>
      <c r="H44" s="34">
        <v>0</v>
      </c>
      <c r="I44" s="34">
        <v>0</v>
      </c>
      <c r="J44" s="34">
        <v>0</v>
      </c>
      <c r="K44" s="34">
        <v>0</v>
      </c>
      <c r="L44" s="34">
        <v>0</v>
      </c>
      <c r="M44" s="34">
        <v>0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4">
        <v>0</v>
      </c>
      <c r="Y44" s="34">
        <v>0</v>
      </c>
      <c r="Z44" s="34">
        <v>0</v>
      </c>
    </row>
    <row r="45" spans="1:26" x14ac:dyDescent="0.2">
      <c r="B45" s="31" t="s">
        <v>103</v>
      </c>
      <c r="C45" s="32"/>
      <c r="D45" s="32"/>
      <c r="E45" s="33" t="s">
        <v>26</v>
      </c>
      <c r="F45" s="46">
        <v>0</v>
      </c>
      <c r="G45" s="131">
        <v>0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</row>
    <row r="46" spans="1:26" x14ac:dyDescent="0.2">
      <c r="B46" s="31" t="s">
        <v>104</v>
      </c>
      <c r="C46" s="32"/>
      <c r="D46" s="32"/>
      <c r="E46" s="33" t="s">
        <v>26</v>
      </c>
      <c r="F46" s="46"/>
      <c r="G46" s="152" t="s">
        <v>200</v>
      </c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x14ac:dyDescent="0.2">
      <c r="B47" s="31" t="s">
        <v>105</v>
      </c>
      <c r="C47" s="32"/>
      <c r="D47" s="32"/>
      <c r="E47" s="33" t="s">
        <v>26</v>
      </c>
      <c r="F47" s="46">
        <v>0</v>
      </c>
      <c r="G47" s="131">
        <v>0</v>
      </c>
      <c r="H47" s="34">
        <v>0</v>
      </c>
      <c r="I47" s="34">
        <v>0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4">
        <v>0</v>
      </c>
      <c r="Y47" s="34">
        <v>0</v>
      </c>
      <c r="Z47" s="34">
        <v>0</v>
      </c>
    </row>
    <row r="48" spans="1:26" x14ac:dyDescent="0.2">
      <c r="B48" s="31" t="s">
        <v>117</v>
      </c>
      <c r="C48" s="32"/>
      <c r="D48" s="32"/>
      <c r="E48" s="33" t="s">
        <v>26</v>
      </c>
      <c r="F48" s="46"/>
      <c r="G48" s="152" t="s">
        <v>200</v>
      </c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2:26" x14ac:dyDescent="0.2">
      <c r="B49" s="31" t="s">
        <v>118</v>
      </c>
      <c r="C49" s="32"/>
      <c r="D49" s="32"/>
      <c r="E49" s="33" t="s">
        <v>26</v>
      </c>
      <c r="F49" s="46"/>
      <c r="G49" s="152" t="s">
        <v>200</v>
      </c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2:26" x14ac:dyDescent="0.2">
      <c r="B50" s="31" t="s">
        <v>157</v>
      </c>
      <c r="C50" s="32"/>
      <c r="D50" s="32"/>
      <c r="E50" s="33" t="s">
        <v>26</v>
      </c>
      <c r="F50" s="46"/>
      <c r="G50" s="152" t="s">
        <v>200</v>
      </c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2" spans="2:26" ht="15" x14ac:dyDescent="0.25">
      <c r="B52" s="26" t="s">
        <v>53</v>
      </c>
      <c r="C52" s="9"/>
      <c r="D52" s="9"/>
      <c r="E52" s="27"/>
      <c r="F52" s="38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2:26" ht="15" x14ac:dyDescent="0.25">
      <c r="B53" s="28" t="s">
        <v>25</v>
      </c>
      <c r="C53" s="28"/>
      <c r="D53" s="28"/>
      <c r="E53" s="29" t="s">
        <v>17</v>
      </c>
      <c r="F53" s="30" t="s">
        <v>44</v>
      </c>
      <c r="G53" s="30">
        <v>2023</v>
      </c>
      <c r="H53" s="30">
        <v>2024</v>
      </c>
      <c r="I53" s="30">
        <v>2025</v>
      </c>
      <c r="J53" s="30">
        <v>2026</v>
      </c>
      <c r="K53" s="30">
        <v>2027</v>
      </c>
      <c r="L53" s="30">
        <v>2028</v>
      </c>
      <c r="M53" s="30">
        <v>2029</v>
      </c>
      <c r="N53" s="30">
        <v>2030</v>
      </c>
      <c r="O53" s="30">
        <v>2031</v>
      </c>
      <c r="P53" s="30">
        <v>2032</v>
      </c>
      <c r="Q53" s="30">
        <v>2033</v>
      </c>
      <c r="R53" s="30">
        <v>2034</v>
      </c>
      <c r="S53" s="30">
        <v>2035</v>
      </c>
      <c r="T53" s="30">
        <v>2036</v>
      </c>
      <c r="U53" s="30">
        <v>2037</v>
      </c>
      <c r="V53" s="30">
        <v>2038</v>
      </c>
      <c r="W53" s="30">
        <v>2039</v>
      </c>
      <c r="X53" s="30">
        <v>2040</v>
      </c>
      <c r="Y53" s="30">
        <v>2041</v>
      </c>
      <c r="Z53" s="30">
        <v>2042</v>
      </c>
    </row>
    <row r="54" spans="2:26" x14ac:dyDescent="0.2">
      <c r="B54" s="31" t="s">
        <v>97</v>
      </c>
      <c r="C54" s="32"/>
      <c r="D54" s="32"/>
      <c r="E54" s="33" t="s">
        <v>26</v>
      </c>
      <c r="F54" s="39">
        <v>-18351052.0461271</v>
      </c>
      <c r="G54" s="34">
        <v>0</v>
      </c>
      <c r="H54" s="34">
        <v>0</v>
      </c>
      <c r="I54" s="34">
        <v>0</v>
      </c>
      <c r="J54" s="34">
        <v>-775550.20980000007</v>
      </c>
      <c r="K54" s="34">
        <v>-775550.20980000007</v>
      </c>
      <c r="L54" s="34">
        <v>-1816331.3197000001</v>
      </c>
      <c r="M54" s="34">
        <v>-2012274.2325299999</v>
      </c>
      <c r="N54" s="34">
        <v>-2149901.6768199997</v>
      </c>
      <c r="O54" s="34">
        <v>-2149901.6768199997</v>
      </c>
      <c r="P54" s="34">
        <v>-2149901.6768199997</v>
      </c>
      <c r="Q54" s="34">
        <v>-2149901.6768199997</v>
      </c>
      <c r="R54" s="34">
        <v>-2149901.6768199997</v>
      </c>
      <c r="S54" s="34">
        <v>-2149901.6768199997</v>
      </c>
      <c r="T54" s="34">
        <v>-2149901.6768199997</v>
      </c>
      <c r="U54" s="34">
        <v>-2149901.6768199997</v>
      </c>
      <c r="V54" s="34">
        <v>-2149901.6768199997</v>
      </c>
      <c r="W54" s="34">
        <v>-2149901.6768199997</v>
      </c>
      <c r="X54" s="34">
        <v>-2149901.6768199997</v>
      </c>
      <c r="Y54" s="34">
        <v>-2149901.6768199997</v>
      </c>
      <c r="Z54" s="34">
        <v>-2149901.6768199997</v>
      </c>
    </row>
    <row r="55" spans="2:26" x14ac:dyDescent="0.2">
      <c r="B55" s="31" t="s">
        <v>98</v>
      </c>
      <c r="C55" s="32"/>
      <c r="D55" s="32"/>
      <c r="E55" s="33" t="s">
        <v>26</v>
      </c>
      <c r="F55" s="39">
        <v>-14059230.377406916</v>
      </c>
      <c r="G55" s="34">
        <v>0</v>
      </c>
      <c r="H55" s="34">
        <v>0</v>
      </c>
      <c r="I55" s="34">
        <v>0</v>
      </c>
      <c r="J55" s="34">
        <v>-775550.20980000007</v>
      </c>
      <c r="K55" s="34">
        <v>-971493.12263000011</v>
      </c>
      <c r="L55" s="34">
        <v>-971493.12263000011</v>
      </c>
      <c r="M55" s="34">
        <v>-971493.12263000011</v>
      </c>
      <c r="N55" s="34">
        <v>-1688816.3220200003</v>
      </c>
      <c r="O55" s="34">
        <v>-1688816.3220200003</v>
      </c>
      <c r="P55" s="34">
        <v>-1688816.3220200003</v>
      </c>
      <c r="Q55" s="34">
        <v>-1688816.3220200003</v>
      </c>
      <c r="R55" s="34">
        <v>-1688816.3220200003</v>
      </c>
      <c r="S55" s="34">
        <v>-1688816.3220200003</v>
      </c>
      <c r="T55" s="34">
        <v>-1688816.3220200003</v>
      </c>
      <c r="U55" s="34">
        <v>-1688816.3220200003</v>
      </c>
      <c r="V55" s="34">
        <v>-1688816.3220200003</v>
      </c>
      <c r="W55" s="34">
        <v>-1688816.3220200003</v>
      </c>
      <c r="X55" s="34">
        <v>-1688816.3220200003</v>
      </c>
      <c r="Y55" s="34">
        <v>-1688816.3220200003</v>
      </c>
      <c r="Z55" s="34">
        <v>-1688816.3220200003</v>
      </c>
    </row>
    <row r="56" spans="2:26" x14ac:dyDescent="0.2">
      <c r="B56" s="31" t="s">
        <v>99</v>
      </c>
      <c r="C56" s="32"/>
      <c r="D56" s="32"/>
      <c r="E56" s="33" t="s">
        <v>26</v>
      </c>
      <c r="F56" s="39">
        <v>-9408869.2504587956</v>
      </c>
      <c r="G56" s="34">
        <v>0</v>
      </c>
      <c r="H56" s="34">
        <v>0</v>
      </c>
      <c r="I56" s="34">
        <v>0</v>
      </c>
      <c r="J56" s="34">
        <v>-81721.797299999977</v>
      </c>
      <c r="K56" s="34">
        <v>-81721.797299999977</v>
      </c>
      <c r="L56" s="34">
        <v>-438369.57277000009</v>
      </c>
      <c r="M56" s="34">
        <v>-1094109.534446887</v>
      </c>
      <c r="N56" s="34">
        <v>-1231736.9754468868</v>
      </c>
      <c r="O56" s="34">
        <v>-1231736.9754468868</v>
      </c>
      <c r="P56" s="34">
        <v>-1231736.9754468868</v>
      </c>
      <c r="Q56" s="34">
        <v>-1231736.9754468868</v>
      </c>
      <c r="R56" s="34">
        <v>-1231736.9754468868</v>
      </c>
      <c r="S56" s="34">
        <v>-1231736.9754468868</v>
      </c>
      <c r="T56" s="34">
        <v>-1231736.9754468868</v>
      </c>
      <c r="U56" s="34">
        <v>-1231736.9754468868</v>
      </c>
      <c r="V56" s="34">
        <v>-1231736.9754468868</v>
      </c>
      <c r="W56" s="34">
        <v>-1231736.9754468868</v>
      </c>
      <c r="X56" s="34">
        <v>-1231736.9754468868</v>
      </c>
      <c r="Y56" s="34">
        <v>-1231736.9754468868</v>
      </c>
      <c r="Z56" s="34">
        <v>-1231736.9754468868</v>
      </c>
    </row>
    <row r="57" spans="2:26" x14ac:dyDescent="0.2">
      <c r="B57" s="31" t="s">
        <v>100</v>
      </c>
      <c r="C57" s="32"/>
      <c r="D57" s="32"/>
      <c r="E57" s="33" t="s">
        <v>26</v>
      </c>
      <c r="F57" s="39">
        <v>-7849692.4780003522</v>
      </c>
      <c r="G57" s="34">
        <v>0</v>
      </c>
      <c r="H57" s="34">
        <v>0</v>
      </c>
      <c r="I57" s="34">
        <v>0</v>
      </c>
      <c r="J57" s="34">
        <v>-81721.797299999977</v>
      </c>
      <c r="K57" s="34">
        <v>-81721.797299999977</v>
      </c>
      <c r="L57" s="34">
        <v>-277664.71013000002</v>
      </c>
      <c r="M57" s="34">
        <v>-898369.62383000006</v>
      </c>
      <c r="N57" s="34">
        <v>-1035997.06483</v>
      </c>
      <c r="O57" s="34">
        <v>-1035997.06483</v>
      </c>
      <c r="P57" s="34">
        <v>-1035997.06483</v>
      </c>
      <c r="Q57" s="34">
        <v>-1035997.06483</v>
      </c>
      <c r="R57" s="34">
        <v>-1035997.06483</v>
      </c>
      <c r="S57" s="34">
        <v>-1035997.06483</v>
      </c>
      <c r="T57" s="34">
        <v>-1035997.06483</v>
      </c>
      <c r="U57" s="34">
        <v>-1035997.06483</v>
      </c>
      <c r="V57" s="34">
        <v>-1035997.06483</v>
      </c>
      <c r="W57" s="34">
        <v>-1035997.06483</v>
      </c>
      <c r="X57" s="34">
        <v>-1035997.06483</v>
      </c>
      <c r="Y57" s="34">
        <v>-1035997.06483</v>
      </c>
      <c r="Z57" s="34">
        <v>-1035997.06483</v>
      </c>
    </row>
    <row r="58" spans="2:26" x14ac:dyDescent="0.2">
      <c r="B58" s="31" t="s">
        <v>101</v>
      </c>
      <c r="C58" s="32"/>
      <c r="D58" s="32"/>
      <c r="E58" s="33" t="s">
        <v>26</v>
      </c>
      <c r="F58" s="39">
        <v>-10167428.485135399</v>
      </c>
      <c r="G58" s="34">
        <v>0</v>
      </c>
      <c r="H58" s="34">
        <v>0</v>
      </c>
      <c r="I58" s="34">
        <v>0</v>
      </c>
      <c r="J58" s="34">
        <v>-81721.797299999977</v>
      </c>
      <c r="K58" s="34">
        <v>-81721.797299999977</v>
      </c>
      <c r="L58" s="34">
        <v>-438369.57277000009</v>
      </c>
      <c r="M58" s="34">
        <v>-898166.62161688716</v>
      </c>
      <c r="N58" s="34">
        <v>-1367951.3179068873</v>
      </c>
      <c r="O58" s="34">
        <v>-1367951.3179068873</v>
      </c>
      <c r="P58" s="34">
        <v>-1367951.3179068873</v>
      </c>
      <c r="Q58" s="34">
        <v>-1367951.3179068873</v>
      </c>
      <c r="R58" s="34">
        <v>-1367951.3179068873</v>
      </c>
      <c r="S58" s="34">
        <v>-1367951.3179068873</v>
      </c>
      <c r="T58" s="34">
        <v>-1367951.3179068873</v>
      </c>
      <c r="U58" s="34">
        <v>-1367951.3179068873</v>
      </c>
      <c r="V58" s="34">
        <v>-1367951.3179068873</v>
      </c>
      <c r="W58" s="34">
        <v>-1367951.3179068873</v>
      </c>
      <c r="X58" s="34">
        <v>-1367951.3179068873</v>
      </c>
      <c r="Y58" s="34">
        <v>-1367951.3179068873</v>
      </c>
      <c r="Z58" s="34">
        <v>-1367951.3179068873</v>
      </c>
    </row>
    <row r="59" spans="2:26" x14ac:dyDescent="0.2">
      <c r="B59" s="31" t="s">
        <v>102</v>
      </c>
      <c r="C59" s="32"/>
      <c r="D59" s="32"/>
      <c r="E59" s="33" t="s">
        <v>26</v>
      </c>
      <c r="F59" s="39">
        <v>-15493859.28899656</v>
      </c>
      <c r="G59" s="34">
        <v>0</v>
      </c>
      <c r="H59" s="34">
        <v>0</v>
      </c>
      <c r="I59" s="34">
        <v>0</v>
      </c>
      <c r="J59" s="34">
        <v>-81721.797299999977</v>
      </c>
      <c r="K59" s="34">
        <v>-81721.797299999977</v>
      </c>
      <c r="L59" s="34">
        <v>-634312.48560000001</v>
      </c>
      <c r="M59" s="34">
        <v>-1902991.7574</v>
      </c>
      <c r="N59" s="34">
        <v>-2040619.1983999999</v>
      </c>
      <c r="O59" s="34">
        <v>-2040619.1983999999</v>
      </c>
      <c r="P59" s="34">
        <v>-2040619.1983999999</v>
      </c>
      <c r="Q59" s="34">
        <v>-2040619.1983999999</v>
      </c>
      <c r="R59" s="34">
        <v>-2040619.1983999999</v>
      </c>
      <c r="S59" s="34">
        <v>-2040619.1983999999</v>
      </c>
      <c r="T59" s="34">
        <v>-2040619.1983999999</v>
      </c>
      <c r="U59" s="34">
        <v>-2040619.1983999999</v>
      </c>
      <c r="V59" s="34">
        <v>-2040619.1983999999</v>
      </c>
      <c r="W59" s="34">
        <v>-2040619.1983999999</v>
      </c>
      <c r="X59" s="34">
        <v>-2040619.1983999999</v>
      </c>
      <c r="Y59" s="34">
        <v>-2040619.1983999999</v>
      </c>
      <c r="Z59" s="34">
        <v>-2040619.1983999999</v>
      </c>
    </row>
    <row r="60" spans="2:26" x14ac:dyDescent="0.2">
      <c r="B60" s="31" t="s">
        <v>103</v>
      </c>
      <c r="C60" s="32"/>
      <c r="D60" s="32"/>
      <c r="E60" s="33" t="s">
        <v>26</v>
      </c>
      <c r="F60" s="39">
        <v>-11730984.645707089</v>
      </c>
      <c r="G60" s="34">
        <v>0</v>
      </c>
      <c r="H60" s="34">
        <v>0</v>
      </c>
      <c r="I60" s="34">
        <v>0</v>
      </c>
      <c r="J60" s="34">
        <v>-945910.3759000001</v>
      </c>
      <c r="K60" s="34">
        <v>-945910.3759000001</v>
      </c>
      <c r="L60" s="34">
        <v>-1141853.2887300001</v>
      </c>
      <c r="M60" s="34">
        <v>-1141853.2887300001</v>
      </c>
      <c r="N60" s="34">
        <v>-1279480.7297300003</v>
      </c>
      <c r="O60" s="34">
        <v>-1279480.7297300003</v>
      </c>
      <c r="P60" s="34">
        <v>-1279480.7297300003</v>
      </c>
      <c r="Q60" s="34">
        <v>-1279480.7297300003</v>
      </c>
      <c r="R60" s="34">
        <v>-1279480.7297300003</v>
      </c>
      <c r="S60" s="34">
        <v>-1279480.7297300003</v>
      </c>
      <c r="T60" s="34">
        <v>-1279480.7297300003</v>
      </c>
      <c r="U60" s="34">
        <v>-1279480.7297300003</v>
      </c>
      <c r="V60" s="34">
        <v>-1279480.7297300003</v>
      </c>
      <c r="W60" s="34">
        <v>-1279480.7297300003</v>
      </c>
      <c r="X60" s="34">
        <v>-1279480.7297300003</v>
      </c>
      <c r="Y60" s="34">
        <v>-1279480.7297300003</v>
      </c>
      <c r="Z60" s="34">
        <v>-1279480.7297300003</v>
      </c>
    </row>
    <row r="61" spans="2:26" x14ac:dyDescent="0.2">
      <c r="B61" s="31" t="s">
        <v>104</v>
      </c>
      <c r="C61" s="32"/>
      <c r="D61" s="32"/>
      <c r="E61" s="33" t="s">
        <v>26</v>
      </c>
      <c r="F61" s="46"/>
      <c r="G61" s="152" t="s">
        <v>200</v>
      </c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2:26" x14ac:dyDescent="0.2">
      <c r="B62" s="31" t="s">
        <v>105</v>
      </c>
      <c r="C62" s="32"/>
      <c r="D62" s="32"/>
      <c r="E62" s="33" t="s">
        <v>26</v>
      </c>
      <c r="F62" s="39">
        <v>-12339621.226385791</v>
      </c>
      <c r="G62" s="34">
        <v>0</v>
      </c>
      <c r="H62" s="34">
        <v>0</v>
      </c>
      <c r="I62" s="34">
        <v>0</v>
      </c>
      <c r="J62" s="34">
        <v>-945910.3759000001</v>
      </c>
      <c r="K62" s="34">
        <v>-945910.3759000001</v>
      </c>
      <c r="L62" s="34">
        <v>-945910.3759000001</v>
      </c>
      <c r="M62" s="34">
        <v>-945910.3759000001</v>
      </c>
      <c r="N62" s="34">
        <v>-1415695.07219</v>
      </c>
      <c r="O62" s="34">
        <v>-1415695.07219</v>
      </c>
      <c r="P62" s="34">
        <v>-1415695.07219</v>
      </c>
      <c r="Q62" s="34">
        <v>-1415695.07219</v>
      </c>
      <c r="R62" s="34">
        <v>-1415695.07219</v>
      </c>
      <c r="S62" s="34">
        <v>-1415695.07219</v>
      </c>
      <c r="T62" s="34">
        <v>-1415695.07219</v>
      </c>
      <c r="U62" s="34">
        <v>-1415695.07219</v>
      </c>
      <c r="V62" s="34">
        <v>-1415695.07219</v>
      </c>
      <c r="W62" s="34">
        <v>-1415695.07219</v>
      </c>
      <c r="X62" s="34">
        <v>-1415695.07219</v>
      </c>
      <c r="Y62" s="34">
        <v>-1415695.07219</v>
      </c>
      <c r="Z62" s="34">
        <v>-1415695.07219</v>
      </c>
    </row>
    <row r="63" spans="2:26" x14ac:dyDescent="0.2">
      <c r="B63" s="31" t="s">
        <v>117</v>
      </c>
      <c r="C63" s="32"/>
      <c r="D63" s="32"/>
      <c r="E63" s="33" t="s">
        <v>26</v>
      </c>
      <c r="F63" s="46"/>
      <c r="G63" s="152" t="s">
        <v>200</v>
      </c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2:26" x14ac:dyDescent="0.2">
      <c r="B64" s="31" t="s">
        <v>118</v>
      </c>
      <c r="C64" s="32"/>
      <c r="D64" s="32"/>
      <c r="E64" s="33" t="s">
        <v>26</v>
      </c>
      <c r="F64" s="46"/>
      <c r="G64" s="152" t="s">
        <v>200</v>
      </c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2:26" x14ac:dyDescent="0.2">
      <c r="B65" s="31" t="s">
        <v>157</v>
      </c>
      <c r="C65" s="32"/>
      <c r="D65" s="32"/>
      <c r="E65" s="33" t="s">
        <v>26</v>
      </c>
      <c r="F65" s="46"/>
      <c r="G65" s="152" t="s">
        <v>200</v>
      </c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7" spans="2:26" ht="15" x14ac:dyDescent="0.25">
      <c r="B67" s="8" t="s">
        <v>27</v>
      </c>
      <c r="C67" s="9"/>
      <c r="D67" s="9"/>
      <c r="E67" s="27"/>
      <c r="F67" s="38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2:26" ht="15" x14ac:dyDescent="0.25">
      <c r="B68" s="28" t="s">
        <v>25</v>
      </c>
      <c r="C68" s="28"/>
      <c r="D68" s="28"/>
      <c r="E68" s="29" t="s">
        <v>17</v>
      </c>
      <c r="F68" s="30" t="s">
        <v>44</v>
      </c>
      <c r="G68" s="30">
        <v>2023</v>
      </c>
      <c r="H68" s="30">
        <v>2024</v>
      </c>
      <c r="I68" s="30">
        <v>2025</v>
      </c>
      <c r="J68" s="30">
        <v>2026</v>
      </c>
      <c r="K68" s="30">
        <v>2027</v>
      </c>
      <c r="L68" s="30">
        <v>2028</v>
      </c>
      <c r="M68" s="30">
        <v>2029</v>
      </c>
      <c r="N68" s="30">
        <v>2030</v>
      </c>
      <c r="O68" s="30">
        <v>2031</v>
      </c>
      <c r="P68" s="30">
        <v>2032</v>
      </c>
      <c r="Q68" s="30">
        <v>2033</v>
      </c>
      <c r="R68" s="30">
        <v>2034</v>
      </c>
      <c r="S68" s="30">
        <v>2035</v>
      </c>
      <c r="T68" s="30">
        <v>2036</v>
      </c>
      <c r="U68" s="30">
        <v>2037</v>
      </c>
      <c r="V68" s="30">
        <v>2038</v>
      </c>
      <c r="W68" s="30">
        <v>2039</v>
      </c>
      <c r="X68" s="30">
        <v>2040</v>
      </c>
      <c r="Y68" s="30">
        <v>2041</v>
      </c>
      <c r="Z68" s="30">
        <v>2042</v>
      </c>
    </row>
    <row r="69" spans="2:26" x14ac:dyDescent="0.2">
      <c r="B69" s="31" t="s">
        <v>97</v>
      </c>
      <c r="C69" s="32"/>
      <c r="D69" s="32"/>
      <c r="E69" s="33" t="s">
        <v>26</v>
      </c>
      <c r="F69" s="39">
        <v>0</v>
      </c>
      <c r="G69" s="34">
        <v>0</v>
      </c>
      <c r="H69" s="34">
        <v>0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0</v>
      </c>
      <c r="V69" s="34">
        <v>0</v>
      </c>
      <c r="W69" s="34">
        <v>0</v>
      </c>
      <c r="X69" s="34">
        <v>0</v>
      </c>
      <c r="Y69" s="34">
        <v>0</v>
      </c>
      <c r="Z69" s="34">
        <v>0</v>
      </c>
    </row>
    <row r="70" spans="2:26" x14ac:dyDescent="0.2">
      <c r="B70" s="31" t="s">
        <v>98</v>
      </c>
      <c r="C70" s="32"/>
      <c r="D70" s="32"/>
      <c r="E70" s="33" t="s">
        <v>26</v>
      </c>
      <c r="F70" s="39">
        <v>0</v>
      </c>
      <c r="G70" s="34">
        <v>0</v>
      </c>
      <c r="H70" s="34">
        <v>0</v>
      </c>
      <c r="I70" s="34">
        <v>0</v>
      </c>
      <c r="J70" s="34">
        <v>0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</row>
    <row r="71" spans="2:26" x14ac:dyDescent="0.2">
      <c r="B71" s="31" t="s">
        <v>99</v>
      </c>
      <c r="C71" s="32"/>
      <c r="D71" s="32"/>
      <c r="E71" s="33" t="s">
        <v>26</v>
      </c>
      <c r="F71" s="39">
        <v>0</v>
      </c>
      <c r="G71" s="34">
        <v>0</v>
      </c>
      <c r="H71" s="34">
        <v>0</v>
      </c>
      <c r="I71" s="34">
        <v>0</v>
      </c>
      <c r="J71" s="34">
        <v>0</v>
      </c>
      <c r="K71" s="34">
        <v>0</v>
      </c>
      <c r="L71" s="34">
        <v>0</v>
      </c>
      <c r="M71" s="34">
        <v>0</v>
      </c>
      <c r="N71" s="34">
        <v>0</v>
      </c>
      <c r="O71" s="34">
        <v>0</v>
      </c>
      <c r="P71" s="34">
        <v>0</v>
      </c>
      <c r="Q71" s="34">
        <v>0</v>
      </c>
      <c r="R71" s="34">
        <v>0</v>
      </c>
      <c r="S71" s="34">
        <v>0</v>
      </c>
      <c r="T71" s="34">
        <v>0</v>
      </c>
      <c r="U71" s="34">
        <v>0</v>
      </c>
      <c r="V71" s="34">
        <v>0</v>
      </c>
      <c r="W71" s="34">
        <v>0</v>
      </c>
      <c r="X71" s="34">
        <v>0</v>
      </c>
      <c r="Y71" s="34">
        <v>0</v>
      </c>
      <c r="Z71" s="34">
        <v>0</v>
      </c>
    </row>
    <row r="72" spans="2:26" x14ac:dyDescent="0.2">
      <c r="B72" s="31" t="s">
        <v>100</v>
      </c>
      <c r="C72" s="32"/>
      <c r="D72" s="32"/>
      <c r="E72" s="33" t="s">
        <v>26</v>
      </c>
      <c r="F72" s="39">
        <v>0</v>
      </c>
      <c r="G72" s="34">
        <v>0</v>
      </c>
      <c r="H72" s="34">
        <v>0</v>
      </c>
      <c r="I72" s="34">
        <v>0</v>
      </c>
      <c r="J72" s="34">
        <v>0</v>
      </c>
      <c r="K72" s="34">
        <v>0</v>
      </c>
      <c r="L72" s="34">
        <v>0</v>
      </c>
      <c r="M72" s="34">
        <v>0</v>
      </c>
      <c r="N72" s="34">
        <v>0</v>
      </c>
      <c r="O72" s="34">
        <v>0</v>
      </c>
      <c r="P72" s="34">
        <v>0</v>
      </c>
      <c r="Q72" s="34">
        <v>0</v>
      </c>
      <c r="R72" s="34">
        <v>0</v>
      </c>
      <c r="S72" s="34">
        <v>0</v>
      </c>
      <c r="T72" s="34">
        <v>0</v>
      </c>
      <c r="U72" s="34">
        <v>0</v>
      </c>
      <c r="V72" s="34">
        <v>0</v>
      </c>
      <c r="W72" s="34">
        <v>0</v>
      </c>
      <c r="X72" s="34">
        <v>0</v>
      </c>
      <c r="Y72" s="34">
        <v>0</v>
      </c>
      <c r="Z72" s="34">
        <v>0</v>
      </c>
    </row>
    <row r="73" spans="2:26" x14ac:dyDescent="0.2">
      <c r="B73" s="31" t="s">
        <v>101</v>
      </c>
      <c r="C73" s="32"/>
      <c r="D73" s="32"/>
      <c r="E73" s="33" t="s">
        <v>26</v>
      </c>
      <c r="F73" s="39">
        <v>0</v>
      </c>
      <c r="G73" s="34">
        <v>0</v>
      </c>
      <c r="H73" s="34">
        <v>0</v>
      </c>
      <c r="I73" s="34">
        <v>0</v>
      </c>
      <c r="J73" s="34">
        <v>0</v>
      </c>
      <c r="K73" s="34">
        <v>0</v>
      </c>
      <c r="L73" s="34">
        <v>0</v>
      </c>
      <c r="M73" s="34">
        <v>0</v>
      </c>
      <c r="N73" s="34">
        <v>0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>
        <v>0</v>
      </c>
      <c r="U73" s="34">
        <v>0</v>
      </c>
      <c r="V73" s="34">
        <v>0</v>
      </c>
      <c r="W73" s="34">
        <v>0</v>
      </c>
      <c r="X73" s="34">
        <v>0</v>
      </c>
      <c r="Y73" s="34">
        <v>0</v>
      </c>
      <c r="Z73" s="34">
        <v>0</v>
      </c>
    </row>
    <row r="74" spans="2:26" x14ac:dyDescent="0.2">
      <c r="B74" s="31" t="s">
        <v>102</v>
      </c>
      <c r="C74" s="32"/>
      <c r="D74" s="32"/>
      <c r="E74" s="33" t="s">
        <v>26</v>
      </c>
      <c r="F74" s="39">
        <v>0</v>
      </c>
      <c r="G74" s="34">
        <v>0</v>
      </c>
      <c r="H74" s="34">
        <v>0</v>
      </c>
      <c r="I74" s="34">
        <v>0</v>
      </c>
      <c r="J74" s="34">
        <v>0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0</v>
      </c>
      <c r="W74" s="34">
        <v>0</v>
      </c>
      <c r="X74" s="34">
        <v>0</v>
      </c>
      <c r="Y74" s="34">
        <v>0</v>
      </c>
      <c r="Z74" s="34">
        <v>0</v>
      </c>
    </row>
    <row r="75" spans="2:26" x14ac:dyDescent="0.2">
      <c r="B75" s="31" t="s">
        <v>103</v>
      </c>
      <c r="C75" s="32"/>
      <c r="D75" s="32"/>
      <c r="E75" s="33" t="s">
        <v>26</v>
      </c>
      <c r="F75" s="39">
        <v>0</v>
      </c>
      <c r="G75" s="34">
        <v>0</v>
      </c>
      <c r="H75" s="34">
        <v>0</v>
      </c>
      <c r="I75" s="34">
        <v>0</v>
      </c>
      <c r="J75" s="34">
        <v>0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0</v>
      </c>
      <c r="V75" s="34">
        <v>0</v>
      </c>
      <c r="W75" s="34">
        <v>0</v>
      </c>
      <c r="X75" s="34">
        <v>0</v>
      </c>
      <c r="Y75" s="34">
        <v>0</v>
      </c>
      <c r="Z75" s="34">
        <v>0</v>
      </c>
    </row>
    <row r="76" spans="2:26" x14ac:dyDescent="0.2">
      <c r="B76" s="31" t="s">
        <v>104</v>
      </c>
      <c r="C76" s="32"/>
      <c r="D76" s="32"/>
      <c r="E76" s="33" t="s">
        <v>26</v>
      </c>
      <c r="F76" s="46"/>
      <c r="G76" s="152" t="s">
        <v>200</v>
      </c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2:26" x14ac:dyDescent="0.2">
      <c r="B77" s="31" t="s">
        <v>105</v>
      </c>
      <c r="C77" s="32"/>
      <c r="D77" s="32"/>
      <c r="E77" s="33" t="s">
        <v>26</v>
      </c>
      <c r="F77" s="39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</row>
    <row r="78" spans="2:26" x14ac:dyDescent="0.2">
      <c r="B78" s="31" t="s">
        <v>117</v>
      </c>
      <c r="C78" s="32"/>
      <c r="D78" s="32"/>
      <c r="E78" s="33" t="s">
        <v>26</v>
      </c>
      <c r="F78" s="46"/>
      <c r="G78" s="152" t="s">
        <v>200</v>
      </c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2:26" x14ac:dyDescent="0.2">
      <c r="B79" s="31" t="s">
        <v>118</v>
      </c>
      <c r="C79" s="32"/>
      <c r="D79" s="32"/>
      <c r="E79" s="33" t="s">
        <v>26</v>
      </c>
      <c r="F79" s="46"/>
      <c r="G79" s="152" t="s">
        <v>200</v>
      </c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2:26" x14ac:dyDescent="0.2">
      <c r="B80" s="31" t="s">
        <v>157</v>
      </c>
      <c r="C80" s="32"/>
      <c r="D80" s="32"/>
      <c r="E80" s="33" t="s">
        <v>26</v>
      </c>
      <c r="F80" s="46"/>
      <c r="G80" s="152" t="s">
        <v>200</v>
      </c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2" spans="2:26" ht="15" x14ac:dyDescent="0.25">
      <c r="B82" s="26" t="s">
        <v>52</v>
      </c>
      <c r="C82" s="9"/>
      <c r="D82" s="9"/>
      <c r="E82" s="27"/>
      <c r="F82" s="38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2:26" ht="15" x14ac:dyDescent="0.25">
      <c r="B83" s="28" t="s">
        <v>25</v>
      </c>
      <c r="C83" s="28"/>
      <c r="D83" s="28"/>
      <c r="E83" s="29" t="s">
        <v>17</v>
      </c>
      <c r="F83" s="30" t="s">
        <v>44</v>
      </c>
      <c r="G83" s="30">
        <v>2023</v>
      </c>
      <c r="H83" s="30">
        <v>2024</v>
      </c>
      <c r="I83" s="30">
        <v>2025</v>
      </c>
      <c r="J83" s="30">
        <v>2026</v>
      </c>
      <c r="K83" s="30">
        <v>2027</v>
      </c>
      <c r="L83" s="30">
        <v>2028</v>
      </c>
      <c r="M83" s="30">
        <v>2029</v>
      </c>
      <c r="N83" s="30">
        <v>2030</v>
      </c>
      <c r="O83" s="30">
        <v>2031</v>
      </c>
      <c r="P83" s="30">
        <v>2032</v>
      </c>
      <c r="Q83" s="30">
        <v>2033</v>
      </c>
      <c r="R83" s="30">
        <v>2034</v>
      </c>
      <c r="S83" s="30">
        <v>2035</v>
      </c>
      <c r="T83" s="30">
        <v>2036</v>
      </c>
      <c r="U83" s="30">
        <v>2037</v>
      </c>
      <c r="V83" s="30">
        <v>2038</v>
      </c>
      <c r="W83" s="30">
        <v>2039</v>
      </c>
      <c r="X83" s="30">
        <v>2040</v>
      </c>
      <c r="Y83" s="30">
        <v>2041</v>
      </c>
      <c r="Z83" s="30">
        <v>2042</v>
      </c>
    </row>
    <row r="84" spans="2:26" x14ac:dyDescent="0.2">
      <c r="B84" s="31" t="s">
        <v>97</v>
      </c>
      <c r="C84" s="32"/>
      <c r="D84" s="32"/>
      <c r="E84" s="33" t="s">
        <v>26</v>
      </c>
      <c r="F84" s="39">
        <v>0</v>
      </c>
      <c r="G84" s="34">
        <v>0</v>
      </c>
      <c r="H84" s="34">
        <v>0</v>
      </c>
      <c r="I84" s="34">
        <v>0</v>
      </c>
      <c r="J84" s="34">
        <v>0</v>
      </c>
      <c r="K84" s="34">
        <v>0</v>
      </c>
      <c r="L84" s="34">
        <v>0</v>
      </c>
      <c r="M84" s="34">
        <v>0</v>
      </c>
      <c r="N84" s="34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0</v>
      </c>
      <c r="V84" s="34">
        <v>0</v>
      </c>
      <c r="W84" s="34">
        <v>0</v>
      </c>
      <c r="X84" s="34">
        <v>0</v>
      </c>
      <c r="Y84" s="34">
        <v>0</v>
      </c>
      <c r="Z84" s="34">
        <v>0</v>
      </c>
    </row>
    <row r="85" spans="2:26" x14ac:dyDescent="0.2">
      <c r="B85" s="31" t="s">
        <v>98</v>
      </c>
      <c r="C85" s="32"/>
      <c r="D85" s="32"/>
      <c r="E85" s="33" t="s">
        <v>26</v>
      </c>
      <c r="F85" s="39">
        <v>0</v>
      </c>
      <c r="G85" s="34">
        <v>0</v>
      </c>
      <c r="H85" s="34">
        <v>0</v>
      </c>
      <c r="I85" s="34">
        <v>0</v>
      </c>
      <c r="J85" s="34">
        <v>0</v>
      </c>
      <c r="K85" s="34">
        <v>0</v>
      </c>
      <c r="L85" s="34">
        <v>0</v>
      </c>
      <c r="M85" s="34">
        <v>0</v>
      </c>
      <c r="N85" s="34">
        <v>0</v>
      </c>
      <c r="O85" s="34">
        <v>0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0</v>
      </c>
      <c r="V85" s="34">
        <v>0</v>
      </c>
      <c r="W85" s="34">
        <v>0</v>
      </c>
      <c r="X85" s="34">
        <v>0</v>
      </c>
      <c r="Y85" s="34">
        <v>0</v>
      </c>
      <c r="Z85" s="34">
        <v>0</v>
      </c>
    </row>
    <row r="86" spans="2:26" x14ac:dyDescent="0.2">
      <c r="B86" s="31" t="s">
        <v>99</v>
      </c>
      <c r="C86" s="32"/>
      <c r="D86" s="32"/>
      <c r="E86" s="33" t="s">
        <v>26</v>
      </c>
      <c r="F86" s="39">
        <v>0</v>
      </c>
      <c r="G86" s="34">
        <v>0</v>
      </c>
      <c r="H86" s="34">
        <v>0</v>
      </c>
      <c r="I86" s="34">
        <v>0</v>
      </c>
      <c r="J86" s="34">
        <v>0</v>
      </c>
      <c r="K86" s="34">
        <v>0</v>
      </c>
      <c r="L86" s="34">
        <v>0</v>
      </c>
      <c r="M86" s="34">
        <v>0</v>
      </c>
      <c r="N86" s="34">
        <v>0</v>
      </c>
      <c r="O86" s="34">
        <v>0</v>
      </c>
      <c r="P86" s="34">
        <v>0</v>
      </c>
      <c r="Q86" s="34">
        <v>0</v>
      </c>
      <c r="R86" s="34">
        <v>0</v>
      </c>
      <c r="S86" s="34">
        <v>0</v>
      </c>
      <c r="T86" s="34">
        <v>0</v>
      </c>
      <c r="U86" s="34">
        <v>0</v>
      </c>
      <c r="V86" s="34">
        <v>0</v>
      </c>
      <c r="W86" s="34">
        <v>0</v>
      </c>
      <c r="X86" s="34">
        <v>0</v>
      </c>
      <c r="Y86" s="34">
        <v>0</v>
      </c>
      <c r="Z86" s="34">
        <v>0</v>
      </c>
    </row>
    <row r="87" spans="2:26" x14ac:dyDescent="0.2">
      <c r="B87" s="31" t="s">
        <v>100</v>
      </c>
      <c r="C87" s="32"/>
      <c r="D87" s="32"/>
      <c r="E87" s="33" t="s">
        <v>26</v>
      </c>
      <c r="F87" s="39">
        <v>0</v>
      </c>
      <c r="G87" s="34">
        <v>0</v>
      </c>
      <c r="H87" s="34">
        <v>0</v>
      </c>
      <c r="I87" s="34">
        <v>0</v>
      </c>
      <c r="J87" s="34">
        <v>0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0</v>
      </c>
      <c r="V87" s="34">
        <v>0</v>
      </c>
      <c r="W87" s="34">
        <v>0</v>
      </c>
      <c r="X87" s="34">
        <v>0</v>
      </c>
      <c r="Y87" s="34">
        <v>0</v>
      </c>
      <c r="Z87" s="34">
        <v>0</v>
      </c>
    </row>
    <row r="88" spans="2:26" x14ac:dyDescent="0.2">
      <c r="B88" s="31" t="s">
        <v>101</v>
      </c>
      <c r="C88" s="32"/>
      <c r="D88" s="32"/>
      <c r="E88" s="33" t="s">
        <v>26</v>
      </c>
      <c r="F88" s="39">
        <v>0</v>
      </c>
      <c r="G88" s="34">
        <v>0</v>
      </c>
      <c r="H88" s="34">
        <v>0</v>
      </c>
      <c r="I88" s="34">
        <v>0</v>
      </c>
      <c r="J88" s="34">
        <v>0</v>
      </c>
      <c r="K88" s="34">
        <v>0</v>
      </c>
      <c r="L88" s="34">
        <v>0</v>
      </c>
      <c r="M88" s="34">
        <v>0</v>
      </c>
      <c r="N88" s="34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0</v>
      </c>
      <c r="W88" s="34">
        <v>0</v>
      </c>
      <c r="X88" s="34">
        <v>0</v>
      </c>
      <c r="Y88" s="34">
        <v>0</v>
      </c>
      <c r="Z88" s="34">
        <v>0</v>
      </c>
    </row>
    <row r="89" spans="2:26" x14ac:dyDescent="0.2">
      <c r="B89" s="31" t="s">
        <v>102</v>
      </c>
      <c r="C89" s="32"/>
      <c r="D89" s="32"/>
      <c r="E89" s="33" t="s">
        <v>26</v>
      </c>
      <c r="F89" s="39">
        <v>0</v>
      </c>
      <c r="G89" s="34">
        <v>0</v>
      </c>
      <c r="H89" s="34">
        <v>0</v>
      </c>
      <c r="I89" s="34">
        <v>0</v>
      </c>
      <c r="J89" s="34">
        <v>0</v>
      </c>
      <c r="K89" s="34">
        <v>0</v>
      </c>
      <c r="L89" s="34">
        <v>0</v>
      </c>
      <c r="M89" s="34">
        <v>0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34">
        <v>0</v>
      </c>
      <c r="V89" s="34">
        <v>0</v>
      </c>
      <c r="W89" s="34">
        <v>0</v>
      </c>
      <c r="X89" s="34">
        <v>0</v>
      </c>
      <c r="Y89" s="34">
        <v>0</v>
      </c>
      <c r="Z89" s="34">
        <v>0</v>
      </c>
    </row>
    <row r="90" spans="2:26" x14ac:dyDescent="0.2">
      <c r="B90" s="31" t="s">
        <v>103</v>
      </c>
      <c r="C90" s="32"/>
      <c r="D90" s="32"/>
      <c r="E90" s="33" t="s">
        <v>26</v>
      </c>
      <c r="F90" s="39">
        <v>0</v>
      </c>
      <c r="G90" s="34">
        <v>0</v>
      </c>
      <c r="H90" s="34">
        <v>0</v>
      </c>
      <c r="I90" s="34">
        <v>0</v>
      </c>
      <c r="J90" s="34">
        <v>0</v>
      </c>
      <c r="K90" s="34">
        <v>0</v>
      </c>
      <c r="L90" s="34">
        <v>0</v>
      </c>
      <c r="M90" s="34">
        <v>0</v>
      </c>
      <c r="N90" s="34">
        <v>0</v>
      </c>
      <c r="O90" s="34">
        <v>0</v>
      </c>
      <c r="P90" s="34">
        <v>0</v>
      </c>
      <c r="Q90" s="34">
        <v>0</v>
      </c>
      <c r="R90" s="34">
        <v>0</v>
      </c>
      <c r="S90" s="34">
        <v>0</v>
      </c>
      <c r="T90" s="34">
        <v>0</v>
      </c>
      <c r="U90" s="34">
        <v>0</v>
      </c>
      <c r="V90" s="34">
        <v>0</v>
      </c>
      <c r="W90" s="34">
        <v>0</v>
      </c>
      <c r="X90" s="34">
        <v>0</v>
      </c>
      <c r="Y90" s="34">
        <v>0</v>
      </c>
      <c r="Z90" s="34">
        <v>0</v>
      </c>
    </row>
    <row r="91" spans="2:26" x14ac:dyDescent="0.2">
      <c r="B91" s="31" t="s">
        <v>104</v>
      </c>
      <c r="C91" s="32"/>
      <c r="D91" s="32"/>
      <c r="E91" s="33" t="s">
        <v>26</v>
      </c>
      <c r="F91" s="46"/>
      <c r="G91" s="152" t="s">
        <v>200</v>
      </c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2:26" x14ac:dyDescent="0.2">
      <c r="B92" s="31" t="s">
        <v>105</v>
      </c>
      <c r="C92" s="32"/>
      <c r="D92" s="32"/>
      <c r="E92" s="33" t="s">
        <v>26</v>
      </c>
      <c r="F92" s="39">
        <v>0</v>
      </c>
      <c r="G92" s="34">
        <v>0</v>
      </c>
      <c r="H92" s="34">
        <v>0</v>
      </c>
      <c r="I92" s="34">
        <v>0</v>
      </c>
      <c r="J92" s="34">
        <v>0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34">
        <v>0</v>
      </c>
      <c r="T92" s="34">
        <v>0</v>
      </c>
      <c r="U92" s="34">
        <v>0</v>
      </c>
      <c r="V92" s="34">
        <v>0</v>
      </c>
      <c r="W92" s="34">
        <v>0</v>
      </c>
      <c r="X92" s="34">
        <v>0</v>
      </c>
      <c r="Y92" s="34">
        <v>0</v>
      </c>
      <c r="Z92" s="34">
        <v>0</v>
      </c>
    </row>
    <row r="93" spans="2:26" x14ac:dyDescent="0.2">
      <c r="B93" s="31" t="s">
        <v>117</v>
      </c>
      <c r="C93" s="32"/>
      <c r="D93" s="32"/>
      <c r="E93" s="33" t="s">
        <v>26</v>
      </c>
      <c r="F93" s="46"/>
      <c r="G93" s="152" t="s">
        <v>200</v>
      </c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2:26" x14ac:dyDescent="0.2">
      <c r="B94" s="31" t="s">
        <v>118</v>
      </c>
      <c r="C94" s="32"/>
      <c r="D94" s="32"/>
      <c r="E94" s="33" t="s">
        <v>26</v>
      </c>
      <c r="F94" s="46"/>
      <c r="G94" s="152" t="s">
        <v>200</v>
      </c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2:26" x14ac:dyDescent="0.2">
      <c r="B95" s="31" t="s">
        <v>157</v>
      </c>
      <c r="C95" s="32"/>
      <c r="D95" s="32"/>
      <c r="E95" s="33" t="s">
        <v>26</v>
      </c>
      <c r="F95" s="46"/>
      <c r="G95" s="152" t="s">
        <v>200</v>
      </c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8" spans="2:26" ht="15" x14ac:dyDescent="0.25">
      <c r="B98" s="26" t="s">
        <v>4</v>
      </c>
      <c r="C98" s="9"/>
      <c r="D98" s="9"/>
      <c r="E98" s="27"/>
      <c r="F98" s="38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2:26" ht="15" x14ac:dyDescent="0.25">
      <c r="B99" s="28" t="s">
        <v>25</v>
      </c>
      <c r="C99" s="28"/>
      <c r="D99" s="28"/>
      <c r="E99" s="29" t="s">
        <v>17</v>
      </c>
      <c r="F99" s="30" t="s">
        <v>44</v>
      </c>
      <c r="G99" s="30">
        <v>2023</v>
      </c>
      <c r="H99" s="30">
        <v>2024</v>
      </c>
      <c r="I99" s="30">
        <v>2025</v>
      </c>
      <c r="J99" s="30">
        <v>2026</v>
      </c>
      <c r="K99" s="30">
        <v>2027</v>
      </c>
      <c r="L99" s="30">
        <v>2028</v>
      </c>
      <c r="M99" s="30">
        <v>2029</v>
      </c>
      <c r="N99" s="30">
        <v>2030</v>
      </c>
      <c r="O99" s="30">
        <v>2031</v>
      </c>
      <c r="P99" s="30">
        <v>2032</v>
      </c>
      <c r="Q99" s="30">
        <v>2033</v>
      </c>
      <c r="R99" s="30">
        <v>2034</v>
      </c>
      <c r="S99" s="30">
        <v>2035</v>
      </c>
      <c r="T99" s="30">
        <v>2036</v>
      </c>
      <c r="U99" s="30">
        <v>2037</v>
      </c>
      <c r="V99" s="30">
        <v>2038</v>
      </c>
      <c r="W99" s="30">
        <v>2039</v>
      </c>
      <c r="X99" s="30">
        <v>2040</v>
      </c>
      <c r="Y99" s="30">
        <v>2041</v>
      </c>
      <c r="Z99" s="30">
        <v>2042</v>
      </c>
    </row>
    <row r="100" spans="2:26" x14ac:dyDescent="0.2">
      <c r="B100" s="31" t="s">
        <v>97</v>
      </c>
      <c r="C100" s="32"/>
      <c r="D100" s="32"/>
      <c r="E100" s="33" t="s">
        <v>26</v>
      </c>
      <c r="F100" s="39">
        <v>0</v>
      </c>
      <c r="G100" s="34">
        <v>0</v>
      </c>
      <c r="H100" s="34">
        <v>0</v>
      </c>
      <c r="I100" s="34">
        <v>0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34">
        <v>0</v>
      </c>
      <c r="V100" s="34">
        <v>0</v>
      </c>
      <c r="W100" s="34">
        <v>0</v>
      </c>
      <c r="X100" s="34">
        <v>0</v>
      </c>
      <c r="Y100" s="34">
        <v>0</v>
      </c>
      <c r="Z100" s="34">
        <v>0</v>
      </c>
    </row>
    <row r="101" spans="2:26" x14ac:dyDescent="0.2">
      <c r="B101" s="31" t="s">
        <v>98</v>
      </c>
      <c r="C101" s="32"/>
      <c r="D101" s="32"/>
      <c r="E101" s="33" t="s">
        <v>26</v>
      </c>
      <c r="F101" s="39">
        <v>0</v>
      </c>
      <c r="G101" s="34">
        <v>0</v>
      </c>
      <c r="H101" s="34">
        <v>0</v>
      </c>
      <c r="I101" s="34">
        <v>0</v>
      </c>
      <c r="J101" s="34">
        <v>0</v>
      </c>
      <c r="K101" s="34">
        <v>0</v>
      </c>
      <c r="L101" s="34">
        <v>0</v>
      </c>
      <c r="M101" s="34">
        <v>0</v>
      </c>
      <c r="N101" s="34">
        <v>0</v>
      </c>
      <c r="O101" s="34">
        <v>0</v>
      </c>
      <c r="P101" s="34">
        <v>0</v>
      </c>
      <c r="Q101" s="34">
        <v>0</v>
      </c>
      <c r="R101" s="34">
        <v>0</v>
      </c>
      <c r="S101" s="34">
        <v>0</v>
      </c>
      <c r="T101" s="34">
        <v>0</v>
      </c>
      <c r="U101" s="34">
        <v>0</v>
      </c>
      <c r="V101" s="34">
        <v>0</v>
      </c>
      <c r="W101" s="34">
        <v>0</v>
      </c>
      <c r="X101" s="34">
        <v>0</v>
      </c>
      <c r="Y101" s="34">
        <v>0</v>
      </c>
      <c r="Z101" s="34">
        <v>0</v>
      </c>
    </row>
    <row r="102" spans="2:26" x14ac:dyDescent="0.2">
      <c r="B102" s="31" t="s">
        <v>99</v>
      </c>
      <c r="C102" s="32"/>
      <c r="D102" s="32"/>
      <c r="E102" s="33" t="s">
        <v>26</v>
      </c>
      <c r="F102" s="39">
        <v>0</v>
      </c>
      <c r="G102" s="34">
        <v>0</v>
      </c>
      <c r="H102" s="34">
        <v>0</v>
      </c>
      <c r="I102" s="34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v>0</v>
      </c>
      <c r="P102" s="34">
        <v>0</v>
      </c>
      <c r="Q102" s="34">
        <v>0</v>
      </c>
      <c r="R102" s="34">
        <v>0</v>
      </c>
      <c r="S102" s="34">
        <v>0</v>
      </c>
      <c r="T102" s="34">
        <v>0</v>
      </c>
      <c r="U102" s="34">
        <v>0</v>
      </c>
      <c r="V102" s="34">
        <v>0</v>
      </c>
      <c r="W102" s="34">
        <v>0</v>
      </c>
      <c r="X102" s="34">
        <v>0</v>
      </c>
      <c r="Y102" s="34">
        <v>0</v>
      </c>
      <c r="Z102" s="34">
        <v>0</v>
      </c>
    </row>
    <row r="103" spans="2:26" x14ac:dyDescent="0.2">
      <c r="B103" s="31" t="s">
        <v>100</v>
      </c>
      <c r="C103" s="32"/>
      <c r="D103" s="32"/>
      <c r="E103" s="33" t="s">
        <v>26</v>
      </c>
      <c r="F103" s="39">
        <v>0</v>
      </c>
      <c r="G103" s="34">
        <v>0</v>
      </c>
      <c r="H103" s="34">
        <v>0</v>
      </c>
      <c r="I103" s="34">
        <v>0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4">
        <v>0</v>
      </c>
      <c r="V103" s="34">
        <v>0</v>
      </c>
      <c r="W103" s="34">
        <v>0</v>
      </c>
      <c r="X103" s="34">
        <v>0</v>
      </c>
      <c r="Y103" s="34">
        <v>0</v>
      </c>
      <c r="Z103" s="34">
        <v>0</v>
      </c>
    </row>
    <row r="104" spans="2:26" x14ac:dyDescent="0.2">
      <c r="B104" s="31" t="s">
        <v>101</v>
      </c>
      <c r="C104" s="32"/>
      <c r="D104" s="32"/>
      <c r="E104" s="33" t="s">
        <v>26</v>
      </c>
      <c r="F104" s="39">
        <v>0</v>
      </c>
      <c r="G104" s="34">
        <v>0</v>
      </c>
      <c r="H104" s="34">
        <v>0</v>
      </c>
      <c r="I104" s="34">
        <v>0</v>
      </c>
      <c r="J104" s="34">
        <v>0</v>
      </c>
      <c r="K104" s="34">
        <v>0</v>
      </c>
      <c r="L104" s="34">
        <v>0</v>
      </c>
      <c r="M104" s="34">
        <v>0</v>
      </c>
      <c r="N104" s="34">
        <v>0</v>
      </c>
      <c r="O104" s="34">
        <v>0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0</v>
      </c>
      <c r="V104" s="34">
        <v>0</v>
      </c>
      <c r="W104" s="34">
        <v>0</v>
      </c>
      <c r="X104" s="34">
        <v>0</v>
      </c>
      <c r="Y104" s="34">
        <v>0</v>
      </c>
      <c r="Z104" s="34">
        <v>0</v>
      </c>
    </row>
    <row r="105" spans="2:26" x14ac:dyDescent="0.2">
      <c r="B105" s="31" t="s">
        <v>102</v>
      </c>
      <c r="C105" s="32"/>
      <c r="D105" s="32"/>
      <c r="E105" s="33" t="s">
        <v>26</v>
      </c>
      <c r="F105" s="39">
        <v>0</v>
      </c>
      <c r="G105" s="34">
        <v>0</v>
      </c>
      <c r="H105" s="34">
        <v>0</v>
      </c>
      <c r="I105" s="34">
        <v>0</v>
      </c>
      <c r="J105" s="34">
        <v>0</v>
      </c>
      <c r="K105" s="34">
        <v>0</v>
      </c>
      <c r="L105" s="34">
        <v>0</v>
      </c>
      <c r="M105" s="34">
        <v>0</v>
      </c>
      <c r="N105" s="34">
        <v>0</v>
      </c>
      <c r="O105" s="34">
        <v>0</v>
      </c>
      <c r="P105" s="34">
        <v>0</v>
      </c>
      <c r="Q105" s="34">
        <v>0</v>
      </c>
      <c r="R105" s="34">
        <v>0</v>
      </c>
      <c r="S105" s="34">
        <v>0</v>
      </c>
      <c r="T105" s="34">
        <v>0</v>
      </c>
      <c r="U105" s="34">
        <v>0</v>
      </c>
      <c r="V105" s="34">
        <v>0</v>
      </c>
      <c r="W105" s="34">
        <v>0</v>
      </c>
      <c r="X105" s="34">
        <v>0</v>
      </c>
      <c r="Y105" s="34">
        <v>0</v>
      </c>
      <c r="Z105" s="34">
        <v>0</v>
      </c>
    </row>
    <row r="106" spans="2:26" x14ac:dyDescent="0.2">
      <c r="B106" s="31" t="s">
        <v>103</v>
      </c>
      <c r="C106" s="32"/>
      <c r="D106" s="32"/>
      <c r="E106" s="33" t="s">
        <v>26</v>
      </c>
      <c r="F106" s="39">
        <v>0</v>
      </c>
      <c r="G106" s="34">
        <v>0</v>
      </c>
      <c r="H106" s="34">
        <v>0</v>
      </c>
      <c r="I106" s="34">
        <v>0</v>
      </c>
      <c r="J106" s="34">
        <v>0</v>
      </c>
      <c r="K106" s="34">
        <v>0</v>
      </c>
      <c r="L106" s="34">
        <v>0</v>
      </c>
      <c r="M106" s="34">
        <v>0</v>
      </c>
      <c r="N106" s="34">
        <v>0</v>
      </c>
      <c r="O106" s="34">
        <v>0</v>
      </c>
      <c r="P106" s="34">
        <v>0</v>
      </c>
      <c r="Q106" s="34">
        <v>0</v>
      </c>
      <c r="R106" s="34">
        <v>0</v>
      </c>
      <c r="S106" s="34">
        <v>0</v>
      </c>
      <c r="T106" s="34">
        <v>0</v>
      </c>
      <c r="U106" s="34">
        <v>0</v>
      </c>
      <c r="V106" s="34">
        <v>0</v>
      </c>
      <c r="W106" s="34">
        <v>0</v>
      </c>
      <c r="X106" s="34">
        <v>0</v>
      </c>
      <c r="Y106" s="34">
        <v>0</v>
      </c>
      <c r="Z106" s="34">
        <v>0</v>
      </c>
    </row>
    <row r="107" spans="2:26" x14ac:dyDescent="0.2">
      <c r="B107" s="31" t="s">
        <v>104</v>
      </c>
      <c r="C107" s="32"/>
      <c r="D107" s="32"/>
      <c r="E107" s="33" t="s">
        <v>26</v>
      </c>
      <c r="F107" s="46"/>
      <c r="G107" s="152" t="s">
        <v>200</v>
      </c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2:26" x14ac:dyDescent="0.2">
      <c r="B108" s="31" t="s">
        <v>105</v>
      </c>
      <c r="C108" s="32"/>
      <c r="D108" s="32"/>
      <c r="E108" s="33" t="s">
        <v>26</v>
      </c>
      <c r="F108" s="39">
        <v>0</v>
      </c>
      <c r="G108" s="34">
        <v>0</v>
      </c>
      <c r="H108" s="34">
        <v>0</v>
      </c>
      <c r="I108" s="34">
        <v>0</v>
      </c>
      <c r="J108" s="34">
        <v>0</v>
      </c>
      <c r="K108" s="34">
        <v>0</v>
      </c>
      <c r="L108" s="34">
        <v>0</v>
      </c>
      <c r="M108" s="34">
        <v>0</v>
      </c>
      <c r="N108" s="34">
        <v>0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0</v>
      </c>
      <c r="V108" s="34">
        <v>0</v>
      </c>
      <c r="W108" s="34">
        <v>0</v>
      </c>
      <c r="X108" s="34">
        <v>0</v>
      </c>
      <c r="Y108" s="34">
        <v>0</v>
      </c>
      <c r="Z108" s="34">
        <v>0</v>
      </c>
    </row>
    <row r="109" spans="2:26" x14ac:dyDescent="0.2">
      <c r="B109" s="31" t="s">
        <v>117</v>
      </c>
      <c r="C109" s="32"/>
      <c r="D109" s="32"/>
      <c r="E109" s="33" t="s">
        <v>26</v>
      </c>
      <c r="F109" s="46"/>
      <c r="G109" s="152" t="s">
        <v>200</v>
      </c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2:26" x14ac:dyDescent="0.2">
      <c r="B110" s="31" t="s">
        <v>118</v>
      </c>
      <c r="C110" s="32"/>
      <c r="D110" s="32"/>
      <c r="E110" s="33" t="s">
        <v>26</v>
      </c>
      <c r="F110" s="46"/>
      <c r="G110" s="152" t="s">
        <v>200</v>
      </c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2:26" x14ac:dyDescent="0.2">
      <c r="B111" s="31" t="s">
        <v>157</v>
      </c>
      <c r="C111" s="32"/>
      <c r="D111" s="32"/>
      <c r="E111" s="33" t="s">
        <v>26</v>
      </c>
      <c r="F111" s="46"/>
      <c r="G111" s="152" t="s">
        <v>200</v>
      </c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3" spans="2:26" ht="15" x14ac:dyDescent="0.25">
      <c r="B113" s="26" t="s">
        <v>5</v>
      </c>
      <c r="C113" s="9"/>
      <c r="D113" s="9"/>
      <c r="E113" s="27"/>
      <c r="F113" s="38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2:26" ht="15" x14ac:dyDescent="0.25">
      <c r="B114" s="28" t="s">
        <v>25</v>
      </c>
      <c r="C114" s="28"/>
      <c r="D114" s="28"/>
      <c r="E114" s="29" t="s">
        <v>17</v>
      </c>
      <c r="F114" s="30" t="s">
        <v>44</v>
      </c>
      <c r="G114" s="30">
        <v>2023</v>
      </c>
      <c r="H114" s="30">
        <v>2024</v>
      </c>
      <c r="I114" s="30">
        <v>2025</v>
      </c>
      <c r="J114" s="30">
        <v>2026</v>
      </c>
      <c r="K114" s="30">
        <v>2027</v>
      </c>
      <c r="L114" s="30">
        <v>2028</v>
      </c>
      <c r="M114" s="30">
        <v>2029</v>
      </c>
      <c r="N114" s="30">
        <v>2030</v>
      </c>
      <c r="O114" s="30">
        <v>2031</v>
      </c>
      <c r="P114" s="30">
        <v>2032</v>
      </c>
      <c r="Q114" s="30">
        <v>2033</v>
      </c>
      <c r="R114" s="30">
        <v>2034</v>
      </c>
      <c r="S114" s="30">
        <v>2035</v>
      </c>
      <c r="T114" s="30">
        <v>2036</v>
      </c>
      <c r="U114" s="30">
        <v>2037</v>
      </c>
      <c r="V114" s="30">
        <v>2038</v>
      </c>
      <c r="W114" s="30">
        <v>2039</v>
      </c>
      <c r="X114" s="30">
        <v>2040</v>
      </c>
      <c r="Y114" s="30">
        <v>2041</v>
      </c>
      <c r="Z114" s="30">
        <v>2042</v>
      </c>
    </row>
    <row r="115" spans="2:26" x14ac:dyDescent="0.2">
      <c r="B115" s="31" t="s">
        <v>97</v>
      </c>
      <c r="C115" s="32"/>
      <c r="D115" s="32"/>
      <c r="E115" s="33" t="s">
        <v>26</v>
      </c>
      <c r="F115" s="39">
        <v>0</v>
      </c>
      <c r="G115" s="34">
        <v>0</v>
      </c>
      <c r="H115" s="34">
        <v>0</v>
      </c>
      <c r="I115" s="34">
        <v>0</v>
      </c>
      <c r="J115" s="34">
        <v>0</v>
      </c>
      <c r="K115" s="34">
        <v>0</v>
      </c>
      <c r="L115" s="34">
        <v>0</v>
      </c>
      <c r="M115" s="34">
        <v>0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0</v>
      </c>
      <c r="V115" s="34">
        <v>0</v>
      </c>
      <c r="W115" s="34">
        <v>0</v>
      </c>
      <c r="X115" s="34">
        <v>0</v>
      </c>
      <c r="Y115" s="34">
        <v>0</v>
      </c>
      <c r="Z115" s="34">
        <v>0</v>
      </c>
    </row>
    <row r="116" spans="2:26" x14ac:dyDescent="0.2">
      <c r="B116" s="31" t="s">
        <v>98</v>
      </c>
      <c r="C116" s="32"/>
      <c r="D116" s="32"/>
      <c r="E116" s="33" t="s">
        <v>26</v>
      </c>
      <c r="F116" s="39">
        <v>0</v>
      </c>
      <c r="G116" s="34">
        <v>0</v>
      </c>
      <c r="H116" s="34">
        <v>0</v>
      </c>
      <c r="I116" s="34">
        <v>0</v>
      </c>
      <c r="J116" s="34">
        <v>0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0</v>
      </c>
      <c r="V116" s="34">
        <v>0</v>
      </c>
      <c r="W116" s="34">
        <v>0</v>
      </c>
      <c r="X116" s="34">
        <v>0</v>
      </c>
      <c r="Y116" s="34">
        <v>0</v>
      </c>
      <c r="Z116" s="34">
        <v>0</v>
      </c>
    </row>
    <row r="117" spans="2:26" x14ac:dyDescent="0.2">
      <c r="B117" s="31" t="s">
        <v>99</v>
      </c>
      <c r="C117" s="32"/>
      <c r="D117" s="32"/>
      <c r="E117" s="33" t="s">
        <v>26</v>
      </c>
      <c r="F117" s="39">
        <v>0</v>
      </c>
      <c r="G117" s="34">
        <v>0</v>
      </c>
      <c r="H117" s="34">
        <v>0</v>
      </c>
      <c r="I117" s="34">
        <v>0</v>
      </c>
      <c r="J117" s="34">
        <v>0</v>
      </c>
      <c r="K117" s="34">
        <v>0</v>
      </c>
      <c r="L117" s="34">
        <v>0</v>
      </c>
      <c r="M117" s="34">
        <v>0</v>
      </c>
      <c r="N117" s="34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0</v>
      </c>
      <c r="V117" s="34">
        <v>0</v>
      </c>
      <c r="W117" s="34">
        <v>0</v>
      </c>
      <c r="X117" s="34">
        <v>0</v>
      </c>
      <c r="Y117" s="34">
        <v>0</v>
      </c>
      <c r="Z117" s="34">
        <v>0</v>
      </c>
    </row>
    <row r="118" spans="2:26" x14ac:dyDescent="0.2">
      <c r="B118" s="31" t="s">
        <v>100</v>
      </c>
      <c r="C118" s="32"/>
      <c r="D118" s="32"/>
      <c r="E118" s="33" t="s">
        <v>26</v>
      </c>
      <c r="F118" s="39">
        <v>0</v>
      </c>
      <c r="G118" s="34">
        <v>0</v>
      </c>
      <c r="H118" s="34">
        <v>0</v>
      </c>
      <c r="I118" s="34">
        <v>0</v>
      </c>
      <c r="J118" s="34">
        <v>0</v>
      </c>
      <c r="K118" s="34">
        <v>0</v>
      </c>
      <c r="L118" s="34">
        <v>0</v>
      </c>
      <c r="M118" s="34">
        <v>0</v>
      </c>
      <c r="N118" s="34">
        <v>0</v>
      </c>
      <c r="O118" s="34">
        <v>0</v>
      </c>
      <c r="P118" s="34">
        <v>0</v>
      </c>
      <c r="Q118" s="34">
        <v>0</v>
      </c>
      <c r="R118" s="34">
        <v>0</v>
      </c>
      <c r="S118" s="34">
        <v>0</v>
      </c>
      <c r="T118" s="34">
        <v>0</v>
      </c>
      <c r="U118" s="34">
        <v>0</v>
      </c>
      <c r="V118" s="34">
        <v>0</v>
      </c>
      <c r="W118" s="34">
        <v>0</v>
      </c>
      <c r="X118" s="34">
        <v>0</v>
      </c>
      <c r="Y118" s="34">
        <v>0</v>
      </c>
      <c r="Z118" s="34">
        <v>0</v>
      </c>
    </row>
    <row r="119" spans="2:26" x14ac:dyDescent="0.2">
      <c r="B119" s="31" t="s">
        <v>101</v>
      </c>
      <c r="C119" s="32"/>
      <c r="D119" s="32"/>
      <c r="E119" s="33" t="s">
        <v>26</v>
      </c>
      <c r="F119" s="39">
        <v>0</v>
      </c>
      <c r="G119" s="34">
        <v>0</v>
      </c>
      <c r="H119" s="34">
        <v>0</v>
      </c>
      <c r="I119" s="34">
        <v>0</v>
      </c>
      <c r="J119" s="34">
        <v>0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0</v>
      </c>
      <c r="V119" s="34">
        <v>0</v>
      </c>
      <c r="W119" s="34">
        <v>0</v>
      </c>
      <c r="X119" s="34">
        <v>0</v>
      </c>
      <c r="Y119" s="34">
        <v>0</v>
      </c>
      <c r="Z119" s="34">
        <v>0</v>
      </c>
    </row>
    <row r="120" spans="2:26" x14ac:dyDescent="0.2">
      <c r="B120" s="31" t="s">
        <v>102</v>
      </c>
      <c r="C120" s="32"/>
      <c r="D120" s="32"/>
      <c r="E120" s="33" t="s">
        <v>26</v>
      </c>
      <c r="F120" s="39">
        <v>0</v>
      </c>
      <c r="G120" s="34">
        <v>0</v>
      </c>
      <c r="H120" s="34">
        <v>0</v>
      </c>
      <c r="I120" s="34">
        <v>0</v>
      </c>
      <c r="J120" s="34">
        <v>0</v>
      </c>
      <c r="K120" s="34">
        <v>0</v>
      </c>
      <c r="L120" s="34">
        <v>0</v>
      </c>
      <c r="M120" s="34">
        <v>0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0</v>
      </c>
      <c r="V120" s="34">
        <v>0</v>
      </c>
      <c r="W120" s="34">
        <v>0</v>
      </c>
      <c r="X120" s="34">
        <v>0</v>
      </c>
      <c r="Y120" s="34">
        <v>0</v>
      </c>
      <c r="Z120" s="34">
        <v>0</v>
      </c>
    </row>
    <row r="121" spans="2:26" x14ac:dyDescent="0.2">
      <c r="B121" s="31" t="s">
        <v>103</v>
      </c>
      <c r="C121" s="32"/>
      <c r="D121" s="32"/>
      <c r="E121" s="33" t="s">
        <v>26</v>
      </c>
      <c r="F121" s="39">
        <v>0</v>
      </c>
      <c r="G121" s="34">
        <v>0</v>
      </c>
      <c r="H121" s="34">
        <v>0</v>
      </c>
      <c r="I121" s="34">
        <v>0</v>
      </c>
      <c r="J121" s="34">
        <v>0</v>
      </c>
      <c r="K121" s="34">
        <v>0</v>
      </c>
      <c r="L121" s="34">
        <v>0</v>
      </c>
      <c r="M121" s="34">
        <v>0</v>
      </c>
      <c r="N121" s="34">
        <v>0</v>
      </c>
      <c r="O121" s="34">
        <v>0</v>
      </c>
      <c r="P121" s="34">
        <v>0</v>
      </c>
      <c r="Q121" s="34">
        <v>0</v>
      </c>
      <c r="R121" s="34">
        <v>0</v>
      </c>
      <c r="S121" s="34">
        <v>0</v>
      </c>
      <c r="T121" s="34">
        <v>0</v>
      </c>
      <c r="U121" s="34">
        <v>0</v>
      </c>
      <c r="V121" s="34">
        <v>0</v>
      </c>
      <c r="W121" s="34">
        <v>0</v>
      </c>
      <c r="X121" s="34">
        <v>0</v>
      </c>
      <c r="Y121" s="34">
        <v>0</v>
      </c>
      <c r="Z121" s="34">
        <v>0</v>
      </c>
    </row>
    <row r="122" spans="2:26" x14ac:dyDescent="0.2">
      <c r="B122" s="31" t="s">
        <v>104</v>
      </c>
      <c r="C122" s="32"/>
      <c r="D122" s="32"/>
      <c r="E122" s="33" t="s">
        <v>26</v>
      </c>
      <c r="F122" s="46"/>
      <c r="G122" s="152" t="s">
        <v>200</v>
      </c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2:26" x14ac:dyDescent="0.2">
      <c r="B123" s="31" t="s">
        <v>105</v>
      </c>
      <c r="C123" s="32"/>
      <c r="D123" s="32"/>
      <c r="E123" s="33" t="s">
        <v>26</v>
      </c>
      <c r="F123" s="39">
        <v>0</v>
      </c>
      <c r="G123" s="34">
        <v>0</v>
      </c>
      <c r="H123" s="34">
        <v>0</v>
      </c>
      <c r="I123" s="34">
        <v>0</v>
      </c>
      <c r="J123" s="34">
        <v>0</v>
      </c>
      <c r="K123" s="34">
        <v>0</v>
      </c>
      <c r="L123" s="34">
        <v>0</v>
      </c>
      <c r="M123" s="34">
        <v>0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0</v>
      </c>
      <c r="Z123" s="34">
        <v>0</v>
      </c>
    </row>
    <row r="124" spans="2:26" x14ac:dyDescent="0.2">
      <c r="B124" s="31" t="s">
        <v>117</v>
      </c>
      <c r="C124" s="32"/>
      <c r="D124" s="32"/>
      <c r="E124" s="33" t="s">
        <v>26</v>
      </c>
      <c r="F124" s="46"/>
      <c r="G124" s="152" t="s">
        <v>200</v>
      </c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2:26" x14ac:dyDescent="0.2">
      <c r="B125" s="31" t="s">
        <v>118</v>
      </c>
      <c r="C125" s="32"/>
      <c r="D125" s="32"/>
      <c r="E125" s="33" t="s">
        <v>26</v>
      </c>
      <c r="F125" s="46"/>
      <c r="G125" s="152" t="s">
        <v>200</v>
      </c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2:26" x14ac:dyDescent="0.2">
      <c r="B126" s="31" t="s">
        <v>157</v>
      </c>
      <c r="C126" s="32"/>
      <c r="D126" s="32"/>
      <c r="E126" s="33" t="s">
        <v>26</v>
      </c>
      <c r="F126" s="46"/>
      <c r="G126" s="152" t="s">
        <v>200</v>
      </c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8" spans="2:26" ht="15" x14ac:dyDescent="0.25">
      <c r="B128" s="26" t="s">
        <v>147</v>
      </c>
      <c r="C128" s="9"/>
      <c r="D128" s="9"/>
      <c r="E128" s="27"/>
      <c r="F128" s="38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2:26" ht="15" x14ac:dyDescent="0.25">
      <c r="B129" s="28" t="s">
        <v>25</v>
      </c>
      <c r="C129" s="28"/>
      <c r="D129" s="28"/>
      <c r="E129" s="29" t="s">
        <v>17</v>
      </c>
      <c r="F129" s="30" t="s">
        <v>44</v>
      </c>
      <c r="G129" s="30">
        <v>2023</v>
      </c>
      <c r="H129" s="30">
        <v>2024</v>
      </c>
      <c r="I129" s="30">
        <v>2025</v>
      </c>
      <c r="J129" s="30">
        <v>2026</v>
      </c>
      <c r="K129" s="30">
        <v>2027</v>
      </c>
      <c r="L129" s="30">
        <v>2028</v>
      </c>
      <c r="M129" s="30">
        <v>2029</v>
      </c>
      <c r="N129" s="30">
        <v>2030</v>
      </c>
      <c r="O129" s="30">
        <v>2031</v>
      </c>
      <c r="P129" s="30">
        <v>2032</v>
      </c>
      <c r="Q129" s="30">
        <v>2033</v>
      </c>
      <c r="R129" s="30">
        <v>2034</v>
      </c>
      <c r="S129" s="30">
        <v>2035</v>
      </c>
      <c r="T129" s="30">
        <v>2036</v>
      </c>
      <c r="U129" s="30">
        <v>2037</v>
      </c>
      <c r="V129" s="30">
        <v>2038</v>
      </c>
      <c r="W129" s="30">
        <v>2039</v>
      </c>
      <c r="X129" s="30">
        <v>2040</v>
      </c>
      <c r="Y129" s="30">
        <v>2041</v>
      </c>
      <c r="Z129" s="30">
        <v>2042</v>
      </c>
    </row>
    <row r="130" spans="2:26" x14ac:dyDescent="0.2">
      <c r="B130" s="31" t="s">
        <v>97</v>
      </c>
      <c r="C130" s="32"/>
      <c r="D130" s="32"/>
      <c r="E130" s="33" t="s">
        <v>26</v>
      </c>
      <c r="F130" s="39">
        <v>0</v>
      </c>
      <c r="G130" s="34">
        <v>0</v>
      </c>
      <c r="H130" s="34">
        <v>0</v>
      </c>
      <c r="I130" s="34">
        <v>0</v>
      </c>
      <c r="J130" s="34">
        <v>0</v>
      </c>
      <c r="K130" s="34">
        <v>0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0</v>
      </c>
      <c r="R130" s="34">
        <v>0</v>
      </c>
      <c r="S130" s="34">
        <v>0</v>
      </c>
      <c r="T130" s="34">
        <v>0</v>
      </c>
      <c r="U130" s="34">
        <v>0</v>
      </c>
      <c r="V130" s="34">
        <v>0</v>
      </c>
      <c r="W130" s="34">
        <v>0</v>
      </c>
      <c r="X130" s="34">
        <v>0</v>
      </c>
      <c r="Y130" s="34">
        <v>0</v>
      </c>
      <c r="Z130" s="34">
        <v>0</v>
      </c>
    </row>
    <row r="131" spans="2:26" x14ac:dyDescent="0.2">
      <c r="B131" s="31" t="s">
        <v>98</v>
      </c>
      <c r="C131" s="32"/>
      <c r="D131" s="32"/>
      <c r="E131" s="33" t="s">
        <v>26</v>
      </c>
      <c r="F131" s="39">
        <v>0</v>
      </c>
      <c r="G131" s="34">
        <v>0</v>
      </c>
      <c r="H131" s="34">
        <v>0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  <c r="S131" s="34">
        <v>0</v>
      </c>
      <c r="T131" s="34">
        <v>0</v>
      </c>
      <c r="U131" s="34">
        <v>0</v>
      </c>
      <c r="V131" s="34">
        <v>0</v>
      </c>
      <c r="W131" s="34">
        <v>0</v>
      </c>
      <c r="X131" s="34">
        <v>0</v>
      </c>
      <c r="Y131" s="34">
        <v>0</v>
      </c>
      <c r="Z131" s="34">
        <v>0</v>
      </c>
    </row>
    <row r="132" spans="2:26" x14ac:dyDescent="0.2">
      <c r="B132" s="31" t="s">
        <v>99</v>
      </c>
      <c r="C132" s="32"/>
      <c r="D132" s="32"/>
      <c r="E132" s="33" t="s">
        <v>26</v>
      </c>
      <c r="F132" s="39">
        <v>0</v>
      </c>
      <c r="G132" s="34">
        <v>0</v>
      </c>
      <c r="H132" s="34">
        <v>0</v>
      </c>
      <c r="I132" s="34">
        <v>0</v>
      </c>
      <c r="J132" s="34">
        <v>0</v>
      </c>
      <c r="K132" s="34">
        <v>0</v>
      </c>
      <c r="L132" s="34">
        <v>0</v>
      </c>
      <c r="M132" s="34">
        <v>0</v>
      </c>
      <c r="N132" s="34">
        <v>0</v>
      </c>
      <c r="O132" s="34">
        <v>0</v>
      </c>
      <c r="P132" s="34">
        <v>0</v>
      </c>
      <c r="Q132" s="34">
        <v>0</v>
      </c>
      <c r="R132" s="34">
        <v>0</v>
      </c>
      <c r="S132" s="34">
        <v>0</v>
      </c>
      <c r="T132" s="34">
        <v>0</v>
      </c>
      <c r="U132" s="34">
        <v>0</v>
      </c>
      <c r="V132" s="34">
        <v>0</v>
      </c>
      <c r="W132" s="34">
        <v>0</v>
      </c>
      <c r="X132" s="34">
        <v>0</v>
      </c>
      <c r="Y132" s="34">
        <v>0</v>
      </c>
      <c r="Z132" s="34">
        <v>0</v>
      </c>
    </row>
    <row r="133" spans="2:26" x14ac:dyDescent="0.2">
      <c r="B133" s="31" t="s">
        <v>100</v>
      </c>
      <c r="C133" s="32"/>
      <c r="D133" s="32"/>
      <c r="E133" s="33" t="s">
        <v>26</v>
      </c>
      <c r="F133" s="39">
        <v>0</v>
      </c>
      <c r="G133" s="34">
        <v>0</v>
      </c>
      <c r="H133" s="34">
        <v>0</v>
      </c>
      <c r="I133" s="34">
        <v>0</v>
      </c>
      <c r="J133" s="34">
        <v>0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0</v>
      </c>
      <c r="Z133" s="34">
        <v>0</v>
      </c>
    </row>
    <row r="134" spans="2:26" x14ac:dyDescent="0.2">
      <c r="B134" s="31" t="s">
        <v>101</v>
      </c>
      <c r="C134" s="32"/>
      <c r="D134" s="32"/>
      <c r="E134" s="33" t="s">
        <v>26</v>
      </c>
      <c r="F134" s="39">
        <v>0</v>
      </c>
      <c r="G134" s="34">
        <v>0</v>
      </c>
      <c r="H134" s="34">
        <v>0</v>
      </c>
      <c r="I134" s="34">
        <v>0</v>
      </c>
      <c r="J134" s="34">
        <v>0</v>
      </c>
      <c r="K134" s="34">
        <v>0</v>
      </c>
      <c r="L134" s="34">
        <v>0</v>
      </c>
      <c r="M134" s="34">
        <v>0</v>
      </c>
      <c r="N134" s="34">
        <v>0</v>
      </c>
      <c r="O134" s="34">
        <v>0</v>
      </c>
      <c r="P134" s="34">
        <v>0</v>
      </c>
      <c r="Q134" s="34">
        <v>0</v>
      </c>
      <c r="R134" s="34">
        <v>0</v>
      </c>
      <c r="S134" s="34">
        <v>0</v>
      </c>
      <c r="T134" s="34">
        <v>0</v>
      </c>
      <c r="U134" s="34">
        <v>0</v>
      </c>
      <c r="V134" s="34">
        <v>0</v>
      </c>
      <c r="W134" s="34">
        <v>0</v>
      </c>
      <c r="X134" s="34">
        <v>0</v>
      </c>
      <c r="Y134" s="34">
        <v>0</v>
      </c>
      <c r="Z134" s="34">
        <v>0</v>
      </c>
    </row>
    <row r="135" spans="2:26" x14ac:dyDescent="0.2">
      <c r="B135" s="31" t="s">
        <v>102</v>
      </c>
      <c r="C135" s="32"/>
      <c r="D135" s="32"/>
      <c r="E135" s="33" t="s">
        <v>26</v>
      </c>
      <c r="F135" s="39">
        <v>0</v>
      </c>
      <c r="G135" s="34">
        <v>0</v>
      </c>
      <c r="H135" s="34">
        <v>0</v>
      </c>
      <c r="I135" s="34">
        <v>0</v>
      </c>
      <c r="J135" s="34">
        <v>0</v>
      </c>
      <c r="K135" s="34">
        <v>0</v>
      </c>
      <c r="L135" s="34">
        <v>0</v>
      </c>
      <c r="M135" s="34">
        <v>0</v>
      </c>
      <c r="N135" s="34">
        <v>0</v>
      </c>
      <c r="O135" s="34">
        <v>0</v>
      </c>
      <c r="P135" s="34">
        <v>0</v>
      </c>
      <c r="Q135" s="34">
        <v>0</v>
      </c>
      <c r="R135" s="34">
        <v>0</v>
      </c>
      <c r="S135" s="34">
        <v>0</v>
      </c>
      <c r="T135" s="34">
        <v>0</v>
      </c>
      <c r="U135" s="34">
        <v>0</v>
      </c>
      <c r="V135" s="34">
        <v>0</v>
      </c>
      <c r="W135" s="34">
        <v>0</v>
      </c>
      <c r="X135" s="34">
        <v>0</v>
      </c>
      <c r="Y135" s="34">
        <v>0</v>
      </c>
      <c r="Z135" s="34">
        <v>0</v>
      </c>
    </row>
    <row r="136" spans="2:26" x14ac:dyDescent="0.2">
      <c r="B136" s="31" t="s">
        <v>103</v>
      </c>
      <c r="C136" s="32"/>
      <c r="D136" s="32"/>
      <c r="E136" s="33" t="s">
        <v>26</v>
      </c>
      <c r="F136" s="39">
        <v>0</v>
      </c>
      <c r="G136" s="34">
        <v>0</v>
      </c>
      <c r="H136" s="34">
        <v>0</v>
      </c>
      <c r="I136" s="34">
        <v>0</v>
      </c>
      <c r="J136" s="34">
        <v>0</v>
      </c>
      <c r="K136" s="34">
        <v>0</v>
      </c>
      <c r="L136" s="34">
        <v>0</v>
      </c>
      <c r="M136" s="34">
        <v>0</v>
      </c>
      <c r="N136" s="34">
        <v>0</v>
      </c>
      <c r="O136" s="34">
        <v>0</v>
      </c>
      <c r="P136" s="34">
        <v>0</v>
      </c>
      <c r="Q136" s="34">
        <v>0</v>
      </c>
      <c r="R136" s="34">
        <v>0</v>
      </c>
      <c r="S136" s="34">
        <v>0</v>
      </c>
      <c r="T136" s="34">
        <v>0</v>
      </c>
      <c r="U136" s="34">
        <v>0</v>
      </c>
      <c r="V136" s="34">
        <v>0</v>
      </c>
      <c r="W136" s="34">
        <v>0</v>
      </c>
      <c r="X136" s="34">
        <v>0</v>
      </c>
      <c r="Y136" s="34">
        <v>0</v>
      </c>
      <c r="Z136" s="34">
        <v>0</v>
      </c>
    </row>
    <row r="137" spans="2:26" x14ac:dyDescent="0.2">
      <c r="B137" s="31" t="s">
        <v>104</v>
      </c>
      <c r="C137" s="32"/>
      <c r="D137" s="32"/>
      <c r="E137" s="33" t="s">
        <v>26</v>
      </c>
      <c r="F137" s="46"/>
      <c r="G137" s="152" t="s">
        <v>200</v>
      </c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2:26" x14ac:dyDescent="0.2">
      <c r="B138" s="31" t="s">
        <v>105</v>
      </c>
      <c r="C138" s="32"/>
      <c r="D138" s="32"/>
      <c r="E138" s="33" t="s">
        <v>26</v>
      </c>
      <c r="F138" s="39">
        <v>0</v>
      </c>
      <c r="G138" s="34">
        <v>0</v>
      </c>
      <c r="H138" s="34">
        <v>0</v>
      </c>
      <c r="I138" s="34">
        <v>0</v>
      </c>
      <c r="J138" s="34">
        <v>0</v>
      </c>
      <c r="K138" s="34">
        <v>0</v>
      </c>
      <c r="L138" s="34">
        <v>0</v>
      </c>
      <c r="M138" s="34">
        <v>0</v>
      </c>
      <c r="N138" s="34">
        <v>0</v>
      </c>
      <c r="O138" s="34">
        <v>0</v>
      </c>
      <c r="P138" s="34">
        <v>0</v>
      </c>
      <c r="Q138" s="34">
        <v>0</v>
      </c>
      <c r="R138" s="34">
        <v>0</v>
      </c>
      <c r="S138" s="34">
        <v>0</v>
      </c>
      <c r="T138" s="34">
        <v>0</v>
      </c>
      <c r="U138" s="34">
        <v>0</v>
      </c>
      <c r="V138" s="34">
        <v>0</v>
      </c>
      <c r="W138" s="34">
        <v>0</v>
      </c>
      <c r="X138" s="34">
        <v>0</v>
      </c>
      <c r="Y138" s="34">
        <v>0</v>
      </c>
      <c r="Z138" s="34">
        <v>0</v>
      </c>
    </row>
    <row r="139" spans="2:26" x14ac:dyDescent="0.2">
      <c r="B139" s="31" t="s">
        <v>117</v>
      </c>
      <c r="C139" s="32"/>
      <c r="D139" s="32"/>
      <c r="E139" s="33" t="s">
        <v>26</v>
      </c>
      <c r="F139" s="46"/>
      <c r="G139" s="152" t="s">
        <v>200</v>
      </c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2:26" x14ac:dyDescent="0.2">
      <c r="B140" s="31" t="s">
        <v>118</v>
      </c>
      <c r="C140" s="32"/>
      <c r="D140" s="32"/>
      <c r="E140" s="33" t="s">
        <v>26</v>
      </c>
      <c r="F140" s="46"/>
      <c r="G140" s="152" t="s">
        <v>200</v>
      </c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2:26" x14ac:dyDescent="0.2">
      <c r="B141" s="31" t="s">
        <v>157</v>
      </c>
      <c r="C141" s="32"/>
      <c r="D141" s="32"/>
      <c r="E141" s="33" t="s">
        <v>26</v>
      </c>
      <c r="F141" s="46"/>
      <c r="G141" s="152" t="s">
        <v>200</v>
      </c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3" spans="2:26" ht="15" x14ac:dyDescent="0.25">
      <c r="B143" s="26" t="s">
        <v>146</v>
      </c>
      <c r="C143" s="9"/>
      <c r="D143" s="9"/>
      <c r="E143" s="27"/>
      <c r="F143" s="38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2:26" ht="15" x14ac:dyDescent="0.25">
      <c r="B144" s="28" t="s">
        <v>25</v>
      </c>
      <c r="C144" s="28"/>
      <c r="D144" s="28"/>
      <c r="E144" s="29" t="s">
        <v>17</v>
      </c>
      <c r="F144" s="30" t="s">
        <v>44</v>
      </c>
      <c r="G144" s="30">
        <v>2023</v>
      </c>
      <c r="H144" s="30">
        <v>2024</v>
      </c>
      <c r="I144" s="30">
        <v>2025</v>
      </c>
      <c r="J144" s="30">
        <v>2026</v>
      </c>
      <c r="K144" s="30">
        <v>2027</v>
      </c>
      <c r="L144" s="30">
        <v>2028</v>
      </c>
      <c r="M144" s="30">
        <v>2029</v>
      </c>
      <c r="N144" s="30">
        <v>2030</v>
      </c>
      <c r="O144" s="30">
        <v>2031</v>
      </c>
      <c r="P144" s="30">
        <v>2032</v>
      </c>
      <c r="Q144" s="30">
        <v>2033</v>
      </c>
      <c r="R144" s="30">
        <v>2034</v>
      </c>
      <c r="S144" s="30">
        <v>2035</v>
      </c>
      <c r="T144" s="30">
        <v>2036</v>
      </c>
      <c r="U144" s="30">
        <v>2037</v>
      </c>
      <c r="V144" s="30">
        <v>2038</v>
      </c>
      <c r="W144" s="30">
        <v>2039</v>
      </c>
      <c r="X144" s="30">
        <v>2040</v>
      </c>
      <c r="Y144" s="30">
        <v>2041</v>
      </c>
      <c r="Z144" s="30">
        <v>2042</v>
      </c>
    </row>
    <row r="145" spans="2:26" x14ac:dyDescent="0.2">
      <c r="B145" s="31" t="s">
        <v>97</v>
      </c>
      <c r="C145" s="32"/>
      <c r="D145" s="32"/>
      <c r="E145" s="33" t="s">
        <v>26</v>
      </c>
      <c r="F145" s="39">
        <v>532775304.88103551</v>
      </c>
      <c r="G145" s="34">
        <v>0</v>
      </c>
      <c r="H145" s="34">
        <v>0</v>
      </c>
      <c r="I145" s="34">
        <v>0</v>
      </c>
      <c r="J145" s="34">
        <v>79461802.893447518</v>
      </c>
      <c r="K145" s="34">
        <v>192379232.9889507</v>
      </c>
      <c r="L145" s="34">
        <v>186856429.05901495</v>
      </c>
      <c r="M145" s="34">
        <v>230049631.61122054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  <c r="S145" s="34">
        <v>0</v>
      </c>
      <c r="T145" s="34">
        <v>0</v>
      </c>
      <c r="U145" s="34">
        <v>0</v>
      </c>
      <c r="V145" s="34">
        <v>0</v>
      </c>
      <c r="W145" s="34">
        <v>0</v>
      </c>
      <c r="X145" s="34">
        <v>0</v>
      </c>
      <c r="Y145" s="34">
        <v>0</v>
      </c>
      <c r="Z145" s="34">
        <v>0</v>
      </c>
    </row>
    <row r="146" spans="2:26" x14ac:dyDescent="0.2">
      <c r="B146" s="31" t="s">
        <v>98</v>
      </c>
      <c r="C146" s="32"/>
      <c r="D146" s="32"/>
      <c r="E146" s="33" t="s">
        <v>26</v>
      </c>
      <c r="F146" s="39">
        <v>532775304.88103551</v>
      </c>
      <c r="G146" s="34">
        <v>0</v>
      </c>
      <c r="H146" s="34">
        <v>0</v>
      </c>
      <c r="I146" s="34">
        <v>0</v>
      </c>
      <c r="J146" s="34">
        <v>79461802.893447518</v>
      </c>
      <c r="K146" s="34">
        <v>192379232.9889507</v>
      </c>
      <c r="L146" s="34">
        <v>186856429.05901495</v>
      </c>
      <c r="M146" s="34">
        <v>230049631.61122054</v>
      </c>
      <c r="N146" s="34">
        <v>0</v>
      </c>
      <c r="O146" s="34">
        <v>0</v>
      </c>
      <c r="P146" s="34">
        <v>0</v>
      </c>
      <c r="Q146" s="34">
        <v>0</v>
      </c>
      <c r="R146" s="34">
        <v>0</v>
      </c>
      <c r="S146" s="34">
        <v>0</v>
      </c>
      <c r="T146" s="34">
        <v>0</v>
      </c>
      <c r="U146" s="34">
        <v>0</v>
      </c>
      <c r="V146" s="34">
        <v>0</v>
      </c>
      <c r="W146" s="34">
        <v>0</v>
      </c>
      <c r="X146" s="34">
        <v>0</v>
      </c>
      <c r="Y146" s="34">
        <v>0</v>
      </c>
      <c r="Z146" s="34">
        <v>0</v>
      </c>
    </row>
    <row r="147" spans="2:26" x14ac:dyDescent="0.2">
      <c r="B147" s="31" t="s">
        <v>99</v>
      </c>
      <c r="C147" s="32"/>
      <c r="D147" s="32"/>
      <c r="E147" s="33" t="s">
        <v>26</v>
      </c>
      <c r="F147" s="39">
        <v>268969284.8937245</v>
      </c>
      <c r="G147" s="34">
        <v>0</v>
      </c>
      <c r="H147" s="34">
        <v>0</v>
      </c>
      <c r="I147" s="34">
        <v>0</v>
      </c>
      <c r="J147" s="34">
        <v>0</v>
      </c>
      <c r="K147" s="34">
        <v>0</v>
      </c>
      <c r="L147" s="34">
        <v>133475575.45438969</v>
      </c>
      <c r="M147" s="34">
        <v>230049631.61122054</v>
      </c>
      <c r="N147" s="34">
        <v>0</v>
      </c>
      <c r="O147" s="34">
        <v>0</v>
      </c>
      <c r="P147" s="34">
        <v>0</v>
      </c>
      <c r="Q147" s="34">
        <v>0</v>
      </c>
      <c r="R147" s="34">
        <v>0</v>
      </c>
      <c r="S147" s="34">
        <v>0</v>
      </c>
      <c r="T147" s="34">
        <v>0</v>
      </c>
      <c r="U147" s="34">
        <v>0</v>
      </c>
      <c r="V147" s="34">
        <v>0</v>
      </c>
      <c r="W147" s="34">
        <v>0</v>
      </c>
      <c r="X147" s="34">
        <v>0</v>
      </c>
      <c r="Y147" s="34">
        <v>0</v>
      </c>
      <c r="Z147" s="34">
        <v>0</v>
      </c>
    </row>
    <row r="148" spans="2:26" x14ac:dyDescent="0.2">
      <c r="B148" s="31" t="s">
        <v>100</v>
      </c>
      <c r="C148" s="32"/>
      <c r="D148" s="32"/>
      <c r="E148" s="33" t="s">
        <v>26</v>
      </c>
      <c r="F148" s="39">
        <v>240967830.86197007</v>
      </c>
      <c r="G148" s="34">
        <v>0</v>
      </c>
      <c r="H148" s="34">
        <v>0</v>
      </c>
      <c r="I148" s="34">
        <v>0</v>
      </c>
      <c r="J148" s="34">
        <v>0</v>
      </c>
      <c r="K148" s="34">
        <v>0</v>
      </c>
      <c r="L148" s="34">
        <v>96878794.913575992</v>
      </c>
      <c r="M148" s="34">
        <v>230049631.61122054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  <c r="S148" s="34">
        <v>0</v>
      </c>
      <c r="T148" s="34">
        <v>0</v>
      </c>
      <c r="U148" s="34">
        <v>0</v>
      </c>
      <c r="V148" s="34">
        <v>0</v>
      </c>
      <c r="W148" s="34">
        <v>0</v>
      </c>
      <c r="X148" s="34">
        <v>0</v>
      </c>
      <c r="Y148" s="34">
        <v>0</v>
      </c>
      <c r="Z148" s="34">
        <v>0</v>
      </c>
    </row>
    <row r="149" spans="2:26" x14ac:dyDescent="0.2">
      <c r="B149" s="31" t="s">
        <v>101</v>
      </c>
      <c r="C149" s="32"/>
      <c r="D149" s="32"/>
      <c r="E149" s="33" t="s">
        <v>26</v>
      </c>
      <c r="F149" s="39">
        <v>268969284.8937245</v>
      </c>
      <c r="G149" s="34">
        <v>0</v>
      </c>
      <c r="H149" s="34">
        <v>0</v>
      </c>
      <c r="I149" s="34">
        <v>0</v>
      </c>
      <c r="J149" s="34">
        <v>0</v>
      </c>
      <c r="K149" s="34">
        <v>0</v>
      </c>
      <c r="L149" s="34">
        <v>133475575.45438969</v>
      </c>
      <c r="M149" s="34">
        <v>230049631.61122054</v>
      </c>
      <c r="N149" s="34">
        <v>0</v>
      </c>
      <c r="O149" s="34">
        <v>0</v>
      </c>
      <c r="P149" s="34">
        <v>0</v>
      </c>
      <c r="Q149" s="34">
        <v>0</v>
      </c>
      <c r="R149" s="34">
        <v>0</v>
      </c>
      <c r="S149" s="34">
        <v>0</v>
      </c>
      <c r="T149" s="34">
        <v>0</v>
      </c>
      <c r="U149" s="34">
        <v>0</v>
      </c>
      <c r="V149" s="34">
        <v>0</v>
      </c>
      <c r="W149" s="34">
        <v>0</v>
      </c>
      <c r="X149" s="34">
        <v>0</v>
      </c>
      <c r="Y149" s="34">
        <v>0</v>
      </c>
      <c r="Z149" s="34">
        <v>0</v>
      </c>
    </row>
    <row r="150" spans="2:26" x14ac:dyDescent="0.2">
      <c r="B150" s="31" t="s">
        <v>102</v>
      </c>
      <c r="C150" s="32"/>
      <c r="D150" s="32"/>
      <c r="E150" s="33" t="s">
        <v>26</v>
      </c>
      <c r="F150" s="39">
        <v>268969284.8937245</v>
      </c>
      <c r="G150" s="34">
        <v>0</v>
      </c>
      <c r="H150" s="34">
        <v>0</v>
      </c>
      <c r="I150" s="34">
        <v>0</v>
      </c>
      <c r="J150" s="34">
        <v>0</v>
      </c>
      <c r="K150" s="34">
        <v>0</v>
      </c>
      <c r="L150" s="34">
        <v>133475575.45438969</v>
      </c>
      <c r="M150" s="34">
        <v>230049631.61122054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  <c r="S150" s="34">
        <v>0</v>
      </c>
      <c r="T150" s="34">
        <v>0</v>
      </c>
      <c r="U150" s="34">
        <v>0</v>
      </c>
      <c r="V150" s="34">
        <v>0</v>
      </c>
      <c r="W150" s="34">
        <v>0</v>
      </c>
      <c r="X150" s="34">
        <v>0</v>
      </c>
      <c r="Y150" s="34">
        <v>0</v>
      </c>
      <c r="Z150" s="34">
        <v>0</v>
      </c>
    </row>
    <row r="151" spans="2:26" x14ac:dyDescent="0.2">
      <c r="B151" s="31" t="s">
        <v>103</v>
      </c>
      <c r="C151" s="32"/>
      <c r="D151" s="32"/>
      <c r="E151" s="33" t="s">
        <v>26</v>
      </c>
      <c r="F151" s="39">
        <v>509047220.06232423</v>
      </c>
      <c r="G151" s="34">
        <v>0</v>
      </c>
      <c r="H151" s="34">
        <v>0</v>
      </c>
      <c r="I151" s="34">
        <v>0</v>
      </c>
      <c r="J151" s="34">
        <v>51599303.949807271</v>
      </c>
      <c r="K151" s="34">
        <v>192379232.9889507</v>
      </c>
      <c r="L151" s="34">
        <v>186856429.05901495</v>
      </c>
      <c r="M151" s="34">
        <v>230049631.61122054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0</v>
      </c>
    </row>
    <row r="152" spans="2:26" x14ac:dyDescent="0.2">
      <c r="B152" s="31" t="s">
        <v>104</v>
      </c>
      <c r="C152" s="32"/>
      <c r="D152" s="32"/>
      <c r="E152" s="33" t="s">
        <v>26</v>
      </c>
      <c r="F152" s="46"/>
      <c r="G152" s="152" t="s">
        <v>200</v>
      </c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2:26" x14ac:dyDescent="0.2">
      <c r="B153" s="31" t="s">
        <v>105</v>
      </c>
      <c r="C153" s="32"/>
      <c r="D153" s="32"/>
      <c r="E153" s="33" t="s">
        <v>26</v>
      </c>
      <c r="F153" s="39">
        <v>509047220.06232423</v>
      </c>
      <c r="G153" s="34">
        <v>0</v>
      </c>
      <c r="H153" s="34">
        <v>0</v>
      </c>
      <c r="I153" s="34">
        <v>0</v>
      </c>
      <c r="J153" s="34">
        <v>51599303.949807271</v>
      </c>
      <c r="K153" s="34">
        <v>192379232.9889507</v>
      </c>
      <c r="L153" s="34">
        <v>186856429.05901495</v>
      </c>
      <c r="M153" s="34">
        <v>230049631.61122054</v>
      </c>
      <c r="N153" s="34">
        <v>0</v>
      </c>
      <c r="O153" s="34">
        <v>0</v>
      </c>
      <c r="P153" s="34">
        <v>0</v>
      </c>
      <c r="Q153" s="34">
        <v>0</v>
      </c>
      <c r="R153" s="34">
        <v>0</v>
      </c>
      <c r="S153" s="34">
        <v>0</v>
      </c>
      <c r="T153" s="34">
        <v>0</v>
      </c>
      <c r="U153" s="34">
        <v>0</v>
      </c>
      <c r="V153" s="34">
        <v>0</v>
      </c>
      <c r="W153" s="34">
        <v>0</v>
      </c>
      <c r="X153" s="34">
        <v>0</v>
      </c>
      <c r="Y153" s="34">
        <v>0</v>
      </c>
      <c r="Z153" s="34">
        <v>0</v>
      </c>
    </row>
    <row r="154" spans="2:26" x14ac:dyDescent="0.2">
      <c r="B154" s="31" t="s">
        <v>117</v>
      </c>
      <c r="C154" s="32"/>
      <c r="D154" s="32"/>
      <c r="E154" s="33" t="s">
        <v>26</v>
      </c>
      <c r="F154" s="46"/>
      <c r="G154" s="152" t="s">
        <v>200</v>
      </c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2:26" x14ac:dyDescent="0.2">
      <c r="B155" s="31" t="s">
        <v>118</v>
      </c>
      <c r="C155" s="32"/>
      <c r="D155" s="32"/>
      <c r="E155" s="33" t="s">
        <v>26</v>
      </c>
      <c r="F155" s="46"/>
      <c r="G155" s="152" t="s">
        <v>200</v>
      </c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2:26" x14ac:dyDescent="0.2">
      <c r="B156" s="31" t="s">
        <v>157</v>
      </c>
      <c r="C156" s="32"/>
      <c r="D156" s="32"/>
      <c r="E156" s="33" t="s">
        <v>26</v>
      </c>
      <c r="F156" s="46"/>
      <c r="G156" s="152" t="s">
        <v>200</v>
      </c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8" spans="2:26" ht="15" x14ac:dyDescent="0.25">
      <c r="B158" s="26" t="s">
        <v>6</v>
      </c>
      <c r="C158" s="9"/>
      <c r="D158" s="9"/>
      <c r="E158" s="27"/>
      <c r="F158" s="38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2:26" ht="15" x14ac:dyDescent="0.25">
      <c r="B159" s="28" t="s">
        <v>25</v>
      </c>
      <c r="C159" s="28"/>
      <c r="D159" s="28"/>
      <c r="E159" s="29" t="s">
        <v>17</v>
      </c>
      <c r="F159" s="30" t="s">
        <v>44</v>
      </c>
      <c r="G159" s="30">
        <v>2023</v>
      </c>
      <c r="H159" s="30">
        <v>2024</v>
      </c>
      <c r="I159" s="30">
        <v>2025</v>
      </c>
      <c r="J159" s="30">
        <v>2026</v>
      </c>
      <c r="K159" s="30">
        <v>2027</v>
      </c>
      <c r="L159" s="30">
        <v>2028</v>
      </c>
      <c r="M159" s="30">
        <v>2029</v>
      </c>
      <c r="N159" s="30">
        <v>2030</v>
      </c>
      <c r="O159" s="30">
        <v>2031</v>
      </c>
      <c r="P159" s="30">
        <v>2032</v>
      </c>
      <c r="Q159" s="30">
        <v>2033</v>
      </c>
      <c r="R159" s="30">
        <v>2034</v>
      </c>
      <c r="S159" s="30">
        <v>2035</v>
      </c>
      <c r="T159" s="30">
        <v>2036</v>
      </c>
      <c r="U159" s="30">
        <v>2037</v>
      </c>
      <c r="V159" s="30">
        <v>2038</v>
      </c>
      <c r="W159" s="30">
        <v>2039</v>
      </c>
      <c r="X159" s="30">
        <v>2040</v>
      </c>
      <c r="Y159" s="30">
        <v>2041</v>
      </c>
      <c r="Z159" s="30">
        <v>2042</v>
      </c>
    </row>
    <row r="160" spans="2:26" x14ac:dyDescent="0.2">
      <c r="B160" s="31" t="s">
        <v>97</v>
      </c>
      <c r="C160" s="32"/>
      <c r="D160" s="32"/>
      <c r="E160" s="33" t="s">
        <v>26</v>
      </c>
      <c r="F160" s="39">
        <v>0</v>
      </c>
      <c r="G160" s="34">
        <v>0</v>
      </c>
      <c r="H160" s="34">
        <v>0</v>
      </c>
      <c r="I160" s="34">
        <v>0</v>
      </c>
      <c r="J160" s="34">
        <v>0</v>
      </c>
      <c r="K160" s="34">
        <v>0</v>
      </c>
      <c r="L160" s="34">
        <v>0</v>
      </c>
      <c r="M160" s="34">
        <v>0</v>
      </c>
      <c r="N160" s="34">
        <v>0</v>
      </c>
      <c r="O160" s="34">
        <v>0</v>
      </c>
      <c r="P160" s="34">
        <v>0</v>
      </c>
      <c r="Q160" s="34">
        <v>0</v>
      </c>
      <c r="R160" s="34">
        <v>0</v>
      </c>
      <c r="S160" s="34">
        <v>0</v>
      </c>
      <c r="T160" s="34">
        <v>0</v>
      </c>
      <c r="U160" s="34">
        <v>0</v>
      </c>
      <c r="V160" s="34">
        <v>0</v>
      </c>
      <c r="W160" s="34">
        <v>0</v>
      </c>
      <c r="X160" s="34">
        <v>0</v>
      </c>
      <c r="Y160" s="34">
        <v>0</v>
      </c>
      <c r="Z160" s="34">
        <v>0</v>
      </c>
    </row>
    <row r="161" spans="2:26" x14ac:dyDescent="0.2">
      <c r="B161" s="31" t="s">
        <v>98</v>
      </c>
      <c r="C161" s="32"/>
      <c r="D161" s="32"/>
      <c r="E161" s="33" t="s">
        <v>26</v>
      </c>
      <c r="F161" s="39">
        <v>0</v>
      </c>
      <c r="G161" s="34">
        <v>0</v>
      </c>
      <c r="H161" s="34">
        <v>0</v>
      </c>
      <c r="I161" s="34">
        <v>0</v>
      </c>
      <c r="J161" s="34">
        <v>0</v>
      </c>
      <c r="K161" s="34">
        <v>0</v>
      </c>
      <c r="L161" s="34">
        <v>0</v>
      </c>
      <c r="M161" s="34">
        <v>0</v>
      </c>
      <c r="N161" s="34">
        <v>0</v>
      </c>
      <c r="O161" s="34">
        <v>0</v>
      </c>
      <c r="P161" s="34">
        <v>0</v>
      </c>
      <c r="Q161" s="34">
        <v>0</v>
      </c>
      <c r="R161" s="34">
        <v>0</v>
      </c>
      <c r="S161" s="34">
        <v>0</v>
      </c>
      <c r="T161" s="34">
        <v>0</v>
      </c>
      <c r="U161" s="34">
        <v>0</v>
      </c>
      <c r="V161" s="34">
        <v>0</v>
      </c>
      <c r="W161" s="34">
        <v>0</v>
      </c>
      <c r="X161" s="34">
        <v>0</v>
      </c>
      <c r="Y161" s="34">
        <v>0</v>
      </c>
      <c r="Z161" s="34">
        <v>0</v>
      </c>
    </row>
    <row r="162" spans="2:26" x14ac:dyDescent="0.2">
      <c r="B162" s="31" t="s">
        <v>99</v>
      </c>
      <c r="C162" s="32"/>
      <c r="D162" s="32"/>
      <c r="E162" s="33" t="s">
        <v>26</v>
      </c>
      <c r="F162" s="39">
        <v>0</v>
      </c>
      <c r="G162" s="34">
        <v>0</v>
      </c>
      <c r="H162" s="34">
        <v>0</v>
      </c>
      <c r="I162" s="34">
        <v>0</v>
      </c>
      <c r="J162" s="34">
        <v>0</v>
      </c>
      <c r="K162" s="34">
        <v>0</v>
      </c>
      <c r="L162" s="34">
        <v>0</v>
      </c>
      <c r="M162" s="34">
        <v>0</v>
      </c>
      <c r="N162" s="34">
        <v>0</v>
      </c>
      <c r="O162" s="34">
        <v>0</v>
      </c>
      <c r="P162" s="34">
        <v>0</v>
      </c>
      <c r="Q162" s="34">
        <v>0</v>
      </c>
      <c r="R162" s="34">
        <v>0</v>
      </c>
      <c r="S162" s="34">
        <v>0</v>
      </c>
      <c r="T162" s="34">
        <v>0</v>
      </c>
      <c r="U162" s="34">
        <v>0</v>
      </c>
      <c r="V162" s="34">
        <v>0</v>
      </c>
      <c r="W162" s="34">
        <v>0</v>
      </c>
      <c r="X162" s="34">
        <v>0</v>
      </c>
      <c r="Y162" s="34">
        <v>0</v>
      </c>
      <c r="Z162" s="34">
        <v>0</v>
      </c>
    </row>
    <row r="163" spans="2:26" x14ac:dyDescent="0.2">
      <c r="B163" s="31" t="s">
        <v>100</v>
      </c>
      <c r="C163" s="32"/>
      <c r="D163" s="32"/>
      <c r="E163" s="33" t="s">
        <v>26</v>
      </c>
      <c r="F163" s="39">
        <v>0</v>
      </c>
      <c r="G163" s="34">
        <v>0</v>
      </c>
      <c r="H163" s="34">
        <v>0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0</v>
      </c>
      <c r="O163" s="34">
        <v>0</v>
      </c>
      <c r="P163" s="34">
        <v>0</v>
      </c>
      <c r="Q163" s="34">
        <v>0</v>
      </c>
      <c r="R163" s="34">
        <v>0</v>
      </c>
      <c r="S163" s="34">
        <v>0</v>
      </c>
      <c r="T163" s="34">
        <v>0</v>
      </c>
      <c r="U163" s="34">
        <v>0</v>
      </c>
      <c r="V163" s="34">
        <v>0</v>
      </c>
      <c r="W163" s="34">
        <v>0</v>
      </c>
      <c r="X163" s="34">
        <v>0</v>
      </c>
      <c r="Y163" s="34">
        <v>0</v>
      </c>
      <c r="Z163" s="34">
        <v>0</v>
      </c>
    </row>
    <row r="164" spans="2:26" x14ac:dyDescent="0.2">
      <c r="B164" s="31" t="s">
        <v>101</v>
      </c>
      <c r="C164" s="32"/>
      <c r="D164" s="32"/>
      <c r="E164" s="33" t="s">
        <v>26</v>
      </c>
      <c r="F164" s="39">
        <v>0</v>
      </c>
      <c r="G164" s="34">
        <v>0</v>
      </c>
      <c r="H164" s="34">
        <v>0</v>
      </c>
      <c r="I164" s="34">
        <v>0</v>
      </c>
      <c r="J164" s="34">
        <v>0</v>
      </c>
      <c r="K164" s="34">
        <v>0</v>
      </c>
      <c r="L164" s="34">
        <v>0</v>
      </c>
      <c r="M164" s="34">
        <v>0</v>
      </c>
      <c r="N164" s="34">
        <v>0</v>
      </c>
      <c r="O164" s="34">
        <v>0</v>
      </c>
      <c r="P164" s="34">
        <v>0</v>
      </c>
      <c r="Q164" s="34">
        <v>0</v>
      </c>
      <c r="R164" s="34">
        <v>0</v>
      </c>
      <c r="S164" s="34">
        <v>0</v>
      </c>
      <c r="T164" s="34">
        <v>0</v>
      </c>
      <c r="U164" s="34">
        <v>0</v>
      </c>
      <c r="V164" s="34">
        <v>0</v>
      </c>
      <c r="W164" s="34">
        <v>0</v>
      </c>
      <c r="X164" s="34">
        <v>0</v>
      </c>
      <c r="Y164" s="34">
        <v>0</v>
      </c>
      <c r="Z164" s="34">
        <v>0</v>
      </c>
    </row>
    <row r="165" spans="2:26" x14ac:dyDescent="0.2">
      <c r="B165" s="31" t="s">
        <v>102</v>
      </c>
      <c r="C165" s="32"/>
      <c r="D165" s="32"/>
      <c r="E165" s="33" t="s">
        <v>26</v>
      </c>
      <c r="F165" s="39">
        <v>0</v>
      </c>
      <c r="G165" s="34">
        <v>0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v>0</v>
      </c>
      <c r="R165" s="34">
        <v>0</v>
      </c>
      <c r="S165" s="34">
        <v>0</v>
      </c>
      <c r="T165" s="34">
        <v>0</v>
      </c>
      <c r="U165" s="34">
        <v>0</v>
      </c>
      <c r="V165" s="34">
        <v>0</v>
      </c>
      <c r="W165" s="34">
        <v>0</v>
      </c>
      <c r="X165" s="34">
        <v>0</v>
      </c>
      <c r="Y165" s="34">
        <v>0</v>
      </c>
      <c r="Z165" s="34">
        <v>0</v>
      </c>
    </row>
    <row r="166" spans="2:26" x14ac:dyDescent="0.2">
      <c r="B166" s="31" t="s">
        <v>103</v>
      </c>
      <c r="C166" s="32"/>
      <c r="D166" s="32"/>
      <c r="E166" s="33" t="s">
        <v>26</v>
      </c>
      <c r="F166" s="39">
        <v>0</v>
      </c>
      <c r="G166" s="34">
        <v>0</v>
      </c>
      <c r="H166" s="34">
        <v>0</v>
      </c>
      <c r="I166" s="34">
        <v>0</v>
      </c>
      <c r="J166" s="34">
        <v>0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0</v>
      </c>
      <c r="R166" s="34">
        <v>0</v>
      </c>
      <c r="S166" s="34">
        <v>0</v>
      </c>
      <c r="T166" s="34">
        <v>0</v>
      </c>
      <c r="U166" s="34">
        <v>0</v>
      </c>
      <c r="V166" s="34">
        <v>0</v>
      </c>
      <c r="W166" s="34">
        <v>0</v>
      </c>
      <c r="X166" s="34">
        <v>0</v>
      </c>
      <c r="Y166" s="34">
        <v>0</v>
      </c>
      <c r="Z166" s="34">
        <v>0</v>
      </c>
    </row>
    <row r="167" spans="2:26" x14ac:dyDescent="0.2">
      <c r="B167" s="31" t="s">
        <v>104</v>
      </c>
      <c r="C167" s="32"/>
      <c r="D167" s="32"/>
      <c r="E167" s="33" t="s">
        <v>26</v>
      </c>
      <c r="F167" s="46"/>
      <c r="G167" s="152" t="s">
        <v>200</v>
      </c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2:26" x14ac:dyDescent="0.2">
      <c r="B168" s="31" t="s">
        <v>105</v>
      </c>
      <c r="C168" s="32"/>
      <c r="D168" s="32"/>
      <c r="E168" s="33" t="s">
        <v>26</v>
      </c>
      <c r="F168" s="39">
        <v>0</v>
      </c>
      <c r="G168" s="34">
        <v>0</v>
      </c>
      <c r="H168" s="34">
        <v>0</v>
      </c>
      <c r="I168" s="34">
        <v>0</v>
      </c>
      <c r="J168" s="34">
        <v>0</v>
      </c>
      <c r="K168" s="34">
        <v>0</v>
      </c>
      <c r="L168" s="34">
        <v>0</v>
      </c>
      <c r="M168" s="34">
        <v>0</v>
      </c>
      <c r="N168" s="34">
        <v>0</v>
      </c>
      <c r="O168" s="34">
        <v>0</v>
      </c>
      <c r="P168" s="34">
        <v>0</v>
      </c>
      <c r="Q168" s="34">
        <v>0</v>
      </c>
      <c r="R168" s="34">
        <v>0</v>
      </c>
      <c r="S168" s="34">
        <v>0</v>
      </c>
      <c r="T168" s="34">
        <v>0</v>
      </c>
      <c r="U168" s="34">
        <v>0</v>
      </c>
      <c r="V168" s="34">
        <v>0</v>
      </c>
      <c r="W168" s="34">
        <v>0</v>
      </c>
      <c r="X168" s="34">
        <v>0</v>
      </c>
      <c r="Y168" s="34">
        <v>0</v>
      </c>
      <c r="Z168" s="34">
        <v>0</v>
      </c>
    </row>
    <row r="169" spans="2:26" x14ac:dyDescent="0.2">
      <c r="B169" s="31" t="s">
        <v>117</v>
      </c>
      <c r="C169" s="32"/>
      <c r="D169" s="32"/>
      <c r="E169" s="33" t="s">
        <v>26</v>
      </c>
      <c r="F169" s="46"/>
      <c r="G169" s="152" t="s">
        <v>200</v>
      </c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2:26" x14ac:dyDescent="0.2">
      <c r="B170" s="31" t="s">
        <v>118</v>
      </c>
      <c r="C170" s="32"/>
      <c r="D170" s="32"/>
      <c r="E170" s="33" t="s">
        <v>26</v>
      </c>
      <c r="F170" s="46"/>
      <c r="G170" s="152" t="s">
        <v>200</v>
      </c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2:26" x14ac:dyDescent="0.2">
      <c r="B171" s="31" t="s">
        <v>157</v>
      </c>
      <c r="C171" s="32"/>
      <c r="D171" s="32"/>
      <c r="E171" s="33" t="s">
        <v>26</v>
      </c>
      <c r="F171" s="46"/>
      <c r="G171" s="152" t="s">
        <v>200</v>
      </c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3" spans="2:26" ht="15" x14ac:dyDescent="0.25">
      <c r="B173" s="26" t="s">
        <v>143</v>
      </c>
      <c r="C173" s="9"/>
      <c r="D173" s="9"/>
      <c r="E173" s="27"/>
      <c r="F173" s="38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2:26" ht="15" x14ac:dyDescent="0.25">
      <c r="B174" s="28" t="s">
        <v>25</v>
      </c>
      <c r="C174" s="28"/>
      <c r="D174" s="28"/>
      <c r="E174" s="29" t="s">
        <v>17</v>
      </c>
      <c r="F174" s="30" t="s">
        <v>44</v>
      </c>
      <c r="G174" s="30">
        <v>2023</v>
      </c>
      <c r="H174" s="30">
        <v>2024</v>
      </c>
      <c r="I174" s="30">
        <v>2025</v>
      </c>
      <c r="J174" s="30">
        <v>2026</v>
      </c>
      <c r="K174" s="30">
        <v>2027</v>
      </c>
      <c r="L174" s="30">
        <v>2028</v>
      </c>
      <c r="M174" s="30">
        <v>2029</v>
      </c>
      <c r="N174" s="30">
        <v>2030</v>
      </c>
      <c r="O174" s="30">
        <v>2031</v>
      </c>
      <c r="P174" s="30">
        <v>2032</v>
      </c>
      <c r="Q174" s="30">
        <v>2033</v>
      </c>
      <c r="R174" s="30">
        <v>2034</v>
      </c>
      <c r="S174" s="30">
        <v>2035</v>
      </c>
      <c r="T174" s="30">
        <v>2036</v>
      </c>
      <c r="U174" s="30">
        <v>2037</v>
      </c>
      <c r="V174" s="30">
        <v>2038</v>
      </c>
      <c r="W174" s="30">
        <v>2039</v>
      </c>
      <c r="X174" s="30">
        <v>2040</v>
      </c>
      <c r="Y174" s="30">
        <v>2041</v>
      </c>
      <c r="Z174" s="30">
        <v>2042</v>
      </c>
    </row>
    <row r="175" spans="2:26" x14ac:dyDescent="0.2">
      <c r="B175" s="31" t="s">
        <v>97</v>
      </c>
      <c r="C175" s="32"/>
      <c r="D175" s="32"/>
      <c r="E175" s="33" t="s">
        <v>26</v>
      </c>
      <c r="F175" s="39">
        <v>0</v>
      </c>
      <c r="G175" s="34">
        <v>0</v>
      </c>
      <c r="H175" s="34">
        <v>0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  <c r="S175" s="34">
        <v>0</v>
      </c>
      <c r="T175" s="34">
        <v>0</v>
      </c>
      <c r="U175" s="34">
        <v>0</v>
      </c>
      <c r="V175" s="34">
        <v>0</v>
      </c>
      <c r="W175" s="34">
        <v>0</v>
      </c>
      <c r="X175" s="34">
        <v>0</v>
      </c>
      <c r="Y175" s="34">
        <v>0</v>
      </c>
      <c r="Z175" s="34">
        <v>0</v>
      </c>
    </row>
    <row r="176" spans="2:26" x14ac:dyDescent="0.2">
      <c r="B176" s="31" t="s">
        <v>98</v>
      </c>
      <c r="C176" s="32"/>
      <c r="D176" s="32"/>
      <c r="E176" s="33" t="s">
        <v>26</v>
      </c>
      <c r="F176" s="39">
        <v>0</v>
      </c>
      <c r="G176" s="34">
        <v>0</v>
      </c>
      <c r="H176" s="34">
        <v>0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  <c r="S176" s="34">
        <v>0</v>
      </c>
      <c r="T176" s="34">
        <v>0</v>
      </c>
      <c r="U176" s="34">
        <v>0</v>
      </c>
      <c r="V176" s="34">
        <v>0</v>
      </c>
      <c r="W176" s="34">
        <v>0</v>
      </c>
      <c r="X176" s="34">
        <v>0</v>
      </c>
      <c r="Y176" s="34">
        <v>0</v>
      </c>
      <c r="Z176" s="34">
        <v>0</v>
      </c>
    </row>
    <row r="177" spans="2:26" x14ac:dyDescent="0.2">
      <c r="B177" s="31" t="s">
        <v>99</v>
      </c>
      <c r="C177" s="32"/>
      <c r="D177" s="32"/>
      <c r="E177" s="33" t="s">
        <v>26</v>
      </c>
      <c r="F177" s="39">
        <v>0</v>
      </c>
      <c r="G177" s="34">
        <v>0</v>
      </c>
      <c r="H177" s="34">
        <v>0</v>
      </c>
      <c r="I177" s="34">
        <v>0</v>
      </c>
      <c r="J177" s="34">
        <v>0</v>
      </c>
      <c r="K177" s="34">
        <v>0</v>
      </c>
      <c r="L177" s="34">
        <v>0</v>
      </c>
      <c r="M177" s="34">
        <v>0</v>
      </c>
      <c r="N177" s="34">
        <v>0</v>
      </c>
      <c r="O177" s="34">
        <v>0</v>
      </c>
      <c r="P177" s="34">
        <v>0</v>
      </c>
      <c r="Q177" s="34">
        <v>0</v>
      </c>
      <c r="R177" s="34">
        <v>0</v>
      </c>
      <c r="S177" s="34">
        <v>0</v>
      </c>
      <c r="T177" s="34">
        <v>0</v>
      </c>
      <c r="U177" s="34">
        <v>0</v>
      </c>
      <c r="V177" s="34">
        <v>0</v>
      </c>
      <c r="W177" s="34">
        <v>0</v>
      </c>
      <c r="X177" s="34">
        <v>0</v>
      </c>
      <c r="Y177" s="34">
        <v>0</v>
      </c>
      <c r="Z177" s="34">
        <v>0</v>
      </c>
    </row>
    <row r="178" spans="2:26" x14ac:dyDescent="0.2">
      <c r="B178" s="31" t="s">
        <v>100</v>
      </c>
      <c r="C178" s="32"/>
      <c r="D178" s="32"/>
      <c r="E178" s="33" t="s">
        <v>26</v>
      </c>
      <c r="F178" s="39">
        <v>758082.44703095907</v>
      </c>
      <c r="G178" s="34">
        <v>0</v>
      </c>
      <c r="H178" s="34">
        <v>0</v>
      </c>
      <c r="I178" s="34">
        <v>0</v>
      </c>
      <c r="J178" s="34">
        <v>0</v>
      </c>
      <c r="K178" s="34">
        <v>0</v>
      </c>
      <c r="L178" s="34">
        <v>0</v>
      </c>
      <c r="M178" s="34">
        <v>7790.0429200797407</v>
      </c>
      <c r="N178" s="34">
        <v>7790.0429200797407</v>
      </c>
      <c r="O178" s="34">
        <v>54530.300440558189</v>
      </c>
      <c r="P178" s="34">
        <v>54530.300440558189</v>
      </c>
      <c r="Q178" s="34">
        <v>54530.300440558189</v>
      </c>
      <c r="R178" s="34">
        <v>54530.300440558189</v>
      </c>
      <c r="S178" s="34">
        <v>54530.300440558189</v>
      </c>
      <c r="T178" s="34">
        <v>140220.77256143535</v>
      </c>
      <c r="U178" s="34">
        <v>140220.77256143535</v>
      </c>
      <c r="V178" s="34">
        <v>140220.77256143535</v>
      </c>
      <c r="W178" s="34">
        <v>140220.77256143535</v>
      </c>
      <c r="X178" s="34">
        <v>140220.77256143535</v>
      </c>
      <c r="Y178" s="34">
        <v>366132.01724374783</v>
      </c>
      <c r="Z178" s="34">
        <v>366132.01724374783</v>
      </c>
    </row>
    <row r="179" spans="2:26" x14ac:dyDescent="0.2">
      <c r="B179" s="31" t="s">
        <v>101</v>
      </c>
      <c r="C179" s="32"/>
      <c r="D179" s="32"/>
      <c r="E179" s="33" t="s">
        <v>26</v>
      </c>
      <c r="F179" s="39">
        <v>0</v>
      </c>
      <c r="G179" s="34">
        <v>0</v>
      </c>
      <c r="H179" s="34">
        <v>0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0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</row>
    <row r="180" spans="2:26" x14ac:dyDescent="0.2">
      <c r="B180" s="31" t="s">
        <v>102</v>
      </c>
      <c r="C180" s="32"/>
      <c r="D180" s="32"/>
      <c r="E180" s="33" t="s">
        <v>26</v>
      </c>
      <c r="F180" s="39">
        <v>0</v>
      </c>
      <c r="G180" s="34">
        <v>0</v>
      </c>
      <c r="H180" s="34">
        <v>0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0</v>
      </c>
      <c r="V180" s="34">
        <v>0</v>
      </c>
      <c r="W180" s="34">
        <v>0</v>
      </c>
      <c r="X180" s="34">
        <v>0</v>
      </c>
      <c r="Y180" s="34">
        <v>0</v>
      </c>
      <c r="Z180" s="34">
        <v>0</v>
      </c>
    </row>
    <row r="181" spans="2:26" x14ac:dyDescent="0.2">
      <c r="B181" s="31" t="s">
        <v>103</v>
      </c>
      <c r="C181" s="32"/>
      <c r="D181" s="32"/>
      <c r="E181" s="33" t="s">
        <v>26</v>
      </c>
      <c r="F181" s="39">
        <v>770331.1295631387</v>
      </c>
      <c r="G181" s="34">
        <v>0</v>
      </c>
      <c r="H181" s="34">
        <v>0</v>
      </c>
      <c r="I181" s="34">
        <v>0</v>
      </c>
      <c r="J181" s="34">
        <v>0</v>
      </c>
      <c r="K181" s="34">
        <v>7790.0429200797407</v>
      </c>
      <c r="L181" s="34">
        <v>7790.0429200797407</v>
      </c>
      <c r="M181" s="34">
        <v>7790.0429200797407</v>
      </c>
      <c r="N181" s="34">
        <v>7790.0429200797407</v>
      </c>
      <c r="O181" s="34">
        <v>54530.300440558189</v>
      </c>
      <c r="P181" s="34">
        <v>54530.300440558189</v>
      </c>
      <c r="Q181" s="34">
        <v>54530.300440558189</v>
      </c>
      <c r="R181" s="34">
        <v>54530.300440558189</v>
      </c>
      <c r="S181" s="34">
        <v>54530.300440558189</v>
      </c>
      <c r="T181" s="34">
        <v>140220.77256143535</v>
      </c>
      <c r="U181" s="34">
        <v>140220.77256143535</v>
      </c>
      <c r="V181" s="34">
        <v>140220.77256143535</v>
      </c>
      <c r="W181" s="34">
        <v>140220.77256143535</v>
      </c>
      <c r="X181" s="34">
        <v>140220.77256143535</v>
      </c>
      <c r="Y181" s="34">
        <v>366132.01724374783</v>
      </c>
      <c r="Z181" s="34">
        <v>366132.01724374783</v>
      </c>
    </row>
    <row r="182" spans="2:26" x14ac:dyDescent="0.2">
      <c r="B182" s="31" t="s">
        <v>104</v>
      </c>
      <c r="C182" s="32"/>
      <c r="D182" s="32"/>
      <c r="E182" s="33" t="s">
        <v>26</v>
      </c>
      <c r="F182" s="46"/>
      <c r="G182" s="152" t="s">
        <v>200</v>
      </c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2:26" x14ac:dyDescent="0.2">
      <c r="B183" s="31" t="s">
        <v>105</v>
      </c>
      <c r="C183" s="32"/>
      <c r="D183" s="32"/>
      <c r="E183" s="33" t="s">
        <v>26</v>
      </c>
      <c r="F183" s="39">
        <v>770331.1295631387</v>
      </c>
      <c r="G183" s="34">
        <v>0</v>
      </c>
      <c r="H183" s="34">
        <v>0</v>
      </c>
      <c r="I183" s="34">
        <v>0</v>
      </c>
      <c r="J183" s="34">
        <v>0</v>
      </c>
      <c r="K183" s="34">
        <v>7790.0429200797407</v>
      </c>
      <c r="L183" s="34">
        <v>7790.0429200797407</v>
      </c>
      <c r="M183" s="34">
        <v>7790.0429200797407</v>
      </c>
      <c r="N183" s="34">
        <v>7790.0429200797407</v>
      </c>
      <c r="O183" s="34">
        <v>54530.300440558189</v>
      </c>
      <c r="P183" s="34">
        <v>54530.300440558189</v>
      </c>
      <c r="Q183" s="34">
        <v>54530.300440558189</v>
      </c>
      <c r="R183" s="34">
        <v>54530.300440558189</v>
      </c>
      <c r="S183" s="34">
        <v>54530.300440558189</v>
      </c>
      <c r="T183" s="34">
        <v>140220.77256143535</v>
      </c>
      <c r="U183" s="34">
        <v>140220.77256143535</v>
      </c>
      <c r="V183" s="34">
        <v>140220.77256143535</v>
      </c>
      <c r="W183" s="34">
        <v>140220.77256143535</v>
      </c>
      <c r="X183" s="34">
        <v>140220.77256143535</v>
      </c>
      <c r="Y183" s="34">
        <v>366132.01724374783</v>
      </c>
      <c r="Z183" s="34">
        <v>366132.01724374783</v>
      </c>
    </row>
    <row r="184" spans="2:26" x14ac:dyDescent="0.2">
      <c r="B184" s="31" t="s">
        <v>117</v>
      </c>
      <c r="C184" s="32"/>
      <c r="D184" s="32"/>
      <c r="E184" s="33" t="s">
        <v>26</v>
      </c>
      <c r="F184" s="46"/>
      <c r="G184" s="152" t="s">
        <v>200</v>
      </c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2:26" x14ac:dyDescent="0.2">
      <c r="B185" s="31" t="s">
        <v>118</v>
      </c>
      <c r="C185" s="32"/>
      <c r="D185" s="32"/>
      <c r="E185" s="33" t="s">
        <v>26</v>
      </c>
      <c r="F185" s="46"/>
      <c r="G185" s="152" t="s">
        <v>200</v>
      </c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2:26" x14ac:dyDescent="0.2">
      <c r="B186" s="31" t="s">
        <v>157</v>
      </c>
      <c r="C186" s="32"/>
      <c r="D186" s="32"/>
      <c r="E186" s="33" t="s">
        <v>26</v>
      </c>
      <c r="F186" s="46"/>
      <c r="G186" s="152" t="s">
        <v>200</v>
      </c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8" spans="2:26" ht="15" x14ac:dyDescent="0.25">
      <c r="B188" s="26" t="s">
        <v>145</v>
      </c>
      <c r="C188" s="9"/>
      <c r="D188" s="9"/>
      <c r="E188" s="27"/>
      <c r="F188" s="38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2:26" ht="15" x14ac:dyDescent="0.25">
      <c r="B189" s="28" t="s">
        <v>25</v>
      </c>
      <c r="C189" s="28"/>
      <c r="D189" s="28"/>
      <c r="E189" s="29" t="s">
        <v>17</v>
      </c>
      <c r="F189" s="30" t="s">
        <v>44</v>
      </c>
      <c r="G189" s="30">
        <v>2023</v>
      </c>
      <c r="H189" s="30">
        <v>2024</v>
      </c>
      <c r="I189" s="30">
        <v>2025</v>
      </c>
      <c r="J189" s="30">
        <v>2026</v>
      </c>
      <c r="K189" s="30">
        <v>2027</v>
      </c>
      <c r="L189" s="30">
        <v>2028</v>
      </c>
      <c r="M189" s="30">
        <v>2029</v>
      </c>
      <c r="N189" s="30">
        <v>2030</v>
      </c>
      <c r="O189" s="30">
        <v>2031</v>
      </c>
      <c r="P189" s="30">
        <v>2032</v>
      </c>
      <c r="Q189" s="30">
        <v>2033</v>
      </c>
      <c r="R189" s="30">
        <v>2034</v>
      </c>
      <c r="S189" s="30">
        <v>2035</v>
      </c>
      <c r="T189" s="30">
        <v>2036</v>
      </c>
      <c r="U189" s="30">
        <v>2037</v>
      </c>
      <c r="V189" s="30">
        <v>2038</v>
      </c>
      <c r="W189" s="30">
        <v>2039</v>
      </c>
      <c r="X189" s="30">
        <v>2040</v>
      </c>
      <c r="Y189" s="30">
        <v>2041</v>
      </c>
      <c r="Z189" s="30">
        <v>2042</v>
      </c>
    </row>
    <row r="190" spans="2:26" x14ac:dyDescent="0.2">
      <c r="B190" s="31" t="s">
        <v>97</v>
      </c>
      <c r="C190" s="32"/>
      <c r="D190" s="32"/>
      <c r="E190" s="33" t="s">
        <v>26</v>
      </c>
      <c r="F190" s="39">
        <v>0</v>
      </c>
      <c r="G190" s="34">
        <v>0</v>
      </c>
      <c r="H190" s="34">
        <v>0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0</v>
      </c>
      <c r="T190" s="34">
        <v>0</v>
      </c>
      <c r="U190" s="34">
        <v>0</v>
      </c>
      <c r="V190" s="34">
        <v>0</v>
      </c>
      <c r="W190" s="34">
        <v>0</v>
      </c>
      <c r="X190" s="34">
        <v>0</v>
      </c>
      <c r="Y190" s="34">
        <v>0</v>
      </c>
      <c r="Z190" s="34">
        <v>0</v>
      </c>
    </row>
    <row r="191" spans="2:26" x14ac:dyDescent="0.2">
      <c r="B191" s="31" t="s">
        <v>98</v>
      </c>
      <c r="C191" s="32"/>
      <c r="D191" s="32"/>
      <c r="E191" s="33" t="s">
        <v>26</v>
      </c>
      <c r="F191" s="39">
        <v>0</v>
      </c>
      <c r="G191" s="34">
        <v>0</v>
      </c>
      <c r="H191" s="34">
        <v>0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  <c r="S191" s="34">
        <v>0</v>
      </c>
      <c r="T191" s="34">
        <v>0</v>
      </c>
      <c r="U191" s="34">
        <v>0</v>
      </c>
      <c r="V191" s="34">
        <v>0</v>
      </c>
      <c r="W191" s="34">
        <v>0</v>
      </c>
      <c r="X191" s="34">
        <v>0</v>
      </c>
      <c r="Y191" s="34">
        <v>0</v>
      </c>
      <c r="Z191" s="34">
        <v>0</v>
      </c>
    </row>
    <row r="192" spans="2:26" x14ac:dyDescent="0.2">
      <c r="B192" s="31" t="s">
        <v>99</v>
      </c>
      <c r="C192" s="32"/>
      <c r="D192" s="32"/>
      <c r="E192" s="33" t="s">
        <v>26</v>
      </c>
      <c r="F192" s="39">
        <v>0</v>
      </c>
      <c r="G192" s="34">
        <v>0</v>
      </c>
      <c r="H192" s="34">
        <v>0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0</v>
      </c>
      <c r="U192" s="34">
        <v>0</v>
      </c>
      <c r="V192" s="34">
        <v>0</v>
      </c>
      <c r="W192" s="34">
        <v>0</v>
      </c>
      <c r="X192" s="34">
        <v>0</v>
      </c>
      <c r="Y192" s="34">
        <v>0</v>
      </c>
      <c r="Z192" s="34">
        <v>0</v>
      </c>
    </row>
    <row r="193" spans="2:26" x14ac:dyDescent="0.2">
      <c r="B193" s="31" t="s">
        <v>100</v>
      </c>
      <c r="C193" s="32"/>
      <c r="D193" s="32"/>
      <c r="E193" s="33" t="s">
        <v>26</v>
      </c>
      <c r="F193" s="39">
        <v>0</v>
      </c>
      <c r="G193" s="34">
        <v>0</v>
      </c>
      <c r="H193" s="34">
        <v>0</v>
      </c>
      <c r="I193" s="34">
        <v>0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  <c r="S193" s="34">
        <v>0</v>
      </c>
      <c r="T193" s="34">
        <v>0</v>
      </c>
      <c r="U193" s="34">
        <v>0</v>
      </c>
      <c r="V193" s="34">
        <v>0</v>
      </c>
      <c r="W193" s="34">
        <v>0</v>
      </c>
      <c r="X193" s="34">
        <v>0</v>
      </c>
      <c r="Y193" s="34">
        <v>0</v>
      </c>
      <c r="Z193" s="34">
        <v>0</v>
      </c>
    </row>
    <row r="194" spans="2:26" x14ac:dyDescent="0.2">
      <c r="B194" s="31" t="s">
        <v>101</v>
      </c>
      <c r="C194" s="32"/>
      <c r="D194" s="32"/>
      <c r="E194" s="33" t="s">
        <v>26</v>
      </c>
      <c r="F194" s="39">
        <v>0</v>
      </c>
      <c r="G194" s="34">
        <v>0</v>
      </c>
      <c r="H194" s="34">
        <v>0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v>0</v>
      </c>
      <c r="R194" s="34">
        <v>0</v>
      </c>
      <c r="S194" s="34">
        <v>0</v>
      </c>
      <c r="T194" s="34">
        <v>0</v>
      </c>
      <c r="U194" s="34">
        <v>0</v>
      </c>
      <c r="V194" s="34">
        <v>0</v>
      </c>
      <c r="W194" s="34">
        <v>0</v>
      </c>
      <c r="X194" s="34">
        <v>0</v>
      </c>
      <c r="Y194" s="34">
        <v>0</v>
      </c>
      <c r="Z194" s="34">
        <v>0</v>
      </c>
    </row>
    <row r="195" spans="2:26" x14ac:dyDescent="0.2">
      <c r="B195" s="31" t="s">
        <v>102</v>
      </c>
      <c r="C195" s="32"/>
      <c r="D195" s="32"/>
      <c r="E195" s="33" t="s">
        <v>26</v>
      </c>
      <c r="F195" s="39">
        <v>0</v>
      </c>
      <c r="G195" s="34">
        <v>0</v>
      </c>
      <c r="H195" s="34">
        <v>0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0</v>
      </c>
      <c r="Q195" s="34">
        <v>0</v>
      </c>
      <c r="R195" s="34">
        <v>0</v>
      </c>
      <c r="S195" s="34">
        <v>0</v>
      </c>
      <c r="T195" s="34">
        <v>0</v>
      </c>
      <c r="U195" s="34">
        <v>0</v>
      </c>
      <c r="V195" s="34">
        <v>0</v>
      </c>
      <c r="W195" s="34">
        <v>0</v>
      </c>
      <c r="X195" s="34">
        <v>0</v>
      </c>
      <c r="Y195" s="34">
        <v>0</v>
      </c>
      <c r="Z195" s="34">
        <v>0</v>
      </c>
    </row>
    <row r="196" spans="2:26" x14ac:dyDescent="0.2">
      <c r="B196" s="31" t="s">
        <v>103</v>
      </c>
      <c r="C196" s="32"/>
      <c r="D196" s="32"/>
      <c r="E196" s="33" t="s">
        <v>26</v>
      </c>
      <c r="F196" s="39">
        <v>0</v>
      </c>
      <c r="G196" s="34">
        <v>0</v>
      </c>
      <c r="H196" s="34">
        <v>0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  <c r="S196" s="34">
        <v>0</v>
      </c>
      <c r="T196" s="34">
        <v>0</v>
      </c>
      <c r="U196" s="34">
        <v>0</v>
      </c>
      <c r="V196" s="34">
        <v>0</v>
      </c>
      <c r="W196" s="34">
        <v>0</v>
      </c>
      <c r="X196" s="34">
        <v>0</v>
      </c>
      <c r="Y196" s="34">
        <v>0</v>
      </c>
      <c r="Z196" s="34">
        <v>0</v>
      </c>
    </row>
    <row r="197" spans="2:26" x14ac:dyDescent="0.2">
      <c r="B197" s="31" t="s">
        <v>104</v>
      </c>
      <c r="C197" s="32"/>
      <c r="D197" s="32"/>
      <c r="E197" s="33" t="s">
        <v>26</v>
      </c>
      <c r="F197" s="46"/>
      <c r="G197" s="152" t="s">
        <v>200</v>
      </c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2:26" x14ac:dyDescent="0.2">
      <c r="B198" s="31" t="s">
        <v>105</v>
      </c>
      <c r="C198" s="32"/>
      <c r="D198" s="32"/>
      <c r="E198" s="33" t="s">
        <v>26</v>
      </c>
      <c r="F198" s="39">
        <v>0</v>
      </c>
      <c r="G198" s="34">
        <v>0</v>
      </c>
      <c r="H198" s="34">
        <v>0</v>
      </c>
      <c r="I198" s="34">
        <v>0</v>
      </c>
      <c r="J198" s="34">
        <v>0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34">
        <v>0</v>
      </c>
      <c r="Q198" s="34">
        <v>0</v>
      </c>
      <c r="R198" s="34">
        <v>0</v>
      </c>
      <c r="S198" s="34">
        <v>0</v>
      </c>
      <c r="T198" s="34">
        <v>0</v>
      </c>
      <c r="U198" s="34">
        <v>0</v>
      </c>
      <c r="V198" s="34">
        <v>0</v>
      </c>
      <c r="W198" s="34">
        <v>0</v>
      </c>
      <c r="X198" s="34">
        <v>0</v>
      </c>
      <c r="Y198" s="34">
        <v>0</v>
      </c>
      <c r="Z198" s="34">
        <v>0</v>
      </c>
    </row>
    <row r="199" spans="2:26" x14ac:dyDescent="0.2">
      <c r="B199" s="31" t="s">
        <v>117</v>
      </c>
      <c r="C199" s="32"/>
      <c r="D199" s="32"/>
      <c r="E199" s="33" t="s">
        <v>26</v>
      </c>
      <c r="F199" s="46"/>
      <c r="G199" s="152" t="s">
        <v>200</v>
      </c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2:26" x14ac:dyDescent="0.2">
      <c r="B200" s="31" t="s">
        <v>118</v>
      </c>
      <c r="C200" s="32"/>
      <c r="D200" s="32"/>
      <c r="E200" s="33" t="s">
        <v>26</v>
      </c>
      <c r="F200" s="46"/>
      <c r="G200" s="152" t="s">
        <v>200</v>
      </c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2:26" x14ac:dyDescent="0.2">
      <c r="B201" s="31" t="s">
        <v>157</v>
      </c>
      <c r="C201" s="32"/>
      <c r="D201" s="32"/>
      <c r="E201" s="33" t="s">
        <v>26</v>
      </c>
      <c r="F201" s="46"/>
      <c r="G201" s="152" t="s">
        <v>200</v>
      </c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3" spans="2:26" ht="15" x14ac:dyDescent="0.25">
      <c r="B203" s="26" t="s">
        <v>61</v>
      </c>
      <c r="C203" s="9"/>
      <c r="D203" s="9"/>
      <c r="E203" s="27"/>
      <c r="F203" s="38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2:26" ht="15" x14ac:dyDescent="0.25">
      <c r="B204" s="28" t="s">
        <v>25</v>
      </c>
      <c r="C204" s="28"/>
      <c r="D204" s="28"/>
      <c r="E204" s="29" t="s">
        <v>17</v>
      </c>
      <c r="F204" s="30" t="s">
        <v>44</v>
      </c>
      <c r="G204" s="30">
        <v>2023</v>
      </c>
      <c r="H204" s="30">
        <v>2024</v>
      </c>
      <c r="I204" s="30">
        <v>2025</v>
      </c>
      <c r="J204" s="30">
        <v>2026</v>
      </c>
      <c r="K204" s="30">
        <v>2027</v>
      </c>
      <c r="L204" s="30">
        <v>2028</v>
      </c>
      <c r="M204" s="30">
        <v>2029</v>
      </c>
      <c r="N204" s="30">
        <v>2030</v>
      </c>
      <c r="O204" s="30">
        <v>2031</v>
      </c>
      <c r="P204" s="30">
        <v>2032</v>
      </c>
      <c r="Q204" s="30">
        <v>2033</v>
      </c>
      <c r="R204" s="30">
        <v>2034</v>
      </c>
      <c r="S204" s="30">
        <v>2035</v>
      </c>
      <c r="T204" s="30">
        <v>2036</v>
      </c>
      <c r="U204" s="30">
        <v>2037</v>
      </c>
      <c r="V204" s="30">
        <v>2038</v>
      </c>
      <c r="W204" s="30">
        <v>2039</v>
      </c>
      <c r="X204" s="30">
        <v>2040</v>
      </c>
      <c r="Y204" s="30">
        <v>2041</v>
      </c>
      <c r="Z204" s="30">
        <v>2042</v>
      </c>
    </row>
    <row r="205" spans="2:26" x14ac:dyDescent="0.2">
      <c r="B205" s="31" t="s">
        <v>97</v>
      </c>
      <c r="C205" s="32"/>
      <c r="D205" s="32"/>
      <c r="E205" s="33" t="s">
        <v>26</v>
      </c>
      <c r="F205" s="39">
        <v>0</v>
      </c>
      <c r="G205" s="34">
        <v>0</v>
      </c>
      <c r="H205" s="34">
        <v>0</v>
      </c>
      <c r="I205" s="34">
        <v>0</v>
      </c>
      <c r="J205" s="34">
        <v>0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4">
        <v>0</v>
      </c>
      <c r="R205" s="34">
        <v>0</v>
      </c>
      <c r="S205" s="34">
        <v>0</v>
      </c>
      <c r="T205" s="34">
        <v>0</v>
      </c>
      <c r="U205" s="34">
        <v>0</v>
      </c>
      <c r="V205" s="34">
        <v>0</v>
      </c>
      <c r="W205" s="34">
        <v>0</v>
      </c>
      <c r="X205" s="34">
        <v>0</v>
      </c>
      <c r="Y205" s="34">
        <v>0</v>
      </c>
      <c r="Z205" s="34">
        <v>0</v>
      </c>
    </row>
    <row r="206" spans="2:26" x14ac:dyDescent="0.2">
      <c r="B206" s="31" t="s">
        <v>98</v>
      </c>
      <c r="C206" s="32"/>
      <c r="D206" s="32"/>
      <c r="E206" s="33" t="s">
        <v>26</v>
      </c>
      <c r="F206" s="39">
        <v>0</v>
      </c>
      <c r="G206" s="34">
        <v>0</v>
      </c>
      <c r="H206" s="34">
        <v>0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0</v>
      </c>
      <c r="U206" s="34">
        <v>0</v>
      </c>
      <c r="V206" s="34">
        <v>0</v>
      </c>
      <c r="W206" s="34">
        <v>0</v>
      </c>
      <c r="X206" s="34">
        <v>0</v>
      </c>
      <c r="Y206" s="34">
        <v>0</v>
      </c>
      <c r="Z206" s="34">
        <v>0</v>
      </c>
    </row>
    <row r="207" spans="2:26" x14ac:dyDescent="0.2">
      <c r="B207" s="31" t="s">
        <v>99</v>
      </c>
      <c r="C207" s="32"/>
      <c r="D207" s="32"/>
      <c r="E207" s="33" t="s">
        <v>26</v>
      </c>
      <c r="F207" s="39">
        <v>0</v>
      </c>
      <c r="G207" s="34">
        <v>0</v>
      </c>
      <c r="H207" s="34">
        <v>0</v>
      </c>
      <c r="I207" s="34">
        <v>0</v>
      </c>
      <c r="J207" s="34">
        <v>0</v>
      </c>
      <c r="K207" s="34">
        <v>0</v>
      </c>
      <c r="L207" s="34">
        <v>0</v>
      </c>
      <c r="M207" s="34">
        <v>0</v>
      </c>
      <c r="N207" s="34">
        <v>0</v>
      </c>
      <c r="O207" s="34">
        <v>0</v>
      </c>
      <c r="P207" s="34">
        <v>0</v>
      </c>
      <c r="Q207" s="34">
        <v>0</v>
      </c>
      <c r="R207" s="34">
        <v>0</v>
      </c>
      <c r="S207" s="34">
        <v>0</v>
      </c>
      <c r="T207" s="34">
        <v>0</v>
      </c>
      <c r="U207" s="34">
        <v>0</v>
      </c>
      <c r="V207" s="34">
        <v>0</v>
      </c>
      <c r="W207" s="34">
        <v>0</v>
      </c>
      <c r="X207" s="34">
        <v>0</v>
      </c>
      <c r="Y207" s="34">
        <v>0</v>
      </c>
      <c r="Z207" s="34">
        <v>0</v>
      </c>
    </row>
    <row r="208" spans="2:26" x14ac:dyDescent="0.2">
      <c r="B208" s="31" t="s">
        <v>100</v>
      </c>
      <c r="C208" s="32"/>
      <c r="D208" s="32"/>
      <c r="E208" s="33" t="s">
        <v>26</v>
      </c>
      <c r="F208" s="39">
        <v>0</v>
      </c>
      <c r="G208" s="34">
        <v>0</v>
      </c>
      <c r="H208" s="34">
        <v>0</v>
      </c>
      <c r="I208" s="34">
        <v>0</v>
      </c>
      <c r="J208" s="34">
        <v>0</v>
      </c>
      <c r="K208" s="34">
        <v>0</v>
      </c>
      <c r="L208" s="34">
        <v>0</v>
      </c>
      <c r="M208" s="34">
        <v>0</v>
      </c>
      <c r="N208" s="34">
        <v>0</v>
      </c>
      <c r="O208" s="34">
        <v>0</v>
      </c>
      <c r="P208" s="34">
        <v>0</v>
      </c>
      <c r="Q208" s="34">
        <v>0</v>
      </c>
      <c r="R208" s="34">
        <v>0</v>
      </c>
      <c r="S208" s="34">
        <v>0</v>
      </c>
      <c r="T208" s="34">
        <v>0</v>
      </c>
      <c r="U208" s="34">
        <v>0</v>
      </c>
      <c r="V208" s="34">
        <v>0</v>
      </c>
      <c r="W208" s="34">
        <v>0</v>
      </c>
      <c r="X208" s="34">
        <v>0</v>
      </c>
      <c r="Y208" s="34">
        <v>0</v>
      </c>
      <c r="Z208" s="34">
        <v>0</v>
      </c>
    </row>
    <row r="209" spans="2:27" x14ac:dyDescent="0.2">
      <c r="B209" s="31" t="s">
        <v>101</v>
      </c>
      <c r="C209" s="32"/>
      <c r="D209" s="32"/>
      <c r="E209" s="33" t="s">
        <v>26</v>
      </c>
      <c r="F209" s="39">
        <v>0</v>
      </c>
      <c r="G209" s="34">
        <v>0</v>
      </c>
      <c r="H209" s="34">
        <v>0</v>
      </c>
      <c r="I209" s="34">
        <v>0</v>
      </c>
      <c r="J209" s="34">
        <v>0</v>
      </c>
      <c r="K209" s="34">
        <v>0</v>
      </c>
      <c r="L209" s="34">
        <v>0</v>
      </c>
      <c r="M209" s="34">
        <v>0</v>
      </c>
      <c r="N209" s="34">
        <v>0</v>
      </c>
      <c r="O209" s="34">
        <v>0</v>
      </c>
      <c r="P209" s="34">
        <v>0</v>
      </c>
      <c r="Q209" s="34">
        <v>0</v>
      </c>
      <c r="R209" s="34">
        <v>0</v>
      </c>
      <c r="S209" s="34">
        <v>0</v>
      </c>
      <c r="T209" s="34">
        <v>0</v>
      </c>
      <c r="U209" s="34">
        <v>0</v>
      </c>
      <c r="V209" s="34">
        <v>0</v>
      </c>
      <c r="W209" s="34">
        <v>0</v>
      </c>
      <c r="X209" s="34">
        <v>0</v>
      </c>
      <c r="Y209" s="34">
        <v>0</v>
      </c>
      <c r="Z209" s="34">
        <v>0</v>
      </c>
    </row>
    <row r="210" spans="2:27" x14ac:dyDescent="0.2">
      <c r="B210" s="31" t="s">
        <v>102</v>
      </c>
      <c r="C210" s="32"/>
      <c r="D210" s="32"/>
      <c r="E210" s="33" t="s">
        <v>26</v>
      </c>
      <c r="F210" s="39">
        <v>0</v>
      </c>
      <c r="G210" s="34">
        <v>0</v>
      </c>
      <c r="H210" s="34">
        <v>0</v>
      </c>
      <c r="I210" s="34">
        <v>0</v>
      </c>
      <c r="J210" s="34">
        <v>0</v>
      </c>
      <c r="K210" s="34">
        <v>0</v>
      </c>
      <c r="L210" s="34">
        <v>0</v>
      </c>
      <c r="M210" s="34">
        <v>0</v>
      </c>
      <c r="N210" s="34">
        <v>0</v>
      </c>
      <c r="O210" s="34">
        <v>0</v>
      </c>
      <c r="P210" s="34">
        <v>0</v>
      </c>
      <c r="Q210" s="34">
        <v>0</v>
      </c>
      <c r="R210" s="34">
        <v>0</v>
      </c>
      <c r="S210" s="34">
        <v>0</v>
      </c>
      <c r="T210" s="34">
        <v>0</v>
      </c>
      <c r="U210" s="34">
        <v>0</v>
      </c>
      <c r="V210" s="34">
        <v>0</v>
      </c>
      <c r="W210" s="34">
        <v>0</v>
      </c>
      <c r="X210" s="34">
        <v>0</v>
      </c>
      <c r="Y210" s="34">
        <v>0</v>
      </c>
      <c r="Z210" s="34">
        <v>0</v>
      </c>
    </row>
    <row r="211" spans="2:27" x14ac:dyDescent="0.2">
      <c r="B211" s="31" t="s">
        <v>103</v>
      </c>
      <c r="C211" s="32"/>
      <c r="D211" s="32"/>
      <c r="E211" s="33" t="s">
        <v>26</v>
      </c>
      <c r="F211" s="39">
        <v>0</v>
      </c>
      <c r="G211" s="34">
        <v>0</v>
      </c>
      <c r="H211" s="34">
        <v>0</v>
      </c>
      <c r="I211" s="34">
        <v>0</v>
      </c>
      <c r="J211" s="34">
        <v>0</v>
      </c>
      <c r="K211" s="34">
        <v>0</v>
      </c>
      <c r="L211" s="34">
        <v>0</v>
      </c>
      <c r="M211" s="34">
        <v>0</v>
      </c>
      <c r="N211" s="34">
        <v>0</v>
      </c>
      <c r="O211" s="34">
        <v>0</v>
      </c>
      <c r="P211" s="34">
        <v>0</v>
      </c>
      <c r="Q211" s="34">
        <v>0</v>
      </c>
      <c r="R211" s="34">
        <v>0</v>
      </c>
      <c r="S211" s="34">
        <v>0</v>
      </c>
      <c r="T211" s="34">
        <v>0</v>
      </c>
      <c r="U211" s="34">
        <v>0</v>
      </c>
      <c r="V211" s="34">
        <v>0</v>
      </c>
      <c r="W211" s="34">
        <v>0</v>
      </c>
      <c r="X211" s="34">
        <v>0</v>
      </c>
      <c r="Y211" s="34">
        <v>0</v>
      </c>
      <c r="Z211" s="34">
        <v>0</v>
      </c>
    </row>
    <row r="212" spans="2:27" x14ac:dyDescent="0.2">
      <c r="B212" s="31" t="s">
        <v>104</v>
      </c>
      <c r="C212" s="32"/>
      <c r="D212" s="32"/>
      <c r="E212" s="33" t="s">
        <v>26</v>
      </c>
      <c r="F212" s="46"/>
      <c r="G212" s="152" t="s">
        <v>200</v>
      </c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2:27" x14ac:dyDescent="0.2">
      <c r="B213" s="31" t="s">
        <v>105</v>
      </c>
      <c r="C213" s="32"/>
      <c r="D213" s="32"/>
      <c r="E213" s="33" t="s">
        <v>26</v>
      </c>
      <c r="F213" s="39">
        <v>0</v>
      </c>
      <c r="G213" s="34">
        <v>0</v>
      </c>
      <c r="H213" s="34">
        <v>0</v>
      </c>
      <c r="I213" s="34">
        <v>0</v>
      </c>
      <c r="J213" s="34">
        <v>0</v>
      </c>
      <c r="K213" s="34">
        <v>0</v>
      </c>
      <c r="L213" s="34">
        <v>0</v>
      </c>
      <c r="M213" s="34">
        <v>0</v>
      </c>
      <c r="N213" s="34">
        <v>0</v>
      </c>
      <c r="O213" s="34">
        <v>0</v>
      </c>
      <c r="P213" s="34">
        <v>0</v>
      </c>
      <c r="Q213" s="34">
        <v>0</v>
      </c>
      <c r="R213" s="34">
        <v>0</v>
      </c>
      <c r="S213" s="34">
        <v>0</v>
      </c>
      <c r="T213" s="34">
        <v>0</v>
      </c>
      <c r="U213" s="34">
        <v>0</v>
      </c>
      <c r="V213" s="34">
        <v>0</v>
      </c>
      <c r="W213" s="34">
        <v>0</v>
      </c>
      <c r="X213" s="34">
        <v>0</v>
      </c>
      <c r="Y213" s="34">
        <v>0</v>
      </c>
      <c r="Z213" s="34">
        <v>0</v>
      </c>
    </row>
    <row r="214" spans="2:27" x14ac:dyDescent="0.2">
      <c r="B214" s="31" t="s">
        <v>117</v>
      </c>
      <c r="C214" s="32"/>
      <c r="D214" s="32"/>
      <c r="E214" s="33" t="s">
        <v>26</v>
      </c>
      <c r="F214" s="46"/>
      <c r="G214" s="152" t="s">
        <v>200</v>
      </c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2:27" x14ac:dyDescent="0.2">
      <c r="B215" s="31" t="s">
        <v>118</v>
      </c>
      <c r="C215" s="32"/>
      <c r="D215" s="32"/>
      <c r="E215" s="33" t="s">
        <v>26</v>
      </c>
      <c r="F215" s="46"/>
      <c r="G215" s="152" t="s">
        <v>200</v>
      </c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2:27" x14ac:dyDescent="0.2">
      <c r="B216" s="31" t="s">
        <v>157</v>
      </c>
      <c r="C216" s="32"/>
      <c r="D216" s="32"/>
      <c r="E216" s="33" t="s">
        <v>26</v>
      </c>
      <c r="F216" s="46"/>
      <c r="G216" s="152" t="s">
        <v>200</v>
      </c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9" spans="2:27" ht="19.5" x14ac:dyDescent="0.3">
      <c r="B219" s="2" t="s">
        <v>178</v>
      </c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1" spans="2:27" x14ac:dyDescent="0.2">
      <c r="F221"/>
      <c r="G221" s="37"/>
    </row>
    <row r="222" spans="2:27" ht="15" x14ac:dyDescent="0.25">
      <c r="B222" s="26" t="s">
        <v>179</v>
      </c>
      <c r="C222" s="9"/>
      <c r="D222" s="9"/>
      <c r="E222" s="9"/>
      <c r="F222" s="27"/>
      <c r="G222" s="38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spans="2:27" ht="15" x14ac:dyDescent="0.25">
      <c r="B223" s="28" t="s">
        <v>25</v>
      </c>
      <c r="C223" s="28"/>
      <c r="D223" s="28"/>
      <c r="E223" s="28"/>
      <c r="F223" s="29" t="s">
        <v>17</v>
      </c>
      <c r="G223" s="30" t="s">
        <v>44</v>
      </c>
      <c r="H223" s="30">
        <v>2023</v>
      </c>
      <c r="I223" s="30">
        <v>2024</v>
      </c>
      <c r="J223" s="30">
        <v>2025</v>
      </c>
      <c r="K223" s="30">
        <v>2026</v>
      </c>
      <c r="L223" s="30">
        <v>2027</v>
      </c>
      <c r="M223" s="30">
        <v>2028</v>
      </c>
      <c r="N223" s="30">
        <v>2029</v>
      </c>
      <c r="O223" s="30">
        <v>2030</v>
      </c>
      <c r="P223" s="30">
        <v>2031</v>
      </c>
      <c r="Q223" s="30">
        <v>2032</v>
      </c>
      <c r="R223" s="30">
        <v>2033</v>
      </c>
      <c r="S223" s="30">
        <v>2034</v>
      </c>
      <c r="T223" s="30">
        <v>2035</v>
      </c>
      <c r="U223" s="30">
        <v>2036</v>
      </c>
      <c r="V223" s="30">
        <v>2037</v>
      </c>
      <c r="W223" s="30">
        <v>2038</v>
      </c>
      <c r="X223" s="30">
        <v>2039</v>
      </c>
      <c r="Y223" s="30">
        <v>2040</v>
      </c>
      <c r="Z223" s="30">
        <v>2041</v>
      </c>
      <c r="AA223" s="30">
        <v>2042</v>
      </c>
    </row>
    <row r="224" spans="2:27" x14ac:dyDescent="0.2">
      <c r="B224" s="31" t="s">
        <v>97</v>
      </c>
      <c r="C224" s="31"/>
      <c r="D224" s="32"/>
      <c r="E224" s="32"/>
      <c r="F224" s="33" t="s">
        <v>26</v>
      </c>
      <c r="G224" s="39"/>
      <c r="H224" s="34">
        <v>0</v>
      </c>
      <c r="I224" s="34">
        <v>0</v>
      </c>
      <c r="J224" s="34">
        <v>0</v>
      </c>
      <c r="K224" s="34">
        <v>67670757.124741524</v>
      </c>
      <c r="L224" s="34">
        <v>155291737.93231624</v>
      </c>
      <c r="M224" s="34">
        <v>142970273.10909659</v>
      </c>
      <c r="N224" s="34">
        <v>166842536.71488118</v>
      </c>
      <c r="O224" s="34">
        <v>0</v>
      </c>
      <c r="P224" s="34">
        <v>0</v>
      </c>
      <c r="Q224" s="34">
        <v>0</v>
      </c>
      <c r="R224" s="34">
        <v>0</v>
      </c>
      <c r="S224" s="34">
        <v>0</v>
      </c>
      <c r="T224" s="34">
        <v>0</v>
      </c>
      <c r="U224" s="34">
        <v>0</v>
      </c>
      <c r="V224" s="34">
        <v>0</v>
      </c>
      <c r="W224" s="34">
        <v>0</v>
      </c>
      <c r="X224" s="34">
        <v>0</v>
      </c>
      <c r="Y224" s="34">
        <v>0</v>
      </c>
      <c r="Z224" s="34">
        <v>0</v>
      </c>
      <c r="AA224" s="34">
        <v>0</v>
      </c>
    </row>
    <row r="225" spans="2:27" x14ac:dyDescent="0.2">
      <c r="B225" s="31" t="s">
        <v>98</v>
      </c>
      <c r="C225" s="31"/>
      <c r="D225" s="32"/>
      <c r="E225" s="32"/>
      <c r="F225" s="33" t="s">
        <v>26</v>
      </c>
      <c r="G225" s="39"/>
      <c r="H225" s="34">
        <v>0</v>
      </c>
      <c r="I225" s="34">
        <v>0</v>
      </c>
      <c r="J225" s="34">
        <v>0</v>
      </c>
      <c r="K225" s="34">
        <v>67670757.124741524</v>
      </c>
      <c r="L225" s="34">
        <v>155291737.93231624</v>
      </c>
      <c r="M225" s="34">
        <v>142970273.10909659</v>
      </c>
      <c r="N225" s="34">
        <v>166842536.71488118</v>
      </c>
      <c r="O225" s="34">
        <v>0</v>
      </c>
      <c r="P225" s="34">
        <v>0</v>
      </c>
      <c r="Q225" s="34">
        <v>0</v>
      </c>
      <c r="R225" s="34">
        <v>0</v>
      </c>
      <c r="S225" s="34">
        <v>0</v>
      </c>
      <c r="T225" s="34">
        <v>0</v>
      </c>
      <c r="U225" s="34">
        <v>0</v>
      </c>
      <c r="V225" s="34">
        <v>0</v>
      </c>
      <c r="W225" s="34">
        <v>0</v>
      </c>
      <c r="X225" s="34">
        <v>0</v>
      </c>
      <c r="Y225" s="34">
        <v>0</v>
      </c>
      <c r="Z225" s="34">
        <v>0</v>
      </c>
      <c r="AA225" s="34">
        <v>0</v>
      </c>
    </row>
    <row r="226" spans="2:27" x14ac:dyDescent="0.2">
      <c r="B226" s="31" t="s">
        <v>99</v>
      </c>
      <c r="C226" s="31"/>
      <c r="D226" s="32"/>
      <c r="E226" s="32"/>
      <c r="F226" s="33" t="s">
        <v>26</v>
      </c>
      <c r="G226" s="39"/>
      <c r="H226" s="34">
        <v>0</v>
      </c>
      <c r="I226" s="34">
        <v>0</v>
      </c>
      <c r="J226" s="34">
        <v>0</v>
      </c>
      <c r="K226" s="34">
        <v>0</v>
      </c>
      <c r="L226" s="34">
        <v>0</v>
      </c>
      <c r="M226" s="34">
        <v>102126748.17884333</v>
      </c>
      <c r="N226" s="34">
        <v>166842536.71488118</v>
      </c>
      <c r="O226" s="34">
        <v>0</v>
      </c>
      <c r="P226" s="34">
        <v>0</v>
      </c>
      <c r="Q226" s="34">
        <v>0</v>
      </c>
      <c r="R226" s="34">
        <v>0</v>
      </c>
      <c r="S226" s="34">
        <v>0</v>
      </c>
      <c r="T226" s="34">
        <v>0</v>
      </c>
      <c r="U226" s="34">
        <v>0</v>
      </c>
      <c r="V226" s="34">
        <v>0</v>
      </c>
      <c r="W226" s="34">
        <v>0</v>
      </c>
      <c r="X226" s="34">
        <v>0</v>
      </c>
      <c r="Y226" s="34">
        <v>0</v>
      </c>
      <c r="Z226" s="34">
        <v>0</v>
      </c>
      <c r="AA226" s="34">
        <v>0</v>
      </c>
    </row>
    <row r="227" spans="2:27" x14ac:dyDescent="0.2">
      <c r="B227" s="31" t="s">
        <v>100</v>
      </c>
      <c r="C227" s="31"/>
      <c r="D227" s="32"/>
      <c r="E227" s="32"/>
      <c r="F227" s="33" t="s">
        <v>26</v>
      </c>
      <c r="G227" s="39"/>
      <c r="H227" s="34">
        <v>0</v>
      </c>
      <c r="I227" s="34">
        <v>0</v>
      </c>
      <c r="J227" s="34">
        <v>0</v>
      </c>
      <c r="K227" s="34">
        <v>0</v>
      </c>
      <c r="L227" s="34">
        <v>0</v>
      </c>
      <c r="M227" s="34">
        <v>74125294.147088826</v>
      </c>
      <c r="N227" s="34">
        <v>166848186.41104808</v>
      </c>
      <c r="O227" s="34">
        <v>5355.1622434792343</v>
      </c>
      <c r="P227" s="34">
        <v>35531.882184222413</v>
      </c>
      <c r="Q227" s="34">
        <v>33679.509179357738</v>
      </c>
      <c r="R227" s="34">
        <v>31923.70538327748</v>
      </c>
      <c r="S227" s="34">
        <v>30259.436382253538</v>
      </c>
      <c r="T227" s="34">
        <v>28681.930220145536</v>
      </c>
      <c r="U227" s="34">
        <v>69908.563840571383</v>
      </c>
      <c r="V227" s="34">
        <v>66264.04155504395</v>
      </c>
      <c r="W227" s="34">
        <v>62809.518061653056</v>
      </c>
      <c r="X227" s="34">
        <v>59535.088210097689</v>
      </c>
      <c r="Y227" s="34">
        <v>56431.36323232008</v>
      </c>
      <c r="Z227" s="34">
        <v>139666.88109105022</v>
      </c>
      <c r="AA227" s="34">
        <v>132385.66928061633</v>
      </c>
    </row>
    <row r="228" spans="2:27" x14ac:dyDescent="0.2">
      <c r="B228" s="31" t="s">
        <v>101</v>
      </c>
      <c r="C228" s="31"/>
      <c r="D228" s="32"/>
      <c r="E228" s="32"/>
      <c r="F228" s="33" t="s">
        <v>26</v>
      </c>
      <c r="G228" s="39"/>
      <c r="H228" s="34">
        <v>0</v>
      </c>
      <c r="I228" s="34">
        <v>0</v>
      </c>
      <c r="J228" s="34">
        <v>0</v>
      </c>
      <c r="K228" s="34">
        <v>0</v>
      </c>
      <c r="L228" s="34">
        <v>0</v>
      </c>
      <c r="M228" s="34">
        <v>102126748.17884333</v>
      </c>
      <c r="N228" s="34">
        <v>166842536.71488118</v>
      </c>
      <c r="O228" s="34">
        <v>0</v>
      </c>
      <c r="P228" s="34">
        <v>0</v>
      </c>
      <c r="Q228" s="34">
        <v>0</v>
      </c>
      <c r="R228" s="34">
        <v>0</v>
      </c>
      <c r="S228" s="34">
        <v>0</v>
      </c>
      <c r="T228" s="34">
        <v>0</v>
      </c>
      <c r="U228" s="34">
        <v>0</v>
      </c>
      <c r="V228" s="34">
        <v>0</v>
      </c>
      <c r="W228" s="34">
        <v>0</v>
      </c>
      <c r="X228" s="34">
        <v>0</v>
      </c>
      <c r="Y228" s="34">
        <v>0</v>
      </c>
      <c r="Z228" s="34">
        <v>0</v>
      </c>
      <c r="AA228" s="34">
        <v>0</v>
      </c>
    </row>
    <row r="229" spans="2:27" x14ac:dyDescent="0.2">
      <c r="B229" s="31" t="s">
        <v>102</v>
      </c>
      <c r="C229" s="31"/>
      <c r="D229" s="32"/>
      <c r="E229" s="32"/>
      <c r="F229" s="33" t="s">
        <v>26</v>
      </c>
      <c r="G229" s="39"/>
      <c r="H229" s="34">
        <v>0</v>
      </c>
      <c r="I229" s="34">
        <v>0</v>
      </c>
      <c r="J229" s="34">
        <v>0</v>
      </c>
      <c r="K229" s="34">
        <v>0</v>
      </c>
      <c r="L229" s="34">
        <v>0</v>
      </c>
      <c r="M229" s="34">
        <v>102126748.17884333</v>
      </c>
      <c r="N229" s="34">
        <v>166842536.71488118</v>
      </c>
      <c r="O229" s="34">
        <v>0</v>
      </c>
      <c r="P229" s="34">
        <v>0</v>
      </c>
      <c r="Q229" s="34">
        <v>0</v>
      </c>
      <c r="R229" s="34">
        <v>0</v>
      </c>
      <c r="S229" s="34">
        <v>0</v>
      </c>
      <c r="T229" s="34">
        <v>0</v>
      </c>
      <c r="U229" s="34">
        <v>0</v>
      </c>
      <c r="V229" s="34">
        <v>0</v>
      </c>
      <c r="W229" s="34">
        <v>0</v>
      </c>
      <c r="X229" s="34">
        <v>0</v>
      </c>
      <c r="Y229" s="34">
        <v>0</v>
      </c>
      <c r="Z229" s="34">
        <v>0</v>
      </c>
      <c r="AA229" s="34">
        <v>0</v>
      </c>
    </row>
    <row r="230" spans="2:27" x14ac:dyDescent="0.2">
      <c r="B230" s="31" t="s">
        <v>103</v>
      </c>
      <c r="C230" s="31"/>
      <c r="D230" s="32"/>
      <c r="E230" s="32"/>
      <c r="F230" s="33" t="s">
        <v>26</v>
      </c>
      <c r="G230" s="39"/>
      <c r="H230" s="34">
        <v>0</v>
      </c>
      <c r="I230" s="34">
        <v>0</v>
      </c>
      <c r="J230" s="34">
        <v>0</v>
      </c>
      <c r="K230" s="34">
        <v>43942672.306030169</v>
      </c>
      <c r="L230" s="34">
        <v>155298026.18539238</v>
      </c>
      <c r="M230" s="34">
        <v>142976233.53855264</v>
      </c>
      <c r="N230" s="34">
        <v>166848186.41104808</v>
      </c>
      <c r="O230" s="34">
        <v>5355.1622434792343</v>
      </c>
      <c r="P230" s="34">
        <v>35531.882184222413</v>
      </c>
      <c r="Q230" s="34">
        <v>33679.509179357738</v>
      </c>
      <c r="R230" s="34">
        <v>31923.70538327748</v>
      </c>
      <c r="S230" s="34">
        <v>30259.436382253538</v>
      </c>
      <c r="T230" s="34">
        <v>28681.930220145536</v>
      </c>
      <c r="U230" s="34">
        <v>69908.563840571383</v>
      </c>
      <c r="V230" s="34">
        <v>66264.04155504395</v>
      </c>
      <c r="W230" s="34">
        <v>62809.518061653056</v>
      </c>
      <c r="X230" s="34">
        <v>59535.088210097689</v>
      </c>
      <c r="Y230" s="34">
        <v>56431.36323232008</v>
      </c>
      <c r="Z230" s="34">
        <v>139666.88109105022</v>
      </c>
      <c r="AA230" s="34">
        <v>132385.66928061633</v>
      </c>
    </row>
    <row r="231" spans="2:27" x14ac:dyDescent="0.2">
      <c r="B231" s="31" t="s">
        <v>104</v>
      </c>
      <c r="C231" s="31"/>
      <c r="D231" s="32"/>
      <c r="E231" s="32"/>
      <c r="F231" s="33" t="s">
        <v>26</v>
      </c>
      <c r="G231" s="46"/>
      <c r="H231" s="152" t="s">
        <v>200</v>
      </c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</row>
    <row r="232" spans="2:27" x14ac:dyDescent="0.2">
      <c r="B232" s="31" t="s">
        <v>105</v>
      </c>
      <c r="C232" s="31"/>
      <c r="D232" s="32"/>
      <c r="E232" s="32"/>
      <c r="F232" s="33" t="s">
        <v>26</v>
      </c>
      <c r="G232" s="39"/>
      <c r="H232" s="34">
        <v>0</v>
      </c>
      <c r="I232" s="34">
        <v>0</v>
      </c>
      <c r="J232" s="34">
        <v>0</v>
      </c>
      <c r="K232" s="34">
        <v>43942672.306030169</v>
      </c>
      <c r="L232" s="34">
        <v>155298026.18539238</v>
      </c>
      <c r="M232" s="34">
        <v>142976233.53855264</v>
      </c>
      <c r="N232" s="34">
        <v>166848186.41104808</v>
      </c>
      <c r="O232" s="34">
        <v>5355.1622434792343</v>
      </c>
      <c r="P232" s="34">
        <v>35531.882184222413</v>
      </c>
      <c r="Q232" s="34">
        <v>33679.509179357738</v>
      </c>
      <c r="R232" s="34">
        <v>31923.70538327748</v>
      </c>
      <c r="S232" s="34">
        <v>30259.436382253538</v>
      </c>
      <c r="T232" s="34">
        <v>28681.930220145536</v>
      </c>
      <c r="U232" s="34">
        <v>69908.563840571383</v>
      </c>
      <c r="V232" s="34">
        <v>66264.04155504395</v>
      </c>
      <c r="W232" s="34">
        <v>62809.518061653056</v>
      </c>
      <c r="X232" s="34">
        <v>59535.088210097689</v>
      </c>
      <c r="Y232" s="34">
        <v>56431.36323232008</v>
      </c>
      <c r="Z232" s="34">
        <v>139666.88109105022</v>
      </c>
      <c r="AA232" s="34">
        <v>132385.66928061633</v>
      </c>
    </row>
    <row r="233" spans="2:27" x14ac:dyDescent="0.2">
      <c r="B233" s="31" t="s">
        <v>117</v>
      </c>
      <c r="C233" s="31"/>
      <c r="D233" s="32"/>
      <c r="E233" s="32"/>
      <c r="F233" s="33" t="s">
        <v>26</v>
      </c>
      <c r="G233" s="46"/>
      <c r="H233" s="152" t="s">
        <v>200</v>
      </c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</row>
    <row r="234" spans="2:27" x14ac:dyDescent="0.2">
      <c r="B234" s="31" t="s">
        <v>118</v>
      </c>
      <c r="C234" s="31"/>
      <c r="D234" s="32"/>
      <c r="E234" s="32"/>
      <c r="F234" s="33" t="s">
        <v>26</v>
      </c>
      <c r="G234" s="46"/>
      <c r="H234" s="152" t="s">
        <v>200</v>
      </c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</row>
    <row r="235" spans="2:27" x14ac:dyDescent="0.2">
      <c r="B235" s="97" t="s">
        <v>157</v>
      </c>
      <c r="C235" s="31"/>
      <c r="D235" s="32"/>
      <c r="E235" s="32"/>
      <c r="F235" s="33" t="s">
        <v>26</v>
      </c>
      <c r="G235" s="46"/>
      <c r="H235" s="152" t="s">
        <v>200</v>
      </c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</row>
    <row r="236" spans="2:27" x14ac:dyDescent="0.2">
      <c r="F236"/>
      <c r="G236" s="37"/>
    </row>
    <row r="237" spans="2:27" ht="15" x14ac:dyDescent="0.25">
      <c r="B237" s="26" t="s">
        <v>180</v>
      </c>
      <c r="C237" s="9"/>
      <c r="D237" s="9"/>
      <c r="E237" s="9"/>
      <c r="F237" s="27"/>
      <c r="G237" s="38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spans="2:27" ht="15" x14ac:dyDescent="0.25">
      <c r="B238" s="28" t="s">
        <v>25</v>
      </c>
      <c r="C238" s="28"/>
      <c r="D238" s="28"/>
      <c r="E238" s="28"/>
      <c r="F238" s="29" t="s">
        <v>17</v>
      </c>
      <c r="G238" s="30" t="s">
        <v>44</v>
      </c>
      <c r="H238" s="30">
        <v>2023</v>
      </c>
      <c r="I238" s="30">
        <v>2024</v>
      </c>
      <c r="J238" s="30">
        <v>2025</v>
      </c>
      <c r="K238" s="30">
        <v>2026</v>
      </c>
      <c r="L238" s="30">
        <v>2027</v>
      </c>
      <c r="M238" s="30">
        <v>2028</v>
      </c>
      <c r="N238" s="30">
        <v>2029</v>
      </c>
      <c r="O238" s="30">
        <v>2030</v>
      </c>
      <c r="P238" s="30">
        <v>2031</v>
      </c>
      <c r="Q238" s="30">
        <v>2032</v>
      </c>
      <c r="R238" s="30">
        <v>2033</v>
      </c>
      <c r="S238" s="30">
        <v>2034</v>
      </c>
      <c r="T238" s="30">
        <v>2035</v>
      </c>
      <c r="U238" s="30">
        <v>2036</v>
      </c>
      <c r="V238" s="30">
        <v>2037</v>
      </c>
      <c r="W238" s="30">
        <v>2038</v>
      </c>
      <c r="X238" s="30">
        <v>2039</v>
      </c>
      <c r="Y238" s="30">
        <v>2040</v>
      </c>
      <c r="Z238" s="30">
        <v>2041</v>
      </c>
      <c r="AA238" s="30">
        <v>2042</v>
      </c>
    </row>
    <row r="239" spans="2:27" x14ac:dyDescent="0.2">
      <c r="B239" s="31" t="s">
        <v>97</v>
      </c>
      <c r="C239" s="31"/>
      <c r="D239" s="32"/>
      <c r="E239" s="32"/>
      <c r="F239" s="33" t="s">
        <v>26</v>
      </c>
      <c r="G239" s="39"/>
      <c r="H239" s="34">
        <v>0</v>
      </c>
      <c r="I239" s="34">
        <v>0</v>
      </c>
      <c r="J239" s="34">
        <v>0</v>
      </c>
      <c r="K239" s="34">
        <v>67670757.124741524</v>
      </c>
      <c r="L239" s="34">
        <v>222962495.05705777</v>
      </c>
      <c r="M239" s="34">
        <v>365932768.16615438</v>
      </c>
      <c r="N239" s="34">
        <v>532775304.88103557</v>
      </c>
      <c r="O239" s="34">
        <v>532775304.88103557</v>
      </c>
      <c r="P239" s="34">
        <v>532775304.88103557</v>
      </c>
      <c r="Q239" s="34">
        <v>532775304.88103557</v>
      </c>
      <c r="R239" s="34">
        <v>532775304.88103557</v>
      </c>
      <c r="S239" s="34">
        <v>532775304.88103557</v>
      </c>
      <c r="T239" s="34">
        <v>532775304.88103557</v>
      </c>
      <c r="U239" s="34">
        <v>532775304.88103557</v>
      </c>
      <c r="V239" s="34">
        <v>532775304.88103557</v>
      </c>
      <c r="W239" s="34">
        <v>532775304.88103557</v>
      </c>
      <c r="X239" s="34">
        <v>532775304.88103557</v>
      </c>
      <c r="Y239" s="34">
        <v>532775304.88103557</v>
      </c>
      <c r="Z239" s="34">
        <v>532775304.88103557</v>
      </c>
      <c r="AA239" s="34">
        <v>532775304.88103557</v>
      </c>
    </row>
    <row r="240" spans="2:27" x14ac:dyDescent="0.2">
      <c r="B240" s="31" t="s">
        <v>98</v>
      </c>
      <c r="C240" s="31"/>
      <c r="D240" s="32"/>
      <c r="E240" s="32"/>
      <c r="F240" s="33" t="s">
        <v>26</v>
      </c>
      <c r="G240" s="39"/>
      <c r="H240" s="34">
        <v>0</v>
      </c>
      <c r="I240" s="34">
        <v>0</v>
      </c>
      <c r="J240" s="34">
        <v>0</v>
      </c>
      <c r="K240" s="34">
        <v>67670757.124741524</v>
      </c>
      <c r="L240" s="34">
        <v>222962495.05705777</v>
      </c>
      <c r="M240" s="34">
        <v>365932768.16615438</v>
      </c>
      <c r="N240" s="34">
        <v>532775304.88103557</v>
      </c>
      <c r="O240" s="34">
        <v>532775304.88103557</v>
      </c>
      <c r="P240" s="34">
        <v>532775304.88103557</v>
      </c>
      <c r="Q240" s="34">
        <v>532775304.88103557</v>
      </c>
      <c r="R240" s="34">
        <v>532775304.88103557</v>
      </c>
      <c r="S240" s="34">
        <v>532775304.88103557</v>
      </c>
      <c r="T240" s="34">
        <v>532775304.88103557</v>
      </c>
      <c r="U240" s="34">
        <v>532775304.88103557</v>
      </c>
      <c r="V240" s="34">
        <v>532775304.88103557</v>
      </c>
      <c r="W240" s="34">
        <v>532775304.88103557</v>
      </c>
      <c r="X240" s="34">
        <v>532775304.88103557</v>
      </c>
      <c r="Y240" s="34">
        <v>532775304.88103557</v>
      </c>
      <c r="Z240" s="34">
        <v>532775304.88103557</v>
      </c>
      <c r="AA240" s="34">
        <v>532775304.88103557</v>
      </c>
    </row>
    <row r="241" spans="2:27" x14ac:dyDescent="0.2">
      <c r="B241" s="31" t="s">
        <v>99</v>
      </c>
      <c r="C241" s="31"/>
      <c r="D241" s="32"/>
      <c r="E241" s="32"/>
      <c r="F241" s="33" t="s">
        <v>26</v>
      </c>
      <c r="G241" s="39"/>
      <c r="H241" s="34">
        <v>0</v>
      </c>
      <c r="I241" s="34">
        <v>0</v>
      </c>
      <c r="J241" s="34">
        <v>0</v>
      </c>
      <c r="K241" s="34">
        <v>0</v>
      </c>
      <c r="L241" s="34">
        <v>0</v>
      </c>
      <c r="M241" s="34">
        <v>102126748.17884333</v>
      </c>
      <c r="N241" s="34">
        <v>268969284.8937245</v>
      </c>
      <c r="O241" s="34">
        <v>268969284.8937245</v>
      </c>
      <c r="P241" s="34">
        <v>268969284.8937245</v>
      </c>
      <c r="Q241" s="34">
        <v>268969284.8937245</v>
      </c>
      <c r="R241" s="34">
        <v>268969284.8937245</v>
      </c>
      <c r="S241" s="34">
        <v>268969284.8937245</v>
      </c>
      <c r="T241" s="34">
        <v>268969284.8937245</v>
      </c>
      <c r="U241" s="34">
        <v>268969284.8937245</v>
      </c>
      <c r="V241" s="34">
        <v>268969284.8937245</v>
      </c>
      <c r="W241" s="34">
        <v>268969284.8937245</v>
      </c>
      <c r="X241" s="34">
        <v>268969284.8937245</v>
      </c>
      <c r="Y241" s="34">
        <v>268969284.8937245</v>
      </c>
      <c r="Z241" s="34">
        <v>268969284.8937245</v>
      </c>
      <c r="AA241" s="34">
        <v>268969284.8937245</v>
      </c>
    </row>
    <row r="242" spans="2:27" x14ac:dyDescent="0.2">
      <c r="B242" s="31" t="s">
        <v>100</v>
      </c>
      <c r="C242" s="31"/>
      <c r="D242" s="32"/>
      <c r="E242" s="32"/>
      <c r="F242" s="33" t="s">
        <v>26</v>
      </c>
      <c r="G242" s="39"/>
      <c r="H242" s="34">
        <v>0</v>
      </c>
      <c r="I242" s="34">
        <v>0</v>
      </c>
      <c r="J242" s="34">
        <v>0</v>
      </c>
      <c r="K242" s="34">
        <v>0</v>
      </c>
      <c r="L242" s="34">
        <v>0</v>
      </c>
      <c r="M242" s="34">
        <v>74125294.147088826</v>
      </c>
      <c r="N242" s="34">
        <v>240973480.55813691</v>
      </c>
      <c r="O242" s="34">
        <v>240978835.7203804</v>
      </c>
      <c r="P242" s="34">
        <v>241014367.60256463</v>
      </c>
      <c r="Q242" s="34">
        <v>241048047.11174399</v>
      </c>
      <c r="R242" s="34">
        <v>241079970.81712726</v>
      </c>
      <c r="S242" s="34">
        <v>241110230.25350952</v>
      </c>
      <c r="T242" s="34">
        <v>241138912.18372968</v>
      </c>
      <c r="U242" s="34">
        <v>241208820.74757025</v>
      </c>
      <c r="V242" s="34">
        <v>241275084.78912529</v>
      </c>
      <c r="W242" s="34">
        <v>241337894.30718696</v>
      </c>
      <c r="X242" s="34">
        <v>241397429.39539707</v>
      </c>
      <c r="Y242" s="34">
        <v>241453860.75862938</v>
      </c>
      <c r="Z242" s="34">
        <v>241593527.63972044</v>
      </c>
      <c r="AA242" s="34">
        <v>241725913.30900106</v>
      </c>
    </row>
    <row r="243" spans="2:27" x14ac:dyDescent="0.2">
      <c r="B243" s="31" t="s">
        <v>101</v>
      </c>
      <c r="C243" s="31"/>
      <c r="D243" s="32"/>
      <c r="E243" s="32"/>
      <c r="F243" s="33" t="s">
        <v>26</v>
      </c>
      <c r="G243" s="39"/>
      <c r="H243" s="34">
        <v>0</v>
      </c>
      <c r="I243" s="34">
        <v>0</v>
      </c>
      <c r="J243" s="34">
        <v>0</v>
      </c>
      <c r="K243" s="34">
        <v>0</v>
      </c>
      <c r="L243" s="34">
        <v>0</v>
      </c>
      <c r="M243" s="34">
        <v>102126748.17884333</v>
      </c>
      <c r="N243" s="34">
        <v>268969284.8937245</v>
      </c>
      <c r="O243" s="34">
        <v>268969284.8937245</v>
      </c>
      <c r="P243" s="34">
        <v>268969284.8937245</v>
      </c>
      <c r="Q243" s="34">
        <v>268969284.8937245</v>
      </c>
      <c r="R243" s="34">
        <v>268969284.8937245</v>
      </c>
      <c r="S243" s="34">
        <v>268969284.8937245</v>
      </c>
      <c r="T243" s="34">
        <v>268969284.8937245</v>
      </c>
      <c r="U243" s="34">
        <v>268969284.8937245</v>
      </c>
      <c r="V243" s="34">
        <v>268969284.8937245</v>
      </c>
      <c r="W243" s="34">
        <v>268969284.8937245</v>
      </c>
      <c r="X243" s="34">
        <v>268969284.8937245</v>
      </c>
      <c r="Y243" s="34">
        <v>268969284.8937245</v>
      </c>
      <c r="Z243" s="34">
        <v>268969284.8937245</v>
      </c>
      <c r="AA243" s="34">
        <v>268969284.8937245</v>
      </c>
    </row>
    <row r="244" spans="2:27" x14ac:dyDescent="0.2">
      <c r="B244" s="31" t="s">
        <v>102</v>
      </c>
      <c r="C244" s="31"/>
      <c r="D244" s="32"/>
      <c r="E244" s="32"/>
      <c r="F244" s="33" t="s">
        <v>26</v>
      </c>
      <c r="G244" s="39"/>
      <c r="H244" s="34">
        <v>0</v>
      </c>
      <c r="I244" s="34">
        <v>0</v>
      </c>
      <c r="J244" s="34">
        <v>0</v>
      </c>
      <c r="K244" s="34">
        <v>0</v>
      </c>
      <c r="L244" s="34">
        <v>0</v>
      </c>
      <c r="M244" s="34">
        <v>102126748.17884333</v>
      </c>
      <c r="N244" s="34">
        <v>268969284.8937245</v>
      </c>
      <c r="O244" s="34">
        <v>268969284.8937245</v>
      </c>
      <c r="P244" s="34">
        <v>268969284.8937245</v>
      </c>
      <c r="Q244" s="34">
        <v>268969284.8937245</v>
      </c>
      <c r="R244" s="34">
        <v>268969284.8937245</v>
      </c>
      <c r="S244" s="34">
        <v>268969284.8937245</v>
      </c>
      <c r="T244" s="34">
        <v>268969284.8937245</v>
      </c>
      <c r="U244" s="34">
        <v>268969284.8937245</v>
      </c>
      <c r="V244" s="34">
        <v>268969284.8937245</v>
      </c>
      <c r="W244" s="34">
        <v>268969284.8937245</v>
      </c>
      <c r="X244" s="34">
        <v>268969284.8937245</v>
      </c>
      <c r="Y244" s="34">
        <v>268969284.8937245</v>
      </c>
      <c r="Z244" s="34">
        <v>268969284.8937245</v>
      </c>
      <c r="AA244" s="34">
        <v>268969284.8937245</v>
      </c>
    </row>
    <row r="245" spans="2:27" x14ac:dyDescent="0.2">
      <c r="B245" s="31" t="s">
        <v>103</v>
      </c>
      <c r="C245" s="31"/>
      <c r="D245" s="32"/>
      <c r="E245" s="32"/>
      <c r="F245" s="33" t="s">
        <v>26</v>
      </c>
      <c r="G245" s="39"/>
      <c r="H245" s="34">
        <v>0</v>
      </c>
      <c r="I245" s="34">
        <v>0</v>
      </c>
      <c r="J245" s="34">
        <v>0</v>
      </c>
      <c r="K245" s="34">
        <v>43942672.306030169</v>
      </c>
      <c r="L245" s="34">
        <v>199240698.49142253</v>
      </c>
      <c r="M245" s="34">
        <v>342216932.02997518</v>
      </c>
      <c r="N245" s="34">
        <v>509065118.44102323</v>
      </c>
      <c r="O245" s="34">
        <v>509070473.60326672</v>
      </c>
      <c r="P245" s="34">
        <v>509106005.48545092</v>
      </c>
      <c r="Q245" s="34">
        <v>509139684.99463028</v>
      </c>
      <c r="R245" s="34">
        <v>509171608.70001358</v>
      </c>
      <c r="S245" s="34">
        <v>509201868.13639581</v>
      </c>
      <c r="T245" s="34">
        <v>509230550.06661594</v>
      </c>
      <c r="U245" s="34">
        <v>509300458.63045651</v>
      </c>
      <c r="V245" s="34">
        <v>509366722.67201155</v>
      </c>
      <c r="W245" s="34">
        <v>509429532.19007319</v>
      </c>
      <c r="X245" s="34">
        <v>509489067.2782833</v>
      </c>
      <c r="Y245" s="34">
        <v>509545498.64151561</v>
      </c>
      <c r="Z245" s="34">
        <v>509685165.52260667</v>
      </c>
      <c r="AA245" s="34">
        <v>509817551.19188726</v>
      </c>
    </row>
    <row r="246" spans="2:27" x14ac:dyDescent="0.2">
      <c r="B246" s="31" t="s">
        <v>104</v>
      </c>
      <c r="C246" s="31"/>
      <c r="D246" s="32"/>
      <c r="E246" s="32"/>
      <c r="F246" s="33" t="s">
        <v>26</v>
      </c>
      <c r="G246" s="46"/>
      <c r="H246" s="152" t="s">
        <v>200</v>
      </c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</row>
    <row r="247" spans="2:27" x14ac:dyDescent="0.2">
      <c r="B247" s="31" t="s">
        <v>105</v>
      </c>
      <c r="C247" s="31"/>
      <c r="D247" s="32"/>
      <c r="E247" s="32"/>
      <c r="F247" s="33" t="s">
        <v>26</v>
      </c>
      <c r="G247" s="39"/>
      <c r="H247" s="34">
        <v>0</v>
      </c>
      <c r="I247" s="34">
        <v>0</v>
      </c>
      <c r="J247" s="34">
        <v>0</v>
      </c>
      <c r="K247" s="34">
        <v>43942672.306030169</v>
      </c>
      <c r="L247" s="34">
        <v>199240698.49142253</v>
      </c>
      <c r="M247" s="34">
        <v>342216932.02997518</v>
      </c>
      <c r="N247" s="34">
        <v>509065118.44102323</v>
      </c>
      <c r="O247" s="34">
        <v>509070473.60326672</v>
      </c>
      <c r="P247" s="34">
        <v>509106005.48545092</v>
      </c>
      <c r="Q247" s="34">
        <v>509139684.99463028</v>
      </c>
      <c r="R247" s="34">
        <v>509171608.70001358</v>
      </c>
      <c r="S247" s="34">
        <v>509201868.13639581</v>
      </c>
      <c r="T247" s="34">
        <v>509230550.06661594</v>
      </c>
      <c r="U247" s="34">
        <v>509300458.63045651</v>
      </c>
      <c r="V247" s="34">
        <v>509366722.67201155</v>
      </c>
      <c r="W247" s="34">
        <v>509429532.19007319</v>
      </c>
      <c r="X247" s="34">
        <v>509489067.2782833</v>
      </c>
      <c r="Y247" s="34">
        <v>509545498.64151561</v>
      </c>
      <c r="Z247" s="34">
        <v>509685165.52260667</v>
      </c>
      <c r="AA247" s="34">
        <v>509817551.19188726</v>
      </c>
    </row>
    <row r="248" spans="2:27" x14ac:dyDescent="0.2">
      <c r="B248" s="31" t="s">
        <v>117</v>
      </c>
      <c r="C248" s="31"/>
      <c r="D248" s="32"/>
      <c r="E248" s="32"/>
      <c r="F248" s="33" t="s">
        <v>26</v>
      </c>
      <c r="G248" s="46"/>
      <c r="H248" s="152" t="s">
        <v>200</v>
      </c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</row>
    <row r="249" spans="2:27" x14ac:dyDescent="0.2">
      <c r="B249" s="31" t="s">
        <v>118</v>
      </c>
      <c r="C249" s="31"/>
      <c r="D249" s="32"/>
      <c r="E249" s="32"/>
      <c r="F249" s="33" t="s">
        <v>26</v>
      </c>
      <c r="G249" s="46"/>
      <c r="H249" s="152" t="s">
        <v>200</v>
      </c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</row>
    <row r="250" spans="2:27" x14ac:dyDescent="0.2">
      <c r="B250" s="97" t="s">
        <v>157</v>
      </c>
      <c r="C250" s="31"/>
      <c r="D250" s="32"/>
      <c r="E250" s="32"/>
      <c r="F250" s="33" t="s">
        <v>26</v>
      </c>
      <c r="G250" s="46"/>
      <c r="H250" s="152" t="s">
        <v>200</v>
      </c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</row>
    <row r="251" spans="2:27" x14ac:dyDescent="0.2">
      <c r="F251"/>
    </row>
    <row r="252" spans="2:27" ht="15" x14ac:dyDescent="0.25">
      <c r="B252" s="26" t="s">
        <v>181</v>
      </c>
      <c r="C252" s="9"/>
      <c r="D252" s="9"/>
      <c r="E252" s="9"/>
      <c r="F252" s="27"/>
      <c r="G252" s="38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2:27" ht="15" x14ac:dyDescent="0.25">
      <c r="B253" s="28" t="s">
        <v>25</v>
      </c>
      <c r="C253" s="28"/>
      <c r="D253" s="28"/>
      <c r="E253" s="28"/>
      <c r="F253" s="29" t="s">
        <v>17</v>
      </c>
      <c r="G253" s="30" t="s">
        <v>44</v>
      </c>
      <c r="H253" s="30">
        <v>2023</v>
      </c>
      <c r="I253" s="30">
        <v>2024</v>
      </c>
      <c r="J253" s="30">
        <v>2025</v>
      </c>
      <c r="K253" s="30">
        <v>2026</v>
      </c>
      <c r="L253" s="30">
        <v>2027</v>
      </c>
      <c r="M253" s="30">
        <v>2028</v>
      </c>
      <c r="N253" s="30">
        <v>2029</v>
      </c>
      <c r="O253" s="30">
        <v>2030</v>
      </c>
      <c r="P253" s="30">
        <v>2031</v>
      </c>
      <c r="Q253" s="30">
        <v>2032</v>
      </c>
      <c r="R253" s="30">
        <v>2033</v>
      </c>
      <c r="S253" s="30">
        <v>2034</v>
      </c>
      <c r="T253" s="30">
        <v>2035</v>
      </c>
      <c r="U253" s="30">
        <v>2036</v>
      </c>
      <c r="V253" s="30">
        <v>2037</v>
      </c>
      <c r="W253" s="30">
        <v>2038</v>
      </c>
      <c r="X253" s="30">
        <v>2039</v>
      </c>
      <c r="Y253" s="30">
        <v>2040</v>
      </c>
      <c r="Z253" s="30">
        <v>2041</v>
      </c>
      <c r="AA253" s="30">
        <v>2042</v>
      </c>
    </row>
    <row r="254" spans="2:27" x14ac:dyDescent="0.2">
      <c r="B254" s="31" t="s">
        <v>97</v>
      </c>
      <c r="C254" s="31"/>
      <c r="D254" s="32"/>
      <c r="E254" s="32"/>
      <c r="F254" s="33" t="s">
        <v>26</v>
      </c>
      <c r="G254" s="39"/>
      <c r="H254" s="34">
        <v>157816190.64558768</v>
      </c>
      <c r="I254" s="34">
        <v>157816190.64558768</v>
      </c>
      <c r="J254" s="34">
        <v>157816190.64558768</v>
      </c>
      <c r="K254" s="34">
        <v>157816190.64558768</v>
      </c>
      <c r="L254" s="34">
        <v>157816190.64558768</v>
      </c>
      <c r="M254" s="34">
        <v>157816190.64558768</v>
      </c>
      <c r="N254" s="34">
        <v>157816190.64558768</v>
      </c>
      <c r="O254" s="34">
        <v>157816190.64558768</v>
      </c>
      <c r="P254" s="34">
        <v>157816190.64558768</v>
      </c>
      <c r="Q254" s="34">
        <v>157816190.64558768</v>
      </c>
      <c r="R254" s="34">
        <v>157816190.64558768</v>
      </c>
      <c r="S254" s="34">
        <v>157816190.64558768</v>
      </c>
      <c r="T254" s="34">
        <v>157816190.64558768</v>
      </c>
      <c r="U254" s="34">
        <v>157816190.64558768</v>
      </c>
      <c r="V254" s="34">
        <v>157816190.64558768</v>
      </c>
      <c r="W254" s="34">
        <v>157816190.64558768</v>
      </c>
      <c r="X254" s="34">
        <v>157816190.64558768</v>
      </c>
      <c r="Y254" s="34">
        <v>157816190.64558768</v>
      </c>
      <c r="Z254" s="34">
        <v>157816190.64558768</v>
      </c>
      <c r="AA254" s="34">
        <v>157816190.64558768</v>
      </c>
    </row>
    <row r="255" spans="2:27" x14ac:dyDescent="0.2">
      <c r="B255" s="31" t="s">
        <v>98</v>
      </c>
      <c r="C255" s="31"/>
      <c r="D255" s="32"/>
      <c r="E255" s="32"/>
      <c r="F255" s="33" t="s">
        <v>26</v>
      </c>
      <c r="G255" s="39"/>
      <c r="H255" s="34">
        <v>138217290.38607755</v>
      </c>
      <c r="I255" s="34">
        <v>138217290.38607755</v>
      </c>
      <c r="J255" s="34">
        <v>138217290.38607755</v>
      </c>
      <c r="K255" s="34">
        <v>138217290.38607755</v>
      </c>
      <c r="L255" s="34">
        <v>138217290.38607755</v>
      </c>
      <c r="M255" s="34">
        <v>138217290.38607755</v>
      </c>
      <c r="N255" s="34">
        <v>138217290.38607755</v>
      </c>
      <c r="O255" s="34">
        <v>138217290.38607755</v>
      </c>
      <c r="P255" s="34">
        <v>138217290.38607755</v>
      </c>
      <c r="Q255" s="34">
        <v>138217290.38607755</v>
      </c>
      <c r="R255" s="34">
        <v>138217290.38607755</v>
      </c>
      <c r="S255" s="34">
        <v>138217290.38607755</v>
      </c>
      <c r="T255" s="34">
        <v>138217290.38607755</v>
      </c>
      <c r="U255" s="34">
        <v>138217290.38607755</v>
      </c>
      <c r="V255" s="34">
        <v>138217290.38607755</v>
      </c>
      <c r="W255" s="34">
        <v>138217290.38607755</v>
      </c>
      <c r="X255" s="34">
        <v>138217290.38607755</v>
      </c>
      <c r="Y255" s="34">
        <v>138217290.38607755</v>
      </c>
      <c r="Z255" s="34">
        <v>138217290.38607755</v>
      </c>
      <c r="AA255" s="34">
        <v>138217290.38607755</v>
      </c>
    </row>
    <row r="256" spans="2:27" x14ac:dyDescent="0.2">
      <c r="B256" s="31" t="s">
        <v>99</v>
      </c>
      <c r="C256" s="31"/>
      <c r="D256" s="32"/>
      <c r="E256" s="32"/>
      <c r="F256" s="33" t="s">
        <v>26</v>
      </c>
      <c r="G256" s="39"/>
      <c r="H256" s="34">
        <v>93904307.335879996</v>
      </c>
      <c r="I256" s="34">
        <v>93904307.335879996</v>
      </c>
      <c r="J256" s="34">
        <v>93904307.335879996</v>
      </c>
      <c r="K256" s="34">
        <v>93904307.335879996</v>
      </c>
      <c r="L256" s="34">
        <v>93904307.335879996</v>
      </c>
      <c r="M256" s="34">
        <v>93904307.335879996</v>
      </c>
      <c r="N256" s="34">
        <v>93904307.335879996</v>
      </c>
      <c r="O256" s="34">
        <v>93904307.335879996</v>
      </c>
      <c r="P256" s="34">
        <v>93904307.335879996</v>
      </c>
      <c r="Q256" s="34">
        <v>93904307.335879996</v>
      </c>
      <c r="R256" s="34">
        <v>93904307.335879996</v>
      </c>
      <c r="S256" s="34">
        <v>93904307.335879996</v>
      </c>
      <c r="T256" s="34">
        <v>93904307.335879996</v>
      </c>
      <c r="U256" s="34">
        <v>93904307.335879996</v>
      </c>
      <c r="V256" s="34">
        <v>93904307.335879996</v>
      </c>
      <c r="W256" s="34">
        <v>93904307.335879996</v>
      </c>
      <c r="X256" s="34">
        <v>93904307.335879996</v>
      </c>
      <c r="Y256" s="34">
        <v>93904307.335879996</v>
      </c>
      <c r="Z256" s="34">
        <v>93904307.335879996</v>
      </c>
      <c r="AA256" s="34">
        <v>93904307.335879996</v>
      </c>
    </row>
    <row r="257" spans="2:27" x14ac:dyDescent="0.2">
      <c r="B257" s="31" t="s">
        <v>100</v>
      </c>
      <c r="C257" s="31"/>
      <c r="D257" s="32"/>
      <c r="E257" s="32"/>
      <c r="F257" s="33" t="s">
        <v>26</v>
      </c>
      <c r="G257" s="39"/>
      <c r="H257" s="34">
        <v>83273905.637953207</v>
      </c>
      <c r="I257" s="34">
        <v>83273905.637953207</v>
      </c>
      <c r="J257" s="34">
        <v>83273905.637953207</v>
      </c>
      <c r="K257" s="34">
        <v>83273905.637953207</v>
      </c>
      <c r="L257" s="34">
        <v>83273905.637953207</v>
      </c>
      <c r="M257" s="34">
        <v>83273905.637953207</v>
      </c>
      <c r="N257" s="34">
        <v>83273905.637953207</v>
      </c>
      <c r="O257" s="34">
        <v>83273905.637953207</v>
      </c>
      <c r="P257" s="34">
        <v>83273905.637953207</v>
      </c>
      <c r="Q257" s="34">
        <v>83273905.637953207</v>
      </c>
      <c r="R257" s="34">
        <v>83273905.637953207</v>
      </c>
      <c r="S257" s="34">
        <v>83273905.637953207</v>
      </c>
      <c r="T257" s="34">
        <v>83273905.637953207</v>
      </c>
      <c r="U257" s="34">
        <v>83273905.637953207</v>
      </c>
      <c r="V257" s="34">
        <v>83273905.637953207</v>
      </c>
      <c r="W257" s="34">
        <v>83273905.637953207</v>
      </c>
      <c r="X257" s="34">
        <v>83273905.637953207</v>
      </c>
      <c r="Y257" s="34">
        <v>83273905.637953207</v>
      </c>
      <c r="Z257" s="34">
        <v>83273905.637953207</v>
      </c>
      <c r="AA257" s="34">
        <v>83273905.637953207</v>
      </c>
    </row>
    <row r="258" spans="2:27" x14ac:dyDescent="0.2">
      <c r="B258" s="31" t="s">
        <v>101</v>
      </c>
      <c r="C258" s="31"/>
      <c r="D258" s="32"/>
      <c r="E258" s="32"/>
      <c r="F258" s="33" t="s">
        <v>26</v>
      </c>
      <c r="G258" s="39"/>
      <c r="H258" s="34">
        <v>115097782.70861021</v>
      </c>
      <c r="I258" s="34">
        <v>115097782.70861021</v>
      </c>
      <c r="J258" s="34">
        <v>115097782.70861021</v>
      </c>
      <c r="K258" s="34">
        <v>115097782.70861021</v>
      </c>
      <c r="L258" s="34">
        <v>115097782.70861021</v>
      </c>
      <c r="M258" s="34">
        <v>115097782.70861021</v>
      </c>
      <c r="N258" s="34">
        <v>115097782.70861021</v>
      </c>
      <c r="O258" s="34">
        <v>115097782.70861021</v>
      </c>
      <c r="P258" s="34">
        <v>115097782.70861021</v>
      </c>
      <c r="Q258" s="34">
        <v>115097782.70861021</v>
      </c>
      <c r="R258" s="34">
        <v>115097782.70861021</v>
      </c>
      <c r="S258" s="34">
        <v>115097782.70861021</v>
      </c>
      <c r="T258" s="34">
        <v>115097782.70861021</v>
      </c>
      <c r="U258" s="34">
        <v>115097782.70861021</v>
      </c>
      <c r="V258" s="34">
        <v>115097782.70861021</v>
      </c>
      <c r="W258" s="34">
        <v>115097782.70861021</v>
      </c>
      <c r="X258" s="34">
        <v>115097782.70861021</v>
      </c>
      <c r="Y258" s="34">
        <v>115097782.70861021</v>
      </c>
      <c r="Z258" s="34">
        <v>115097782.70861021</v>
      </c>
      <c r="AA258" s="34">
        <v>115097782.70861021</v>
      </c>
    </row>
    <row r="259" spans="2:27" x14ac:dyDescent="0.2">
      <c r="B259" s="31" t="s">
        <v>102</v>
      </c>
      <c r="C259" s="31"/>
      <c r="D259" s="32"/>
      <c r="E259" s="32"/>
      <c r="F259" s="33" t="s">
        <v>26</v>
      </c>
      <c r="G259" s="39"/>
      <c r="H259" s="34">
        <v>151755621.87655568</v>
      </c>
      <c r="I259" s="34">
        <v>151755621.87655568</v>
      </c>
      <c r="J259" s="34">
        <v>151755621.87655568</v>
      </c>
      <c r="K259" s="34">
        <v>151755621.87655568</v>
      </c>
      <c r="L259" s="34">
        <v>151755621.87655568</v>
      </c>
      <c r="M259" s="34">
        <v>151755621.87655568</v>
      </c>
      <c r="N259" s="34">
        <v>151755621.87655568</v>
      </c>
      <c r="O259" s="34">
        <v>151755621.87655568</v>
      </c>
      <c r="P259" s="34">
        <v>151755621.87655568</v>
      </c>
      <c r="Q259" s="34">
        <v>151755621.87655568</v>
      </c>
      <c r="R259" s="34">
        <v>151755621.87655568</v>
      </c>
      <c r="S259" s="34">
        <v>151755621.87655568</v>
      </c>
      <c r="T259" s="34">
        <v>151755621.87655568</v>
      </c>
      <c r="U259" s="34">
        <v>151755621.87655568</v>
      </c>
      <c r="V259" s="34">
        <v>151755621.87655568</v>
      </c>
      <c r="W259" s="34">
        <v>151755621.87655568</v>
      </c>
      <c r="X259" s="34">
        <v>151755621.87655568</v>
      </c>
      <c r="Y259" s="34">
        <v>151755621.87655568</v>
      </c>
      <c r="Z259" s="34">
        <v>151755621.87655568</v>
      </c>
      <c r="AA259" s="34">
        <v>151755621.87655568</v>
      </c>
    </row>
    <row r="260" spans="2:27" x14ac:dyDescent="0.2">
      <c r="B260" s="31" t="s">
        <v>103</v>
      </c>
      <c r="C260" s="31"/>
      <c r="D260" s="32"/>
      <c r="E260" s="32"/>
      <c r="F260" s="33" t="s">
        <v>26</v>
      </c>
      <c r="G260" s="39"/>
      <c r="H260" s="34">
        <v>91290876.183668315</v>
      </c>
      <c r="I260" s="34">
        <v>91290876.183668315</v>
      </c>
      <c r="J260" s="34">
        <v>91290876.183668315</v>
      </c>
      <c r="K260" s="34">
        <v>91290876.183668315</v>
      </c>
      <c r="L260" s="34">
        <v>91290876.183668315</v>
      </c>
      <c r="M260" s="34">
        <v>91290876.183668315</v>
      </c>
      <c r="N260" s="34">
        <v>91290876.183668315</v>
      </c>
      <c r="O260" s="34">
        <v>91290876.183668315</v>
      </c>
      <c r="P260" s="34">
        <v>91290876.183668315</v>
      </c>
      <c r="Q260" s="34">
        <v>91290876.183668315</v>
      </c>
      <c r="R260" s="34">
        <v>91290876.183668315</v>
      </c>
      <c r="S260" s="34">
        <v>91290876.183668315</v>
      </c>
      <c r="T260" s="34">
        <v>91290876.183668315</v>
      </c>
      <c r="U260" s="34">
        <v>91290876.183668315</v>
      </c>
      <c r="V260" s="34">
        <v>91290876.183668315</v>
      </c>
      <c r="W260" s="34">
        <v>91290876.183668315</v>
      </c>
      <c r="X260" s="34">
        <v>91290876.183668315</v>
      </c>
      <c r="Y260" s="34">
        <v>91290876.183668315</v>
      </c>
      <c r="Z260" s="34">
        <v>91290876.183668315</v>
      </c>
      <c r="AA260" s="34">
        <v>91290876.183668315</v>
      </c>
    </row>
    <row r="261" spans="2:27" x14ac:dyDescent="0.2">
      <c r="B261" s="31" t="s">
        <v>104</v>
      </c>
      <c r="C261" s="31"/>
      <c r="D261" s="32"/>
      <c r="E261" s="32"/>
      <c r="F261" s="33" t="s">
        <v>26</v>
      </c>
      <c r="G261" s="46"/>
      <c r="H261" s="152" t="s">
        <v>200</v>
      </c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</row>
    <row r="262" spans="2:27" x14ac:dyDescent="0.2">
      <c r="B262" s="31" t="s">
        <v>105</v>
      </c>
      <c r="C262" s="31"/>
      <c r="D262" s="32"/>
      <c r="E262" s="32"/>
      <c r="F262" s="33" t="s">
        <v>26</v>
      </c>
      <c r="G262" s="39"/>
      <c r="H262" s="34">
        <v>111285325.41186202</v>
      </c>
      <c r="I262" s="34">
        <v>111285325.41186202</v>
      </c>
      <c r="J262" s="34">
        <v>111285325.41186202</v>
      </c>
      <c r="K262" s="34">
        <v>111285325.41186202</v>
      </c>
      <c r="L262" s="34">
        <v>111285325.41186202</v>
      </c>
      <c r="M262" s="34">
        <v>111285325.41186202</v>
      </c>
      <c r="N262" s="34">
        <v>111285325.41186202</v>
      </c>
      <c r="O262" s="34">
        <v>111285325.41186202</v>
      </c>
      <c r="P262" s="34">
        <v>111285325.41186202</v>
      </c>
      <c r="Q262" s="34">
        <v>111285325.41186202</v>
      </c>
      <c r="R262" s="34">
        <v>111285325.41186202</v>
      </c>
      <c r="S262" s="34">
        <v>111285325.41186202</v>
      </c>
      <c r="T262" s="34">
        <v>111285325.41186202</v>
      </c>
      <c r="U262" s="34">
        <v>111285325.41186202</v>
      </c>
      <c r="V262" s="34">
        <v>111285325.41186202</v>
      </c>
      <c r="W262" s="34">
        <v>111285325.41186202</v>
      </c>
      <c r="X262" s="34">
        <v>111285325.41186202</v>
      </c>
      <c r="Y262" s="34">
        <v>111285325.41186202</v>
      </c>
      <c r="Z262" s="34">
        <v>111285325.41186202</v>
      </c>
      <c r="AA262" s="34">
        <v>111285325.41186202</v>
      </c>
    </row>
    <row r="263" spans="2:27" x14ac:dyDescent="0.2">
      <c r="B263" s="31" t="s">
        <v>117</v>
      </c>
      <c r="C263" s="31"/>
      <c r="D263" s="32"/>
      <c r="E263" s="32"/>
      <c r="F263" s="33" t="s">
        <v>26</v>
      </c>
      <c r="G263" s="46"/>
      <c r="H263" s="152" t="s">
        <v>200</v>
      </c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</row>
    <row r="264" spans="2:27" x14ac:dyDescent="0.2">
      <c r="B264" s="31" t="s">
        <v>118</v>
      </c>
      <c r="C264" s="31"/>
      <c r="D264" s="32"/>
      <c r="E264" s="32"/>
      <c r="F264" s="33" t="s">
        <v>26</v>
      </c>
      <c r="G264" s="46"/>
      <c r="H264" s="152" t="s">
        <v>200</v>
      </c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</row>
    <row r="265" spans="2:27" x14ac:dyDescent="0.2">
      <c r="B265" s="97" t="s">
        <v>157</v>
      </c>
      <c r="C265" s="31"/>
      <c r="D265" s="32"/>
      <c r="E265" s="32"/>
      <c r="F265" s="33" t="s">
        <v>26</v>
      </c>
      <c r="G265" s="46"/>
      <c r="H265" s="152" t="s">
        <v>200</v>
      </c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</row>
    <row r="266" spans="2:27" x14ac:dyDescent="0.2">
      <c r="F266"/>
      <c r="G266" s="37"/>
    </row>
    <row r="267" spans="2:27" ht="15" x14ac:dyDescent="0.25">
      <c r="B267" s="26" t="s">
        <v>182</v>
      </c>
      <c r="C267" s="9"/>
      <c r="D267" s="9"/>
      <c r="E267" s="9"/>
      <c r="F267" s="27"/>
      <c r="G267" s="38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2:27" ht="15" x14ac:dyDescent="0.25">
      <c r="B268" s="28" t="s">
        <v>25</v>
      </c>
      <c r="C268" s="28"/>
      <c r="D268" s="28"/>
      <c r="E268" s="28"/>
      <c r="F268" s="29" t="s">
        <v>17</v>
      </c>
      <c r="G268" s="30" t="s">
        <v>44</v>
      </c>
      <c r="H268" s="30">
        <v>2023</v>
      </c>
      <c r="I268" s="30">
        <v>2024</v>
      </c>
      <c r="J268" s="30">
        <v>2025</v>
      </c>
      <c r="K268" s="30">
        <v>2026</v>
      </c>
      <c r="L268" s="30">
        <v>2027</v>
      </c>
      <c r="M268" s="30">
        <v>2028</v>
      </c>
      <c r="N268" s="30">
        <v>2029</v>
      </c>
      <c r="O268" s="30">
        <v>2030</v>
      </c>
      <c r="P268" s="30">
        <v>2031</v>
      </c>
      <c r="Q268" s="30">
        <v>2032</v>
      </c>
      <c r="R268" s="30">
        <v>2033</v>
      </c>
      <c r="S268" s="30">
        <v>2034</v>
      </c>
      <c r="T268" s="30">
        <v>2035</v>
      </c>
      <c r="U268" s="30">
        <v>2036</v>
      </c>
      <c r="V268" s="30">
        <v>2037</v>
      </c>
      <c r="W268" s="30">
        <v>2038</v>
      </c>
      <c r="X268" s="30">
        <v>2039</v>
      </c>
      <c r="Y268" s="30">
        <v>2040</v>
      </c>
      <c r="Z268" s="30">
        <v>2041</v>
      </c>
      <c r="AA268" s="30">
        <v>2042</v>
      </c>
    </row>
    <row r="269" spans="2:27" x14ac:dyDescent="0.2">
      <c r="B269" s="31" t="s">
        <v>97</v>
      </c>
      <c r="C269" s="31"/>
      <c r="D269" s="32"/>
      <c r="E269" s="32"/>
      <c r="F269" s="33" t="s">
        <v>26</v>
      </c>
      <c r="G269" s="39"/>
      <c r="H269" s="34" t="s">
        <v>196</v>
      </c>
      <c r="I269" s="34" t="s">
        <v>196</v>
      </c>
      <c r="J269" s="34" t="s">
        <v>196</v>
      </c>
      <c r="K269" s="34" t="s">
        <v>196</v>
      </c>
      <c r="L269" s="34" t="s">
        <v>197</v>
      </c>
      <c r="M269" s="34" t="s">
        <v>197</v>
      </c>
      <c r="N269" s="34" t="s">
        <v>197</v>
      </c>
      <c r="O269" s="34" t="s">
        <v>197</v>
      </c>
      <c r="P269" s="34" t="s">
        <v>197</v>
      </c>
      <c r="Q269" s="34" t="s">
        <v>197</v>
      </c>
      <c r="R269" s="34" t="s">
        <v>197</v>
      </c>
      <c r="S269" s="34" t="s">
        <v>197</v>
      </c>
      <c r="T269" s="34" t="s">
        <v>197</v>
      </c>
      <c r="U269" s="34" t="s">
        <v>197</v>
      </c>
      <c r="V269" s="34" t="s">
        <v>197</v>
      </c>
      <c r="W269" s="34" t="s">
        <v>197</v>
      </c>
      <c r="X269" s="34" t="s">
        <v>197</v>
      </c>
      <c r="Y269" s="34" t="s">
        <v>197</v>
      </c>
      <c r="Z269" s="34" t="s">
        <v>197</v>
      </c>
      <c r="AA269" s="34" t="s">
        <v>197</v>
      </c>
    </row>
    <row r="270" spans="2:27" x14ac:dyDescent="0.2">
      <c r="B270" s="31" t="s">
        <v>98</v>
      </c>
      <c r="C270" s="31"/>
      <c r="D270" s="32"/>
      <c r="E270" s="32"/>
      <c r="F270" s="33" t="s">
        <v>26</v>
      </c>
      <c r="G270" s="39"/>
      <c r="H270" s="34" t="s">
        <v>196</v>
      </c>
      <c r="I270" s="34" t="s">
        <v>196</v>
      </c>
      <c r="J270" s="34" t="s">
        <v>196</v>
      </c>
      <c r="K270" s="34" t="s">
        <v>196</v>
      </c>
      <c r="L270" s="34" t="s">
        <v>197</v>
      </c>
      <c r="M270" s="34" t="s">
        <v>197</v>
      </c>
      <c r="N270" s="34" t="s">
        <v>197</v>
      </c>
      <c r="O270" s="34" t="s">
        <v>197</v>
      </c>
      <c r="P270" s="34" t="s">
        <v>197</v>
      </c>
      <c r="Q270" s="34" t="s">
        <v>197</v>
      </c>
      <c r="R270" s="34" t="s">
        <v>197</v>
      </c>
      <c r="S270" s="34" t="s">
        <v>197</v>
      </c>
      <c r="T270" s="34" t="s">
        <v>197</v>
      </c>
      <c r="U270" s="34" t="s">
        <v>197</v>
      </c>
      <c r="V270" s="34" t="s">
        <v>197</v>
      </c>
      <c r="W270" s="34" t="s">
        <v>197</v>
      </c>
      <c r="X270" s="34" t="s">
        <v>197</v>
      </c>
      <c r="Y270" s="34" t="s">
        <v>197</v>
      </c>
      <c r="Z270" s="34" t="s">
        <v>197</v>
      </c>
      <c r="AA270" s="34" t="s">
        <v>197</v>
      </c>
    </row>
    <row r="271" spans="2:27" x14ac:dyDescent="0.2">
      <c r="B271" s="31" t="s">
        <v>99</v>
      </c>
      <c r="C271" s="31"/>
      <c r="D271" s="32"/>
      <c r="E271" s="32"/>
      <c r="F271" s="33" t="s">
        <v>26</v>
      </c>
      <c r="G271" s="39"/>
      <c r="H271" s="34" t="s">
        <v>196</v>
      </c>
      <c r="I271" s="34" t="s">
        <v>196</v>
      </c>
      <c r="J271" s="34" t="s">
        <v>196</v>
      </c>
      <c r="K271" s="34" t="s">
        <v>196</v>
      </c>
      <c r="L271" s="34" t="s">
        <v>196</v>
      </c>
      <c r="M271" s="34" t="s">
        <v>197</v>
      </c>
      <c r="N271" s="34" t="s">
        <v>197</v>
      </c>
      <c r="O271" s="34" t="s">
        <v>197</v>
      </c>
      <c r="P271" s="34" t="s">
        <v>197</v>
      </c>
      <c r="Q271" s="34" t="s">
        <v>197</v>
      </c>
      <c r="R271" s="34" t="s">
        <v>197</v>
      </c>
      <c r="S271" s="34" t="s">
        <v>197</v>
      </c>
      <c r="T271" s="34" t="s">
        <v>197</v>
      </c>
      <c r="U271" s="34" t="s">
        <v>197</v>
      </c>
      <c r="V271" s="34" t="s">
        <v>197</v>
      </c>
      <c r="W271" s="34" t="s">
        <v>197</v>
      </c>
      <c r="X271" s="34" t="s">
        <v>197</v>
      </c>
      <c r="Y271" s="34" t="s">
        <v>197</v>
      </c>
      <c r="Z271" s="34" t="s">
        <v>197</v>
      </c>
      <c r="AA271" s="34" t="s">
        <v>197</v>
      </c>
    </row>
    <row r="272" spans="2:27" x14ac:dyDescent="0.2">
      <c r="B272" s="31" t="s">
        <v>100</v>
      </c>
      <c r="C272" s="31"/>
      <c r="D272" s="32"/>
      <c r="E272" s="32"/>
      <c r="F272" s="33" t="s">
        <v>26</v>
      </c>
      <c r="G272" s="39"/>
      <c r="H272" s="34" t="s">
        <v>196</v>
      </c>
      <c r="I272" s="34" t="s">
        <v>196</v>
      </c>
      <c r="J272" s="34" t="s">
        <v>196</v>
      </c>
      <c r="K272" s="34" t="s">
        <v>196</v>
      </c>
      <c r="L272" s="34" t="s">
        <v>196</v>
      </c>
      <c r="M272" s="34" t="s">
        <v>196</v>
      </c>
      <c r="N272" s="34" t="s">
        <v>197</v>
      </c>
      <c r="O272" s="34" t="s">
        <v>197</v>
      </c>
      <c r="P272" s="34" t="s">
        <v>197</v>
      </c>
      <c r="Q272" s="34" t="s">
        <v>197</v>
      </c>
      <c r="R272" s="34" t="s">
        <v>197</v>
      </c>
      <c r="S272" s="34" t="s">
        <v>197</v>
      </c>
      <c r="T272" s="34" t="s">
        <v>197</v>
      </c>
      <c r="U272" s="34" t="s">
        <v>197</v>
      </c>
      <c r="V272" s="34" t="s">
        <v>197</v>
      </c>
      <c r="W272" s="34" t="s">
        <v>197</v>
      </c>
      <c r="X272" s="34" t="s">
        <v>197</v>
      </c>
      <c r="Y272" s="34" t="s">
        <v>197</v>
      </c>
      <c r="Z272" s="34" t="s">
        <v>197</v>
      </c>
      <c r="AA272" s="34" t="s">
        <v>197</v>
      </c>
    </row>
    <row r="273" spans="2:27" x14ac:dyDescent="0.2">
      <c r="B273" s="31" t="s">
        <v>101</v>
      </c>
      <c r="C273" s="31"/>
      <c r="D273" s="32"/>
      <c r="E273" s="32"/>
      <c r="F273" s="33" t="s">
        <v>26</v>
      </c>
      <c r="G273" s="39"/>
      <c r="H273" s="34" t="s">
        <v>196</v>
      </c>
      <c r="I273" s="34" t="s">
        <v>196</v>
      </c>
      <c r="J273" s="34" t="s">
        <v>196</v>
      </c>
      <c r="K273" s="34" t="s">
        <v>196</v>
      </c>
      <c r="L273" s="34" t="s">
        <v>196</v>
      </c>
      <c r="M273" s="34" t="s">
        <v>196</v>
      </c>
      <c r="N273" s="34" t="s">
        <v>197</v>
      </c>
      <c r="O273" s="34" t="s">
        <v>197</v>
      </c>
      <c r="P273" s="34" t="s">
        <v>197</v>
      </c>
      <c r="Q273" s="34" t="s">
        <v>197</v>
      </c>
      <c r="R273" s="34" t="s">
        <v>197</v>
      </c>
      <c r="S273" s="34" t="s">
        <v>197</v>
      </c>
      <c r="T273" s="34" t="s">
        <v>197</v>
      </c>
      <c r="U273" s="34" t="s">
        <v>197</v>
      </c>
      <c r="V273" s="34" t="s">
        <v>197</v>
      </c>
      <c r="W273" s="34" t="s">
        <v>197</v>
      </c>
      <c r="X273" s="34" t="s">
        <v>197</v>
      </c>
      <c r="Y273" s="34" t="s">
        <v>197</v>
      </c>
      <c r="Z273" s="34" t="s">
        <v>197</v>
      </c>
      <c r="AA273" s="34" t="s">
        <v>197</v>
      </c>
    </row>
    <row r="274" spans="2:27" x14ac:dyDescent="0.2">
      <c r="B274" s="31" t="s">
        <v>102</v>
      </c>
      <c r="C274" s="31"/>
      <c r="D274" s="32"/>
      <c r="E274" s="32"/>
      <c r="F274" s="33" t="s">
        <v>26</v>
      </c>
      <c r="G274" s="39"/>
      <c r="H274" s="34" t="s">
        <v>196</v>
      </c>
      <c r="I274" s="34" t="s">
        <v>196</v>
      </c>
      <c r="J274" s="34" t="s">
        <v>196</v>
      </c>
      <c r="K274" s="34" t="s">
        <v>196</v>
      </c>
      <c r="L274" s="34" t="s">
        <v>196</v>
      </c>
      <c r="M274" s="34" t="s">
        <v>196</v>
      </c>
      <c r="N274" s="34" t="s">
        <v>197</v>
      </c>
      <c r="O274" s="34" t="s">
        <v>197</v>
      </c>
      <c r="P274" s="34" t="s">
        <v>197</v>
      </c>
      <c r="Q274" s="34" t="s">
        <v>197</v>
      </c>
      <c r="R274" s="34" t="s">
        <v>197</v>
      </c>
      <c r="S274" s="34" t="s">
        <v>197</v>
      </c>
      <c r="T274" s="34" t="s">
        <v>197</v>
      </c>
      <c r="U274" s="34" t="s">
        <v>197</v>
      </c>
      <c r="V274" s="34" t="s">
        <v>197</v>
      </c>
      <c r="W274" s="34" t="s">
        <v>197</v>
      </c>
      <c r="X274" s="34" t="s">
        <v>197</v>
      </c>
      <c r="Y274" s="34" t="s">
        <v>197</v>
      </c>
      <c r="Z274" s="34" t="s">
        <v>197</v>
      </c>
      <c r="AA274" s="34" t="s">
        <v>197</v>
      </c>
    </row>
    <row r="275" spans="2:27" x14ac:dyDescent="0.2">
      <c r="B275" s="31" t="s">
        <v>103</v>
      </c>
      <c r="C275" s="31"/>
      <c r="D275" s="32"/>
      <c r="E275" s="32"/>
      <c r="F275" s="33" t="s">
        <v>26</v>
      </c>
      <c r="G275" s="39"/>
      <c r="H275" s="34" t="s">
        <v>196</v>
      </c>
      <c r="I275" s="34" t="s">
        <v>196</v>
      </c>
      <c r="J275" s="34" t="s">
        <v>196</v>
      </c>
      <c r="K275" s="34" t="s">
        <v>196</v>
      </c>
      <c r="L275" s="34" t="s">
        <v>197</v>
      </c>
      <c r="M275" s="34" t="s">
        <v>197</v>
      </c>
      <c r="N275" s="34" t="s">
        <v>197</v>
      </c>
      <c r="O275" s="34" t="s">
        <v>197</v>
      </c>
      <c r="P275" s="34" t="s">
        <v>197</v>
      </c>
      <c r="Q275" s="34" t="s">
        <v>197</v>
      </c>
      <c r="R275" s="34" t="s">
        <v>197</v>
      </c>
      <c r="S275" s="34" t="s">
        <v>197</v>
      </c>
      <c r="T275" s="34" t="s">
        <v>197</v>
      </c>
      <c r="U275" s="34" t="s">
        <v>197</v>
      </c>
      <c r="V275" s="34" t="s">
        <v>197</v>
      </c>
      <c r="W275" s="34" t="s">
        <v>197</v>
      </c>
      <c r="X275" s="34" t="s">
        <v>197</v>
      </c>
      <c r="Y275" s="34" t="s">
        <v>197</v>
      </c>
      <c r="Z275" s="34" t="s">
        <v>197</v>
      </c>
      <c r="AA275" s="34" t="s">
        <v>197</v>
      </c>
    </row>
    <row r="276" spans="2:27" x14ac:dyDescent="0.2">
      <c r="B276" s="31" t="s">
        <v>104</v>
      </c>
      <c r="C276" s="31"/>
      <c r="D276" s="32"/>
      <c r="E276" s="32"/>
      <c r="F276" s="33" t="s">
        <v>26</v>
      </c>
      <c r="G276" s="39"/>
      <c r="H276" s="34" t="s">
        <v>196</v>
      </c>
      <c r="I276" s="34" t="s">
        <v>196</v>
      </c>
      <c r="J276" s="34" t="s">
        <v>196</v>
      </c>
      <c r="K276" s="34" t="s">
        <v>196</v>
      </c>
      <c r="L276" s="34" t="s">
        <v>197</v>
      </c>
      <c r="M276" s="34" t="s">
        <v>197</v>
      </c>
      <c r="N276" s="34" t="s">
        <v>197</v>
      </c>
      <c r="O276" s="34" t="s">
        <v>197</v>
      </c>
      <c r="P276" s="34" t="s">
        <v>197</v>
      </c>
      <c r="Q276" s="34" t="s">
        <v>197</v>
      </c>
      <c r="R276" s="34" t="s">
        <v>197</v>
      </c>
      <c r="S276" s="34" t="s">
        <v>197</v>
      </c>
      <c r="T276" s="34" t="s">
        <v>197</v>
      </c>
      <c r="U276" s="34" t="s">
        <v>197</v>
      </c>
      <c r="V276" s="34" t="s">
        <v>197</v>
      </c>
      <c r="W276" s="34" t="s">
        <v>197</v>
      </c>
      <c r="X276" s="34" t="s">
        <v>197</v>
      </c>
      <c r="Y276" s="34" t="s">
        <v>197</v>
      </c>
      <c r="Z276" s="34" t="s">
        <v>197</v>
      </c>
      <c r="AA276" s="34" t="s">
        <v>197</v>
      </c>
    </row>
    <row r="277" spans="2:27" x14ac:dyDescent="0.2">
      <c r="B277" s="31" t="s">
        <v>105</v>
      </c>
      <c r="C277" s="31"/>
      <c r="D277" s="32"/>
      <c r="E277" s="32"/>
      <c r="F277" s="33" t="s">
        <v>26</v>
      </c>
      <c r="G277" s="39"/>
      <c r="H277" s="34" t="s">
        <v>196</v>
      </c>
      <c r="I277" s="34" t="s">
        <v>196</v>
      </c>
      <c r="J277" s="34" t="s">
        <v>196</v>
      </c>
      <c r="K277" s="34" t="s">
        <v>196</v>
      </c>
      <c r="L277" s="34" t="s">
        <v>197</v>
      </c>
      <c r="M277" s="34" t="s">
        <v>197</v>
      </c>
      <c r="N277" s="34" t="s">
        <v>197</v>
      </c>
      <c r="O277" s="34" t="s">
        <v>197</v>
      </c>
      <c r="P277" s="34" t="s">
        <v>197</v>
      </c>
      <c r="Q277" s="34" t="s">
        <v>197</v>
      </c>
      <c r="R277" s="34" t="s">
        <v>197</v>
      </c>
      <c r="S277" s="34" t="s">
        <v>197</v>
      </c>
      <c r="T277" s="34" t="s">
        <v>197</v>
      </c>
      <c r="U277" s="34" t="s">
        <v>197</v>
      </c>
      <c r="V277" s="34" t="s">
        <v>197</v>
      </c>
      <c r="W277" s="34" t="s">
        <v>197</v>
      </c>
      <c r="X277" s="34" t="s">
        <v>197</v>
      </c>
      <c r="Y277" s="34" t="s">
        <v>197</v>
      </c>
      <c r="Z277" s="34" t="s">
        <v>197</v>
      </c>
      <c r="AA277" s="34" t="s">
        <v>197</v>
      </c>
    </row>
    <row r="278" spans="2:27" x14ac:dyDescent="0.2">
      <c r="B278" s="31" t="s">
        <v>117</v>
      </c>
      <c r="C278" s="31"/>
      <c r="D278" s="32"/>
      <c r="E278" s="32"/>
      <c r="F278" s="33" t="s">
        <v>26</v>
      </c>
      <c r="G278" s="39"/>
      <c r="H278" s="34" t="s">
        <v>196</v>
      </c>
      <c r="I278" s="34" t="s">
        <v>196</v>
      </c>
      <c r="J278" s="34" t="s">
        <v>196</v>
      </c>
      <c r="K278" s="34" t="s">
        <v>196</v>
      </c>
      <c r="L278" s="34" t="s">
        <v>196</v>
      </c>
      <c r="M278" s="34" t="s">
        <v>197</v>
      </c>
      <c r="N278" s="34" t="s">
        <v>197</v>
      </c>
      <c r="O278" s="34" t="s">
        <v>197</v>
      </c>
      <c r="P278" s="34" t="s">
        <v>197</v>
      </c>
      <c r="Q278" s="34" t="s">
        <v>197</v>
      </c>
      <c r="R278" s="34" t="s">
        <v>197</v>
      </c>
      <c r="S278" s="34" t="s">
        <v>197</v>
      </c>
      <c r="T278" s="34" t="s">
        <v>197</v>
      </c>
      <c r="U278" s="34" t="s">
        <v>197</v>
      </c>
      <c r="V278" s="34" t="s">
        <v>197</v>
      </c>
      <c r="W278" s="34" t="s">
        <v>197</v>
      </c>
      <c r="X278" s="34" t="s">
        <v>197</v>
      </c>
      <c r="Y278" s="34" t="s">
        <v>197</v>
      </c>
      <c r="Z278" s="34" t="s">
        <v>197</v>
      </c>
      <c r="AA278" s="34" t="s">
        <v>197</v>
      </c>
    </row>
    <row r="279" spans="2:27" x14ac:dyDescent="0.2">
      <c r="B279" s="31" t="s">
        <v>118</v>
      </c>
      <c r="C279" s="31"/>
      <c r="D279" s="32"/>
      <c r="E279" s="32"/>
      <c r="F279" s="33" t="s">
        <v>26</v>
      </c>
      <c r="G279" s="39"/>
      <c r="H279" s="34" t="s">
        <v>196</v>
      </c>
      <c r="I279" s="34" t="s">
        <v>196</v>
      </c>
      <c r="J279" s="34" t="s">
        <v>196</v>
      </c>
      <c r="K279" s="34" t="s">
        <v>196</v>
      </c>
      <c r="L279" s="34" t="s">
        <v>197</v>
      </c>
      <c r="M279" s="34" t="s">
        <v>197</v>
      </c>
      <c r="N279" s="34" t="s">
        <v>197</v>
      </c>
      <c r="O279" s="34" t="s">
        <v>197</v>
      </c>
      <c r="P279" s="34" t="s">
        <v>197</v>
      </c>
      <c r="Q279" s="34" t="s">
        <v>197</v>
      </c>
      <c r="R279" s="34" t="s">
        <v>197</v>
      </c>
      <c r="S279" s="34" t="s">
        <v>197</v>
      </c>
      <c r="T279" s="34" t="s">
        <v>197</v>
      </c>
      <c r="U279" s="34" t="s">
        <v>197</v>
      </c>
      <c r="V279" s="34" t="s">
        <v>197</v>
      </c>
      <c r="W279" s="34" t="s">
        <v>197</v>
      </c>
      <c r="X279" s="34" t="s">
        <v>197</v>
      </c>
      <c r="Y279" s="34" t="s">
        <v>197</v>
      </c>
      <c r="Z279" s="34" t="s">
        <v>197</v>
      </c>
      <c r="AA279" s="34" t="s">
        <v>197</v>
      </c>
    </row>
    <row r="280" spans="2:27" x14ac:dyDescent="0.2">
      <c r="B280" s="97" t="s">
        <v>157</v>
      </c>
      <c r="C280" s="31"/>
      <c r="D280" s="32"/>
      <c r="E280" s="32"/>
      <c r="F280" s="33" t="s">
        <v>26</v>
      </c>
      <c r="G280" s="39"/>
      <c r="H280" s="34" t="s">
        <v>196</v>
      </c>
      <c r="I280" s="34" t="s">
        <v>196</v>
      </c>
      <c r="J280" s="34" t="s">
        <v>196</v>
      </c>
      <c r="K280" s="34" t="s">
        <v>197</v>
      </c>
      <c r="L280" s="34" t="s">
        <v>197</v>
      </c>
      <c r="M280" s="34" t="s">
        <v>197</v>
      </c>
      <c r="N280" s="34" t="s">
        <v>197</v>
      </c>
      <c r="O280" s="34" t="s">
        <v>197</v>
      </c>
      <c r="P280" s="34" t="s">
        <v>197</v>
      </c>
      <c r="Q280" s="34" t="s">
        <v>197</v>
      </c>
      <c r="R280" s="34" t="s">
        <v>197</v>
      </c>
      <c r="S280" s="34" t="s">
        <v>197</v>
      </c>
      <c r="T280" s="34" t="s">
        <v>197</v>
      </c>
      <c r="U280" s="34" t="s">
        <v>197</v>
      </c>
      <c r="V280" s="34" t="s">
        <v>197</v>
      </c>
      <c r="W280" s="34" t="s">
        <v>197</v>
      </c>
      <c r="X280" s="34" t="s">
        <v>197</v>
      </c>
      <c r="Y280" s="34" t="s">
        <v>197</v>
      </c>
      <c r="Z280" s="34" t="s">
        <v>197</v>
      </c>
      <c r="AA280" s="34" t="s">
        <v>197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0F6B1-42FB-42FF-B6E1-1BECCBCA69ED}">
  <sheetPr>
    <tabColor theme="4"/>
  </sheetPr>
  <dimension ref="A2:BD462"/>
  <sheetViews>
    <sheetView showGridLines="0" zoomScale="70" zoomScaleNormal="70" workbookViewId="0">
      <selection activeCell="B2" sqref="B2"/>
    </sheetView>
  </sheetViews>
  <sheetFormatPr defaultRowHeight="14.25" x14ac:dyDescent="0.2"/>
  <cols>
    <col min="2" max="2" width="30.75" customWidth="1"/>
    <col min="3" max="9" width="10.5" customWidth="1"/>
    <col min="10" max="10" width="14.375" customWidth="1"/>
    <col min="11" max="14" width="10.5" customWidth="1"/>
    <col min="16" max="16" width="20.5" customWidth="1"/>
    <col min="17" max="28" width="10.5" customWidth="1"/>
    <col min="30" max="30" width="20.5" customWidth="1"/>
    <col min="31" max="43" width="10.5" customWidth="1"/>
    <col min="44" max="44" width="20.5" customWidth="1"/>
    <col min="45" max="57" width="10.5" customWidth="1"/>
  </cols>
  <sheetData>
    <row r="2" spans="2:12" ht="15" x14ac:dyDescent="0.25">
      <c r="B2" s="6" t="s">
        <v>33</v>
      </c>
      <c r="C2" s="6"/>
      <c r="D2" s="6"/>
      <c r="E2" s="6"/>
      <c r="F2" s="19"/>
      <c r="G2" s="16" t="str" cm="1">
        <f t="array" ref="G2:I2">TRANSPOSE('General inputs'!H75:H77)</f>
        <v>S1</v>
      </c>
      <c r="H2" s="16" t="str">
        <v>S2</v>
      </c>
      <c r="I2" s="16" t="str">
        <v>S3</v>
      </c>
    </row>
    <row r="3" spans="2:12" ht="15" x14ac:dyDescent="0.25">
      <c r="B3" s="4" t="s">
        <v>35</v>
      </c>
      <c r="C3" s="4"/>
      <c r="D3" s="4"/>
      <c r="E3" s="4"/>
      <c r="F3" s="20" t="s">
        <v>17</v>
      </c>
      <c r="G3" s="3" t="str" cm="1">
        <f t="array" ref="G3:I3">TRANSPOSE('General inputs'!$I$75:$I$77)</f>
        <v>Step Change</v>
      </c>
      <c r="H3" s="3" t="str">
        <v>Progressive Change</v>
      </c>
      <c r="I3" s="3" t="str">
        <v>Hydrogen Superpower</v>
      </c>
    </row>
    <row r="4" spans="2:12" ht="15" x14ac:dyDescent="0.2">
      <c r="B4" s="68" t="s">
        <v>36</v>
      </c>
      <c r="C4" s="68"/>
      <c r="D4" s="68"/>
      <c r="E4" s="68"/>
      <c r="F4" s="68" t="s">
        <v>37</v>
      </c>
      <c r="G4" s="17">
        <v>5.5E-2</v>
      </c>
      <c r="H4" s="17">
        <f>G4</f>
        <v>5.5E-2</v>
      </c>
      <c r="I4" s="17">
        <f>H4</f>
        <v>5.5E-2</v>
      </c>
    </row>
    <row r="5" spans="2:12" ht="15" x14ac:dyDescent="0.2">
      <c r="B5" s="68" t="s">
        <v>122</v>
      </c>
      <c r="C5" s="68"/>
      <c r="D5" s="68"/>
      <c r="E5" s="68"/>
      <c r="F5" s="68" t="s">
        <v>123</v>
      </c>
      <c r="G5" s="69">
        <v>46882.885653104917</v>
      </c>
      <c r="H5" s="69">
        <v>46882.885653104917</v>
      </c>
      <c r="I5" s="69">
        <v>46882.885653104917</v>
      </c>
    </row>
    <row r="6" spans="2:12" x14ac:dyDescent="0.2">
      <c r="F6" s="21"/>
    </row>
    <row r="7" spans="2:12" ht="15" x14ac:dyDescent="0.25">
      <c r="B7" s="4" t="s">
        <v>38</v>
      </c>
      <c r="C7" s="4"/>
      <c r="D7" s="4"/>
      <c r="E7" s="4"/>
      <c r="F7" s="20" t="s">
        <v>17</v>
      </c>
      <c r="G7" s="3" t="str">
        <f>G$3</f>
        <v>Step Change</v>
      </c>
      <c r="H7" s="3" t="str">
        <f>H$3</f>
        <v>Progressive Change</v>
      </c>
      <c r="I7" s="3" t="str">
        <f>I$3</f>
        <v>Hydrogen Superpower</v>
      </c>
    </row>
    <row r="8" spans="2:12" ht="15" x14ac:dyDescent="0.2">
      <c r="B8" s="68" t="s">
        <v>140</v>
      </c>
      <c r="C8" s="68"/>
      <c r="D8" s="68"/>
      <c r="E8" s="68"/>
      <c r="F8" s="68" t="s">
        <v>39</v>
      </c>
      <c r="G8" s="132">
        <v>1</v>
      </c>
      <c r="H8" s="132">
        <v>1</v>
      </c>
      <c r="I8" s="132">
        <v>1</v>
      </c>
    </row>
    <row r="9" spans="2:12" ht="15" x14ac:dyDescent="0.2">
      <c r="B9" s="68" t="s">
        <v>50</v>
      </c>
      <c r="C9" s="68"/>
      <c r="D9" s="68"/>
      <c r="E9" s="68"/>
      <c r="F9" s="68" t="s">
        <v>39</v>
      </c>
      <c r="G9" s="132">
        <v>1</v>
      </c>
      <c r="H9" s="132">
        <v>1</v>
      </c>
      <c r="I9" s="132">
        <v>1</v>
      </c>
    </row>
    <row r="10" spans="2:12" ht="15" x14ac:dyDescent="0.2">
      <c r="B10" s="68" t="s">
        <v>9</v>
      </c>
      <c r="C10" s="68"/>
      <c r="D10" s="68"/>
      <c r="E10" s="68"/>
      <c r="F10" s="68" t="s">
        <v>39</v>
      </c>
      <c r="G10" s="132">
        <v>1</v>
      </c>
      <c r="H10" s="132">
        <v>1</v>
      </c>
      <c r="I10" s="132">
        <v>1</v>
      </c>
      <c r="L10" s="41"/>
    </row>
    <row r="11" spans="2:12" x14ac:dyDescent="0.2">
      <c r="F11" s="21"/>
      <c r="L11" s="41"/>
    </row>
    <row r="12" spans="2:12" ht="15" x14ac:dyDescent="0.25">
      <c r="B12" s="4" t="s">
        <v>40</v>
      </c>
      <c r="C12" s="4"/>
      <c r="D12" s="4"/>
      <c r="E12" s="4"/>
      <c r="F12" s="20" t="s">
        <v>17</v>
      </c>
      <c r="G12" s="3" t="str">
        <f>G$3</f>
        <v>Step Change</v>
      </c>
      <c r="H12" s="3" t="str">
        <f>H$3</f>
        <v>Progressive Change</v>
      </c>
      <c r="I12" s="3" t="str">
        <f>I$3</f>
        <v>Hydrogen Superpower</v>
      </c>
    </row>
    <row r="13" spans="2:12" ht="15" x14ac:dyDescent="0.2">
      <c r="B13" s="68" t="str">
        <f>'General inputs'!B79</f>
        <v xml:space="preserve">Avoided fuel consumption from generation dispatch </v>
      </c>
      <c r="C13" s="68"/>
      <c r="D13" s="68"/>
      <c r="E13" s="68"/>
      <c r="F13" s="68" t="s">
        <v>39</v>
      </c>
      <c r="G13" s="132">
        <v>1</v>
      </c>
      <c r="H13" s="132">
        <v>1</v>
      </c>
      <c r="I13" s="132">
        <v>1</v>
      </c>
    </row>
    <row r="14" spans="2:12" ht="15" x14ac:dyDescent="0.2">
      <c r="B14" s="68" t="str">
        <f>'General inputs'!B80</f>
        <v xml:space="preserve">Avoided voluntary load curtailment </v>
      </c>
      <c r="C14" s="68"/>
      <c r="D14" s="68"/>
      <c r="E14" s="68"/>
      <c r="F14" s="68" t="s">
        <v>39</v>
      </c>
      <c r="G14" s="132">
        <v>1</v>
      </c>
      <c r="H14" s="132">
        <v>1</v>
      </c>
      <c r="I14" s="132">
        <v>1</v>
      </c>
    </row>
    <row r="15" spans="2:12" ht="15" x14ac:dyDescent="0.2">
      <c r="B15" s="68" t="str">
        <f>'General inputs'!B81</f>
        <v>Avoided involuntary load shedding</v>
      </c>
      <c r="C15" s="68"/>
      <c r="D15" s="68"/>
      <c r="E15" s="68"/>
      <c r="F15" s="68" t="s">
        <v>39</v>
      </c>
      <c r="G15" s="132">
        <v>1</v>
      </c>
      <c r="H15" s="132">
        <v>1</v>
      </c>
      <c r="I15" s="132">
        <v>1</v>
      </c>
    </row>
    <row r="16" spans="2:12" ht="15" x14ac:dyDescent="0.2">
      <c r="B16" s="68" t="str">
        <f>'General inputs'!B82</f>
        <v>Avoided costs for non RIT-T proponent parties</v>
      </c>
      <c r="C16" s="68"/>
      <c r="D16" s="68"/>
      <c r="E16" s="68"/>
      <c r="F16" s="68" t="s">
        <v>39</v>
      </c>
      <c r="G16" s="132">
        <v>1</v>
      </c>
      <c r="H16" s="132">
        <v>1</v>
      </c>
      <c r="I16" s="132">
        <v>1</v>
      </c>
    </row>
    <row r="17" spans="1:36" ht="15" x14ac:dyDescent="0.2">
      <c r="B17" s="68" t="str">
        <f>'General inputs'!B83</f>
        <v>Avoided unrelated TNSP expenditure (wood pole replacement)</v>
      </c>
      <c r="C17" s="68"/>
      <c r="D17" s="68"/>
      <c r="E17" s="68"/>
      <c r="F17" s="68" t="s">
        <v>39</v>
      </c>
      <c r="G17" s="132">
        <v>1</v>
      </c>
      <c r="H17" s="132">
        <v>1</v>
      </c>
      <c r="I17" s="132">
        <v>1</v>
      </c>
    </row>
    <row r="18" spans="1:36" ht="15" x14ac:dyDescent="0.2">
      <c r="B18" s="68" t="str">
        <f>'General inputs'!B84</f>
        <v>Avoided unrelated TNSP expenditure (market benefits)</v>
      </c>
      <c r="C18" s="68"/>
      <c r="D18" s="68"/>
      <c r="E18" s="68"/>
      <c r="F18" s="68" t="s">
        <v>39</v>
      </c>
      <c r="G18" s="132">
        <v>1</v>
      </c>
      <c r="H18" s="132">
        <v>1</v>
      </c>
      <c r="I18" s="132">
        <v>1</v>
      </c>
    </row>
    <row r="19" spans="1:36" x14ac:dyDescent="0.2">
      <c r="F19" s="21"/>
    </row>
    <row r="20" spans="1:36" ht="15" x14ac:dyDescent="0.25">
      <c r="B20" s="4" t="s">
        <v>41</v>
      </c>
      <c r="C20" s="4"/>
      <c r="D20" s="4"/>
      <c r="E20" s="4"/>
      <c r="F20" s="20" t="s">
        <v>17</v>
      </c>
      <c r="G20" s="3" t="str">
        <f>G$3</f>
        <v>Step Change</v>
      </c>
      <c r="H20" s="3" t="str">
        <f>H$3</f>
        <v>Progressive Change</v>
      </c>
      <c r="I20" s="3" t="str">
        <f>I$3</f>
        <v>Hydrogen Superpower</v>
      </c>
    </row>
    <row r="21" spans="1:36" ht="15" x14ac:dyDescent="0.2">
      <c r="B21" s="68" t="s">
        <v>42</v>
      </c>
      <c r="C21" s="68"/>
      <c r="D21" s="68"/>
      <c r="E21" s="68"/>
      <c r="F21" s="68" t="s">
        <v>37</v>
      </c>
      <c r="G21" s="17">
        <v>0.52</v>
      </c>
      <c r="H21" s="17">
        <v>0.3</v>
      </c>
      <c r="I21" s="17">
        <v>0.18</v>
      </c>
    </row>
    <row r="22" spans="1:36" x14ac:dyDescent="0.2">
      <c r="F22" s="21"/>
    </row>
    <row r="23" spans="1:36" x14ac:dyDescent="0.2">
      <c r="F23" s="21"/>
    </row>
    <row r="24" spans="1:36" ht="15" x14ac:dyDescent="0.25">
      <c r="B24" s="4"/>
      <c r="C24" s="3" t="s">
        <v>18</v>
      </c>
      <c r="F24" s="21"/>
      <c r="N24" s="105"/>
      <c r="O24" s="105"/>
      <c r="P24" s="105"/>
      <c r="Q24" s="105"/>
    </row>
    <row r="25" spans="1:36" ht="15" x14ac:dyDescent="0.2">
      <c r="B25" s="68" t="s">
        <v>54</v>
      </c>
      <c r="C25" s="17">
        <v>0.01</v>
      </c>
      <c r="F25" s="21"/>
      <c r="K25" s="41"/>
    </row>
    <row r="26" spans="1:36" x14ac:dyDescent="0.2">
      <c r="E26" s="41"/>
      <c r="K26" s="41"/>
    </row>
    <row r="27" spans="1:36" ht="19.5" x14ac:dyDescent="0.3">
      <c r="B27" s="2" t="s">
        <v>43</v>
      </c>
      <c r="C27" s="1"/>
      <c r="D27" s="1"/>
      <c r="E27" s="1"/>
      <c r="F27" s="1"/>
      <c r="G27" s="1"/>
      <c r="H27" s="1"/>
      <c r="I27" s="1"/>
      <c r="J27" s="41"/>
    </row>
    <row r="28" spans="1:36" ht="15" x14ac:dyDescent="0.25">
      <c r="U28" s="104"/>
      <c r="V28" s="104"/>
      <c r="W28" s="104"/>
      <c r="X28" s="104"/>
    </row>
    <row r="29" spans="1:36" ht="15.75" x14ac:dyDescent="0.25">
      <c r="B29" s="6"/>
      <c r="C29" s="6"/>
      <c r="D29" s="16" t="str" cm="1">
        <f t="array" ref="D29:F29">TRANSPOSE('General inputs'!H75:H77)</f>
        <v>S1</v>
      </c>
      <c r="E29" s="16" t="str">
        <v>S2</v>
      </c>
      <c r="F29" s="16" t="str">
        <v>S3</v>
      </c>
      <c r="G29" s="16"/>
      <c r="H29" s="16"/>
      <c r="I29" s="16"/>
      <c r="K29" s="82" t="str">
        <f>D30</f>
        <v>Step Change</v>
      </c>
      <c r="L29" s="82"/>
      <c r="M29" s="137" t="str">
        <f>E30</f>
        <v>Progressive Change</v>
      </c>
      <c r="N29" s="82"/>
      <c r="O29" s="137" t="str">
        <f>F30</f>
        <v>Hydrogen Superpower</v>
      </c>
      <c r="P29" s="82"/>
      <c r="V29" s="104"/>
      <c r="Z29" s="104"/>
      <c r="AD29" s="104"/>
    </row>
    <row r="30" spans="1:36" ht="15" x14ac:dyDescent="0.25">
      <c r="B30" s="4" t="s">
        <v>25</v>
      </c>
      <c r="C30" s="4" t="s">
        <v>17</v>
      </c>
      <c r="D30" s="3" t="str" cm="1">
        <f t="array" ref="D30:F30">TRANSPOSE('General inputs'!I75:I77)</f>
        <v>Step Change</v>
      </c>
      <c r="E30" s="3" t="str">
        <v>Progressive Change</v>
      </c>
      <c r="F30" s="3" t="str">
        <v>Hydrogen Superpower</v>
      </c>
      <c r="G30" s="3" t="s">
        <v>56</v>
      </c>
      <c r="H30" s="3" t="s">
        <v>59</v>
      </c>
      <c r="I30" s="3" t="s">
        <v>37</v>
      </c>
      <c r="J30" s="37"/>
      <c r="K30" s="3" t="s">
        <v>59</v>
      </c>
      <c r="L30" s="3" t="s">
        <v>37</v>
      </c>
      <c r="M30" s="138" t="s">
        <v>59</v>
      </c>
      <c r="N30" s="3" t="s">
        <v>37</v>
      </c>
      <c r="O30" s="138" t="s">
        <v>59</v>
      </c>
      <c r="P30" s="3" t="s">
        <v>37</v>
      </c>
    </row>
    <row r="31" spans="1:36" ht="15" x14ac:dyDescent="0.2">
      <c r="A31" s="140" t="s">
        <v>165</v>
      </c>
      <c r="B31" s="68" t="str">
        <f>'General inputs'!$B$16</f>
        <v>Option 1A</v>
      </c>
      <c r="C31" s="68" t="s">
        <v>58</v>
      </c>
      <c r="D31" s="118">
        <f>'S1'!$G8/1000000</f>
        <v>503.93988991562668</v>
      </c>
      <c r="E31" s="118">
        <f>'S2'!$G8/1000000</f>
        <v>74.003970981697449</v>
      </c>
      <c r="F31" s="118">
        <f>'S3'!$G8/1000000</f>
        <v>503.93988991562668</v>
      </c>
      <c r="G31" s="118">
        <f>Weighted!F6/1000000</f>
        <v>374.95911423544794</v>
      </c>
      <c r="H31" s="119">
        <f t="shared" ref="H31:H42" si="0">RANK(G31,$G$31:$G$42)</f>
        <v>8</v>
      </c>
      <c r="I31" s="120">
        <f t="shared" ref="I31:I42" si="1">G31/MAX($G$31:$G$42)</f>
        <v>0.81706611822333375</v>
      </c>
      <c r="J31" s="41"/>
      <c r="K31" s="119">
        <f>RANK(D31,$D$31:$D$42)</f>
        <v>8</v>
      </c>
      <c r="L31" s="120">
        <f>D31/MAX($D$31:$D$42)</f>
        <v>0.81492714505563424</v>
      </c>
      <c r="M31" s="139">
        <f>RANK(E31,$E$31:$E$42)</f>
        <v>2</v>
      </c>
      <c r="N31" s="120">
        <f>E31/MAX($E$31:$E$42)</f>
        <v>0.88859339891618949</v>
      </c>
      <c r="O31" s="139">
        <f>RANK(F31,$F$31:$F$42)</f>
        <v>8</v>
      </c>
      <c r="P31" s="120">
        <f>F31/MAX($F$31:$F$42)</f>
        <v>0.80728293241026361</v>
      </c>
      <c r="U31" s="41"/>
      <c r="V31" s="84"/>
      <c r="W31" s="133"/>
      <c r="X31" s="133"/>
      <c r="Y31" s="133"/>
      <c r="Z31" s="133"/>
      <c r="AA31" s="84"/>
      <c r="AB31" s="133"/>
      <c r="AC31" s="133"/>
      <c r="AD31" s="133"/>
      <c r="AE31" s="133"/>
      <c r="AF31" s="84"/>
      <c r="AH31" s="84"/>
      <c r="AI31" s="84"/>
      <c r="AJ31" s="84"/>
    </row>
    <row r="32" spans="1:36" ht="15" x14ac:dyDescent="0.2">
      <c r="A32" s="140" t="s">
        <v>166</v>
      </c>
      <c r="B32" s="68" t="str">
        <f>'General inputs'!$B$22</f>
        <v>Option 1B</v>
      </c>
      <c r="C32" s="68" t="s">
        <v>58</v>
      </c>
      <c r="D32" s="118">
        <f>'S1'!$G9/1000000</f>
        <v>531.938318857784</v>
      </c>
      <c r="E32" s="118">
        <f>'S2'!$G9/1000000</f>
        <v>74.003970981697449</v>
      </c>
      <c r="F32" s="118">
        <f>'S3'!$G9/1000000</f>
        <v>531.938318857784</v>
      </c>
      <c r="G32" s="118">
        <f>Weighted!F7/1000000</f>
        <v>394.55801449495806</v>
      </c>
      <c r="H32" s="119">
        <f t="shared" si="0"/>
        <v>7</v>
      </c>
      <c r="I32" s="120">
        <f t="shared" si="1"/>
        <v>0.85977370085974036</v>
      </c>
      <c r="J32" s="142"/>
      <c r="K32" s="119">
        <f t="shared" ref="K32:K42" si="2">RANK(D32,$D$31:$D$42)</f>
        <v>7</v>
      </c>
      <c r="L32" s="120">
        <f t="shared" ref="L32:L42" si="3">D32/MAX($D$31:$D$42)</f>
        <v>0.86020373502293257</v>
      </c>
      <c r="M32" s="139">
        <f t="shared" ref="M32:M42" si="4">RANK(E32,$E$31:$E$42)</f>
        <v>2</v>
      </c>
      <c r="N32" s="120">
        <f t="shared" ref="N32:N42" si="5">E32/MAX($E$31:$E$42)</f>
        <v>0.88859339891618949</v>
      </c>
      <c r="O32" s="139">
        <f t="shared" ref="O32:O41" si="6">RANK(F32,$F$31:$F$42)</f>
        <v>7</v>
      </c>
      <c r="P32" s="120">
        <f t="shared" ref="P32:P42" si="7">F32/MAX($F$31:$F$42)</f>
        <v>0.85213481707271699</v>
      </c>
      <c r="U32" s="41"/>
      <c r="V32" s="84"/>
      <c r="W32" s="133"/>
      <c r="X32" s="133"/>
      <c r="Y32" s="133"/>
      <c r="Z32" s="133"/>
      <c r="AA32" s="84"/>
      <c r="AB32" s="133"/>
      <c r="AC32" s="133"/>
      <c r="AD32" s="133"/>
      <c r="AE32" s="133"/>
      <c r="AF32" s="84"/>
      <c r="AH32" s="84"/>
      <c r="AI32" s="84"/>
      <c r="AJ32" s="84"/>
    </row>
    <row r="33" spans="1:56" ht="15" x14ac:dyDescent="0.2">
      <c r="A33" s="140" t="s">
        <v>167</v>
      </c>
      <c r="B33" s="68" t="str">
        <f>'General inputs'!$B$27</f>
        <v>Option 2A</v>
      </c>
      <c r="C33" s="68" t="s">
        <v>58</v>
      </c>
      <c r="D33" s="118">
        <f>'S1'!$G10/1000000</f>
        <v>242.23911995417612</v>
      </c>
      <c r="E33" s="118">
        <f>'S2'!$G10/1000000</f>
        <v>18.325311966404374</v>
      </c>
      <c r="F33" s="118">
        <f>'S3'!$G10/1000000</f>
        <v>242.23911995417612</v>
      </c>
      <c r="G33" s="118">
        <f>Weighted!F8/1000000</f>
        <v>175.0649775578446</v>
      </c>
      <c r="H33" s="119">
        <f t="shared" si="0"/>
        <v>9</v>
      </c>
      <c r="I33" s="120">
        <f t="shared" si="1"/>
        <v>0.38148069007925034</v>
      </c>
      <c r="J33" s="142"/>
      <c r="K33" s="119">
        <f t="shared" si="2"/>
        <v>9</v>
      </c>
      <c r="L33" s="120">
        <f t="shared" si="3"/>
        <v>0.39172774054083598</v>
      </c>
      <c r="M33" s="139">
        <f t="shared" si="4"/>
        <v>9</v>
      </c>
      <c r="N33" s="120">
        <f t="shared" si="5"/>
        <v>0.22003888481138473</v>
      </c>
      <c r="O33" s="139">
        <f t="shared" si="6"/>
        <v>9</v>
      </c>
      <c r="P33" s="120">
        <f t="shared" si="7"/>
        <v>0.38805324010732756</v>
      </c>
      <c r="U33" s="41"/>
      <c r="V33" s="84"/>
      <c r="W33" s="133"/>
      <c r="X33" s="133"/>
      <c r="Y33" s="133"/>
      <c r="Z33" s="133"/>
      <c r="AA33" s="84"/>
      <c r="AB33" s="133"/>
      <c r="AC33" s="133"/>
      <c r="AD33" s="133"/>
      <c r="AE33" s="133"/>
      <c r="AF33" s="84"/>
      <c r="AH33" s="84"/>
      <c r="AI33" s="84"/>
      <c r="AJ33" s="84"/>
    </row>
    <row r="34" spans="1:56" ht="15" x14ac:dyDescent="0.2">
      <c r="A34" s="140" t="s">
        <v>168</v>
      </c>
      <c r="B34" s="68" t="str">
        <f>'General inputs'!$B$32</f>
        <v>Option 2B</v>
      </c>
      <c r="C34" s="68" t="s">
        <v>58</v>
      </c>
      <c r="D34" s="118">
        <f>'S1'!$G11/1000000</f>
        <v>227.0520738450353</v>
      </c>
      <c r="E34" s="118">
        <f>'S2'!$G11/1000000</f>
        <v>-1.6148134015898592</v>
      </c>
      <c r="F34" s="118">
        <f>'S3'!$G11/1000000</f>
        <v>227.0520738450353</v>
      </c>
      <c r="G34" s="118">
        <f>Weighted!F9/1000000</f>
        <v>158.45200767104774</v>
      </c>
      <c r="H34" s="119">
        <f t="shared" si="0"/>
        <v>10</v>
      </c>
      <c r="I34" s="120">
        <f t="shared" si="1"/>
        <v>0.34527969028426253</v>
      </c>
      <c r="J34" s="41"/>
      <c r="K34" s="119">
        <f t="shared" si="2"/>
        <v>10</v>
      </c>
      <c r="L34" s="120">
        <f t="shared" si="3"/>
        <v>0.36716858899277627</v>
      </c>
      <c r="M34" s="139">
        <f t="shared" si="4"/>
        <v>11</v>
      </c>
      <c r="N34" s="120">
        <f t="shared" si="5"/>
        <v>-1.9389669366378016E-2</v>
      </c>
      <c r="O34" s="139">
        <f t="shared" si="6"/>
        <v>10</v>
      </c>
      <c r="P34" s="120">
        <f t="shared" si="7"/>
        <v>0.36372445930831243</v>
      </c>
      <c r="U34" s="41"/>
      <c r="V34" s="84"/>
      <c r="W34" s="133"/>
      <c r="X34" s="133"/>
      <c r="Y34" s="133"/>
      <c r="Z34" s="133"/>
      <c r="AA34" s="84"/>
      <c r="AB34" s="133"/>
      <c r="AC34" s="133"/>
      <c r="AD34" s="133"/>
      <c r="AE34" s="133"/>
      <c r="AF34" s="84"/>
      <c r="AH34" s="84"/>
      <c r="AI34" s="84"/>
      <c r="AJ34" s="84"/>
    </row>
    <row r="35" spans="1:56" ht="15" x14ac:dyDescent="0.2">
      <c r="A35" s="140" t="s">
        <v>169</v>
      </c>
      <c r="B35" s="68" t="str">
        <f>'General inputs'!$B$36</f>
        <v>Option 2C</v>
      </c>
      <c r="C35" s="68" t="s">
        <v>58</v>
      </c>
      <c r="D35" s="118">
        <f>'S1'!$G12/1000000</f>
        <v>211.96272656456151</v>
      </c>
      <c r="E35" s="118">
        <f>'S2'!$G12/1000000</f>
        <v>18.325311966404374</v>
      </c>
      <c r="F35" s="118">
        <f>'S3'!$G12/1000000</f>
        <v>211.96272656456151</v>
      </c>
      <c r="G35" s="118">
        <f>Weighted!F10/1000000</f>
        <v>153.87150218511439</v>
      </c>
      <c r="H35" s="119">
        <f t="shared" si="0"/>
        <v>11</v>
      </c>
      <c r="I35" s="120">
        <f t="shared" si="1"/>
        <v>0.33529839980537002</v>
      </c>
      <c r="J35" s="143"/>
      <c r="K35" s="119">
        <f t="shared" si="2"/>
        <v>11</v>
      </c>
      <c r="L35" s="120">
        <f t="shared" si="3"/>
        <v>0.34276742737390087</v>
      </c>
      <c r="M35" s="139">
        <f t="shared" si="4"/>
        <v>9</v>
      </c>
      <c r="N35" s="120">
        <f t="shared" si="5"/>
        <v>0.22003888481138473</v>
      </c>
      <c r="O35" s="139">
        <f t="shared" si="6"/>
        <v>11</v>
      </c>
      <c r="P35" s="120">
        <f t="shared" si="7"/>
        <v>0.33955218645494256</v>
      </c>
      <c r="U35" s="41"/>
      <c r="V35" s="84"/>
      <c r="W35" s="133"/>
      <c r="X35" s="133"/>
      <c r="Y35" s="133"/>
      <c r="Z35" s="133"/>
      <c r="AA35" s="84"/>
      <c r="AB35" s="133"/>
      <c r="AC35" s="133"/>
      <c r="AD35" s="133"/>
      <c r="AE35" s="133"/>
      <c r="AF35" s="84"/>
      <c r="AH35" s="84"/>
      <c r="AI35" s="84"/>
      <c r="AJ35" s="84"/>
    </row>
    <row r="36" spans="1:56" ht="15" x14ac:dyDescent="0.2">
      <c r="A36" s="140" t="s">
        <v>170</v>
      </c>
      <c r="B36" s="68" t="str">
        <f>'General inputs'!$B$40</f>
        <v>Option 2D</v>
      </c>
      <c r="C36" s="68" t="s">
        <v>58</v>
      </c>
      <c r="D36" s="118">
        <f>'S1'!$G13/1000000</f>
        <v>183.87393706584186</v>
      </c>
      <c r="E36" s="118">
        <f>'S2'!$G13/1000000</f>
        <v>-38.326976429734749</v>
      </c>
      <c r="F36" s="118">
        <f>'S3'!$G13/1000000</f>
        <v>183.87393706584186</v>
      </c>
      <c r="G36" s="118">
        <f>Weighted!F11/1000000</f>
        <v>117.21366301716887</v>
      </c>
      <c r="H36" s="119">
        <f t="shared" si="0"/>
        <v>12</v>
      </c>
      <c r="I36" s="120">
        <f t="shared" si="1"/>
        <v>0.25541801494666017</v>
      </c>
      <c r="J36" s="41"/>
      <c r="K36" s="119">
        <f t="shared" si="2"/>
        <v>12</v>
      </c>
      <c r="L36" s="120">
        <f t="shared" si="3"/>
        <v>0.29734471428386794</v>
      </c>
      <c r="M36" s="139">
        <f t="shared" si="4"/>
        <v>12</v>
      </c>
      <c r="N36" s="120">
        <f t="shared" si="5"/>
        <v>-0.46020636195727432</v>
      </c>
      <c r="O36" s="139">
        <f t="shared" si="6"/>
        <v>12</v>
      </c>
      <c r="P36" s="120">
        <f t="shared" si="7"/>
        <v>0.29455554933979466</v>
      </c>
      <c r="U36" s="41"/>
      <c r="V36" s="84"/>
      <c r="W36" s="133"/>
      <c r="X36" s="133"/>
      <c r="Y36" s="133"/>
      <c r="Z36" s="133"/>
      <c r="AA36" s="84"/>
      <c r="AB36" s="133"/>
      <c r="AC36" s="133"/>
      <c r="AD36" s="133"/>
      <c r="AE36" s="133"/>
      <c r="AF36" s="84"/>
      <c r="AH36" s="84"/>
      <c r="AI36" s="84"/>
      <c r="AJ36" s="84"/>
    </row>
    <row r="37" spans="1:56" ht="15" x14ac:dyDescent="0.2">
      <c r="A37" s="140" t="s">
        <v>171</v>
      </c>
      <c r="B37" s="68" t="str">
        <f>'General inputs'!$B$45</f>
        <v>Option 3A</v>
      </c>
      <c r="C37" s="68" t="s">
        <v>58</v>
      </c>
      <c r="D37" s="118">
        <f>'S1'!$G14/1000000</f>
        <v>572.90795211578336</v>
      </c>
      <c r="E37" s="118">
        <f>'S2'!$G14/1000000</f>
        <v>58.303695090568638</v>
      </c>
      <c r="F37" s="118">
        <f>'S3'!$G14/1000000</f>
        <v>572.90795211578336</v>
      </c>
      <c r="G37" s="118">
        <f>Weighted!F12/1000000</f>
        <v>418.52667500821894</v>
      </c>
      <c r="H37" s="119">
        <f t="shared" si="0"/>
        <v>3</v>
      </c>
      <c r="I37" s="120">
        <f t="shared" si="1"/>
        <v>0.91200334313557962</v>
      </c>
      <c r="J37" s="41"/>
      <c r="K37" s="119">
        <f t="shared" si="2"/>
        <v>3</v>
      </c>
      <c r="L37" s="120">
        <f t="shared" si="3"/>
        <v>0.92645621261605926</v>
      </c>
      <c r="M37" s="139">
        <f t="shared" si="4"/>
        <v>6</v>
      </c>
      <c r="N37" s="120">
        <f t="shared" si="5"/>
        <v>0.70007430550875005</v>
      </c>
      <c r="O37" s="139">
        <f t="shared" si="6"/>
        <v>3</v>
      </c>
      <c r="P37" s="120">
        <f t="shared" si="7"/>
        <v>0.91776583048947247</v>
      </c>
      <c r="U37" s="41"/>
      <c r="V37" s="84"/>
      <c r="W37" s="133"/>
      <c r="X37" s="133"/>
      <c r="Y37" s="133"/>
      <c r="Z37" s="133"/>
      <c r="AA37" s="84"/>
      <c r="AB37" s="133"/>
      <c r="AC37" s="133"/>
      <c r="AD37" s="133"/>
      <c r="AE37" s="133"/>
      <c r="AF37" s="84"/>
      <c r="AH37" s="84"/>
      <c r="AI37" s="84"/>
      <c r="AJ37" s="84"/>
    </row>
    <row r="38" spans="1:56" ht="15" x14ac:dyDescent="0.2">
      <c r="A38" s="140" t="s">
        <v>172</v>
      </c>
      <c r="B38" s="68" t="str">
        <f>'General inputs'!$B$49</f>
        <v>Option 3B</v>
      </c>
      <c r="C38" s="68" t="s">
        <v>58</v>
      </c>
      <c r="D38" s="118">
        <f>'S1'!$G15/1000000</f>
        <v>550.83310311228081</v>
      </c>
      <c r="E38" s="118">
        <f>'S2'!$G15/1000000</f>
        <v>69.688340965208369</v>
      </c>
      <c r="F38" s="118">
        <f>'S3'!$G15/1000000</f>
        <v>551.67464848947236</v>
      </c>
      <c r="G38" s="118">
        <f>Weighted!F13/1000000</f>
        <v>406.64115263605356</v>
      </c>
      <c r="H38" s="119">
        <f t="shared" si="0"/>
        <v>4</v>
      </c>
      <c r="I38" s="120">
        <f t="shared" si="1"/>
        <v>0.88610383233829371</v>
      </c>
      <c r="J38" s="41"/>
      <c r="K38" s="119">
        <f t="shared" si="2"/>
        <v>5</v>
      </c>
      <c r="L38" s="120">
        <f t="shared" si="3"/>
        <v>0.89075871369615744</v>
      </c>
      <c r="M38" s="139">
        <f t="shared" si="4"/>
        <v>4</v>
      </c>
      <c r="N38" s="120">
        <f t="shared" si="5"/>
        <v>0.83677401282182451</v>
      </c>
      <c r="O38" s="139">
        <f t="shared" si="6"/>
        <v>5</v>
      </c>
      <c r="P38" s="120">
        <f t="shared" si="7"/>
        <v>0.88375129034446487</v>
      </c>
      <c r="U38" s="41"/>
      <c r="V38" s="84"/>
      <c r="W38" s="133"/>
      <c r="X38" s="133"/>
      <c r="Y38" s="133"/>
      <c r="Z38" s="133"/>
      <c r="AA38" s="84"/>
      <c r="AB38" s="133"/>
      <c r="AC38" s="133"/>
      <c r="AD38" s="133"/>
      <c r="AE38" s="133"/>
      <c r="AF38" s="84"/>
      <c r="AH38" s="84"/>
      <c r="AI38" s="84"/>
      <c r="AJ38" s="84"/>
    </row>
    <row r="39" spans="1:56" ht="15" x14ac:dyDescent="0.2">
      <c r="A39" s="140" t="s">
        <v>173</v>
      </c>
      <c r="B39" s="68" t="str">
        <f>'General inputs'!$B$53</f>
        <v>Option 3C</v>
      </c>
      <c r="C39" s="68" t="s">
        <v>58</v>
      </c>
      <c r="D39" s="118">
        <f>'S1'!$G16/1000000</f>
        <v>544.34445321836404</v>
      </c>
      <c r="E39" s="118">
        <f>'S2'!$G16/1000000</f>
        <v>58.303695090568638</v>
      </c>
      <c r="F39" s="118">
        <f>'S3'!$G16/1000000</f>
        <v>544.34445321836404</v>
      </c>
      <c r="G39" s="118">
        <f>Weighted!F14/1000000</f>
        <v>398.53222578002544</v>
      </c>
      <c r="H39" s="119">
        <f t="shared" si="0"/>
        <v>5</v>
      </c>
      <c r="I39" s="120">
        <f t="shared" si="1"/>
        <v>0.8684338274293012</v>
      </c>
      <c r="J39" s="41"/>
      <c r="K39" s="119">
        <f t="shared" si="2"/>
        <v>6</v>
      </c>
      <c r="L39" s="120">
        <f t="shared" si="3"/>
        <v>0.88026584135338559</v>
      </c>
      <c r="M39" s="139">
        <f t="shared" si="4"/>
        <v>6</v>
      </c>
      <c r="N39" s="120">
        <f t="shared" si="5"/>
        <v>0.70007430550875005</v>
      </c>
      <c r="O39" s="139">
        <f t="shared" si="6"/>
        <v>6</v>
      </c>
      <c r="P39" s="120">
        <f t="shared" si="7"/>
        <v>0.87200873601999784</v>
      </c>
      <c r="U39" s="41"/>
      <c r="V39" s="84"/>
      <c r="W39" s="133"/>
      <c r="X39" s="133"/>
      <c r="Y39" s="133"/>
      <c r="Z39" s="133"/>
      <c r="AA39" s="84"/>
      <c r="AB39" s="133"/>
      <c r="AC39" s="133"/>
      <c r="AD39" s="133"/>
      <c r="AE39" s="133"/>
      <c r="AF39" s="84"/>
      <c r="AH39" s="84"/>
      <c r="AI39" s="84"/>
      <c r="AJ39" s="84"/>
    </row>
    <row r="40" spans="1:56" ht="15" x14ac:dyDescent="0.2">
      <c r="A40" s="140" t="s">
        <v>174</v>
      </c>
      <c r="B40" s="68" t="str">
        <f>'General inputs'!$B$56</f>
        <v>Option 5A</v>
      </c>
      <c r="C40" s="68" t="s">
        <v>58</v>
      </c>
      <c r="D40" s="118">
        <f>'S1'!$G17/1000000</f>
        <v>552.93276984074669</v>
      </c>
      <c r="E40" s="118">
        <f>'S2'!$G17/1000000</f>
        <v>33.612762289683417</v>
      </c>
      <c r="F40" s="118">
        <f>'S3'!$G17/1000000</f>
        <v>558.30196674254228</v>
      </c>
      <c r="G40" s="118">
        <f>Weighted!F15/1000000</f>
        <v>398.10322301775085</v>
      </c>
      <c r="H40" s="119">
        <f t="shared" si="0"/>
        <v>6</v>
      </c>
      <c r="I40" s="120">
        <f t="shared" si="1"/>
        <v>0.86749899584801393</v>
      </c>
      <c r="J40" s="41"/>
      <c r="K40" s="119">
        <f t="shared" si="2"/>
        <v>4</v>
      </c>
      <c r="L40" s="120">
        <f t="shared" si="3"/>
        <v>0.89415410954958652</v>
      </c>
      <c r="M40" s="139">
        <f t="shared" si="4"/>
        <v>8</v>
      </c>
      <c r="N40" s="120">
        <f t="shared" si="5"/>
        <v>0.40360102699541128</v>
      </c>
      <c r="O40" s="139">
        <f t="shared" si="6"/>
        <v>4</v>
      </c>
      <c r="P40" s="120">
        <f t="shared" si="7"/>
        <v>0.89436787581510524</v>
      </c>
      <c r="U40" s="41"/>
      <c r="V40" s="84"/>
      <c r="W40" s="133"/>
      <c r="X40" s="133"/>
      <c r="Y40" s="133"/>
      <c r="Z40" s="133"/>
      <c r="AA40" s="84"/>
      <c r="AB40" s="133"/>
      <c r="AC40" s="133"/>
      <c r="AD40" s="133"/>
      <c r="AE40" s="133"/>
      <c r="AF40" s="84"/>
      <c r="AH40" s="84"/>
      <c r="AI40" s="84"/>
      <c r="AJ40" s="84"/>
    </row>
    <row r="41" spans="1:56" ht="15" x14ac:dyDescent="0.2">
      <c r="A41" s="140" t="s">
        <v>175</v>
      </c>
      <c r="B41" s="68" t="str">
        <f>'General inputs'!$B$61</f>
        <v>Option 5B</v>
      </c>
      <c r="C41" s="68" t="s">
        <v>58</v>
      </c>
      <c r="D41" s="118">
        <f>'S1'!$G18/1000000</f>
        <v>618.38643242301521</v>
      </c>
      <c r="E41" s="118">
        <f>'S2'!$G18/1000000</f>
        <v>83.282152525507755</v>
      </c>
      <c r="F41" s="118">
        <f>'S3'!$G18/1000000</f>
        <v>624.24197227982881</v>
      </c>
      <c r="G41" s="118">
        <f>Weighted!F16/1000000</f>
        <v>458.90914562798946</v>
      </c>
      <c r="H41" s="119">
        <f t="shared" si="0"/>
        <v>1</v>
      </c>
      <c r="I41" s="120">
        <f t="shared" si="1"/>
        <v>1</v>
      </c>
      <c r="J41" s="41"/>
      <c r="K41" s="119">
        <f t="shared" si="2"/>
        <v>1</v>
      </c>
      <c r="L41" s="120">
        <f t="shared" si="3"/>
        <v>1</v>
      </c>
      <c r="M41" s="139">
        <f t="shared" si="4"/>
        <v>1</v>
      </c>
      <c r="N41" s="120">
        <f t="shared" si="5"/>
        <v>1</v>
      </c>
      <c r="O41" s="139">
        <f t="shared" si="6"/>
        <v>1</v>
      </c>
      <c r="P41" s="120">
        <f t="shared" si="7"/>
        <v>1</v>
      </c>
      <c r="U41" s="41"/>
      <c r="V41" s="84"/>
      <c r="W41" s="133"/>
      <c r="X41" s="133"/>
      <c r="Y41" s="133"/>
      <c r="Z41" s="133"/>
      <c r="AA41" s="84"/>
      <c r="AB41" s="133"/>
      <c r="AC41" s="133"/>
      <c r="AD41" s="133"/>
      <c r="AE41" s="133"/>
      <c r="AF41" s="84"/>
      <c r="AH41" s="84"/>
      <c r="AI41" s="84"/>
      <c r="AJ41" s="84"/>
    </row>
    <row r="42" spans="1:56" ht="15" x14ac:dyDescent="0.2">
      <c r="A42" s="140" t="s">
        <v>176</v>
      </c>
      <c r="B42" s="68" t="str">
        <f>'General inputs'!$B$65</f>
        <v>Option 5C</v>
      </c>
      <c r="C42" s="68" t="s">
        <v>58</v>
      </c>
      <c r="D42" s="118">
        <f>'S1'!$G19/1000000</f>
        <v>601.9585956964612</v>
      </c>
      <c r="E42" s="118">
        <f>'S2'!$G19/1000000</f>
        <v>64.789668629271404</v>
      </c>
      <c r="F42" s="118">
        <f>'S3'!$G19/1000000</f>
        <v>605.72725097824525</v>
      </c>
      <c r="G42" s="118">
        <f>Weighted!F17/1000000</f>
        <v>441.48627552702538</v>
      </c>
      <c r="H42" s="119">
        <f t="shared" si="0"/>
        <v>2</v>
      </c>
      <c r="I42" s="120">
        <f t="shared" si="1"/>
        <v>0.96203416238932882</v>
      </c>
      <c r="J42" s="41"/>
      <c r="K42" s="119">
        <f t="shared" si="2"/>
        <v>2</v>
      </c>
      <c r="L42" s="120">
        <f t="shared" si="3"/>
        <v>0.97343435129683387</v>
      </c>
      <c r="M42" s="139">
        <f t="shared" si="4"/>
        <v>5</v>
      </c>
      <c r="N42" s="120">
        <f t="shared" si="5"/>
        <v>0.77795381921027495</v>
      </c>
      <c r="O42" s="139">
        <f>RANK(F42,$F$31:$F$42)</f>
        <v>2</v>
      </c>
      <c r="P42" s="120">
        <f t="shared" si="7"/>
        <v>0.970340473528294</v>
      </c>
      <c r="U42" s="41"/>
      <c r="V42" s="84"/>
      <c r="W42" s="133"/>
      <c r="X42" s="133"/>
      <c r="Y42" s="133"/>
      <c r="Z42" s="133"/>
      <c r="AA42" s="84"/>
      <c r="AB42" s="133"/>
      <c r="AC42" s="133"/>
      <c r="AD42" s="133"/>
      <c r="AE42" s="133"/>
      <c r="AF42" s="84"/>
      <c r="AH42" s="84"/>
      <c r="AI42" s="84"/>
      <c r="AJ42" s="84"/>
    </row>
    <row r="43" spans="1:56" x14ac:dyDescent="0.2">
      <c r="B43" s="23"/>
      <c r="D43" s="133"/>
      <c r="E43" s="133"/>
      <c r="F43" s="133"/>
      <c r="H43" s="84"/>
      <c r="J43" s="41"/>
      <c r="W43" s="84"/>
      <c r="X43" s="84"/>
      <c r="Y43" s="84"/>
    </row>
    <row r="44" spans="1:56" x14ac:dyDescent="0.2">
      <c r="B44" s="23"/>
      <c r="D44" s="84"/>
      <c r="E44" s="84"/>
      <c r="F44" s="101"/>
      <c r="G44" s="84"/>
      <c r="H44" s="101"/>
    </row>
    <row r="45" spans="1:56" ht="19.5" x14ac:dyDescent="0.3">
      <c r="B45" s="22" t="str">
        <f>'General inputs'!H75</f>
        <v>S1</v>
      </c>
      <c r="C45" s="22" t="str">
        <f>'General inputs'!I75</f>
        <v>Step Change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P45" s="22" t="str">
        <f>'General inputs'!H76</f>
        <v>S2</v>
      </c>
      <c r="Q45" s="22" t="str">
        <f>'General inputs'!I76</f>
        <v>Progressive Change</v>
      </c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D45" s="22" t="str">
        <f>'General inputs'!H77</f>
        <v>S3</v>
      </c>
      <c r="AE45" s="22" t="str">
        <f>'General inputs'!I77</f>
        <v>Hydrogen Superpower</v>
      </c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22" t="s">
        <v>56</v>
      </c>
      <c r="AS45" s="22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</row>
    <row r="47" spans="1:56" ht="15" x14ac:dyDescent="0.25">
      <c r="B47" s="42" t="s">
        <v>60</v>
      </c>
      <c r="C47" s="25" t="str">
        <f>C$45</f>
        <v>Step Change</v>
      </c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P47" s="42" t="s">
        <v>60</v>
      </c>
      <c r="Q47" s="42" t="str">
        <f>Q$45</f>
        <v>Progressive Change</v>
      </c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D47" s="42" t="s">
        <v>60</v>
      </c>
      <c r="AE47" s="42" t="str">
        <f>AE45</f>
        <v>Hydrogen Superpower</v>
      </c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R47" s="42" t="s">
        <v>60</v>
      </c>
      <c r="AS47" s="25" t="str">
        <f>AR$45</f>
        <v>Weighted</v>
      </c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</row>
    <row r="64" spans="34:51" x14ac:dyDescent="0.2">
      <c r="AH64" s="41"/>
      <c r="AI64" s="41"/>
      <c r="AJ64" s="41"/>
      <c r="AK64" s="41"/>
      <c r="AV64" s="41"/>
      <c r="AW64" s="41"/>
      <c r="AX64" s="41"/>
      <c r="AY64" s="41"/>
    </row>
    <row r="65" spans="2:56" ht="15" x14ac:dyDescent="0.25">
      <c r="B65" s="42" t="s">
        <v>62</v>
      </c>
      <c r="C65" s="25" t="str">
        <f>C$45</f>
        <v>Step Change</v>
      </c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P65" s="42" t="s">
        <v>62</v>
      </c>
      <c r="Q65" s="25" t="str">
        <f>Q$45</f>
        <v>Progressive Change</v>
      </c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D65" s="42" t="s">
        <v>62</v>
      </c>
      <c r="AE65" s="25" t="str">
        <f>AE$45</f>
        <v>Hydrogen Superpower</v>
      </c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R65" s="42" t="s">
        <v>62</v>
      </c>
      <c r="AS65" s="25" t="str">
        <f>AR$45</f>
        <v>Weighted</v>
      </c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</row>
    <row r="66" spans="2:56" x14ac:dyDescent="0.2"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</row>
    <row r="67" spans="2:56" ht="15" x14ac:dyDescent="0.25">
      <c r="B67" s="4" t="s">
        <v>25</v>
      </c>
      <c r="C67" s="3" t="str" cm="1">
        <f t="array" ref="C67:N67">TRANSPOSE($B$31:$B$42)</f>
        <v>Option 1A</v>
      </c>
      <c r="D67" s="3" t="str">
        <v>Option 1B</v>
      </c>
      <c r="E67" s="3" t="str">
        <v>Option 2A</v>
      </c>
      <c r="F67" s="3" t="str">
        <v>Option 2B</v>
      </c>
      <c r="G67" s="3" t="str">
        <v>Option 2C</v>
      </c>
      <c r="H67" s="3" t="str">
        <v>Option 2D</v>
      </c>
      <c r="I67" s="3" t="str">
        <v>Option 3A</v>
      </c>
      <c r="J67" s="3" t="str">
        <v>Option 3B</v>
      </c>
      <c r="K67" s="3" t="str">
        <v>Option 3C</v>
      </c>
      <c r="L67" s="3" t="str">
        <v>Option 5A</v>
      </c>
      <c r="M67" s="3" t="str">
        <v>Option 5B</v>
      </c>
      <c r="N67" s="3" t="str">
        <v>Option 5C</v>
      </c>
      <c r="O67" s="43"/>
      <c r="P67" s="4" t="s">
        <v>25</v>
      </c>
      <c r="Q67" s="3" t="str" cm="1">
        <f t="array" ref="Q67:AB67">TRANSPOSE($B$31:$B$42)</f>
        <v>Option 1A</v>
      </c>
      <c r="R67" s="3" t="str">
        <v>Option 1B</v>
      </c>
      <c r="S67" s="3" t="str">
        <v>Option 2A</v>
      </c>
      <c r="T67" s="3" t="str">
        <v>Option 2B</v>
      </c>
      <c r="U67" s="3" t="str">
        <v>Option 2C</v>
      </c>
      <c r="V67" s="3" t="str">
        <v>Option 2D</v>
      </c>
      <c r="W67" s="3" t="str">
        <v>Option 3A</v>
      </c>
      <c r="X67" s="3" t="str">
        <v>Option 3B</v>
      </c>
      <c r="Y67" s="3" t="str">
        <v>Option 3C</v>
      </c>
      <c r="Z67" s="3" t="str">
        <v>Option 5A</v>
      </c>
      <c r="AA67" s="3" t="str">
        <v>Option 5B</v>
      </c>
      <c r="AB67" s="3" t="str">
        <v>Option 5C</v>
      </c>
      <c r="AD67" s="4" t="s">
        <v>25</v>
      </c>
      <c r="AE67" s="3" t="str" cm="1">
        <f t="array" ref="AE67:AP67">TRANSPOSE($B$31:$B$42)</f>
        <v>Option 1A</v>
      </c>
      <c r="AF67" s="3" t="str">
        <v>Option 1B</v>
      </c>
      <c r="AG67" s="3" t="str">
        <v>Option 2A</v>
      </c>
      <c r="AH67" s="3" t="str">
        <v>Option 2B</v>
      </c>
      <c r="AI67" s="3" t="str">
        <v>Option 2C</v>
      </c>
      <c r="AJ67" s="3" t="str">
        <v>Option 2D</v>
      </c>
      <c r="AK67" s="3" t="str">
        <v>Option 3A</v>
      </c>
      <c r="AL67" s="3" t="str">
        <v>Option 3B</v>
      </c>
      <c r="AM67" s="3" t="str">
        <v>Option 3C</v>
      </c>
      <c r="AN67" s="3" t="str">
        <v>Option 5A</v>
      </c>
      <c r="AO67" s="3" t="str">
        <v>Option 5B</v>
      </c>
      <c r="AP67" s="3" t="str">
        <v>Option 5C</v>
      </c>
      <c r="AR67" s="4" t="s">
        <v>25</v>
      </c>
      <c r="AS67" s="3" t="str" cm="1">
        <f t="array" ref="AS67:BD67">TRANSPOSE($B$31:$B$42)</f>
        <v>Option 1A</v>
      </c>
      <c r="AT67" s="3" t="str">
        <v>Option 1B</v>
      </c>
      <c r="AU67" s="3" t="str">
        <v>Option 2A</v>
      </c>
      <c r="AV67" s="3" t="str">
        <v>Option 2B</v>
      </c>
      <c r="AW67" s="3" t="str">
        <v>Option 2C</v>
      </c>
      <c r="AX67" s="3" t="str">
        <v>Option 2D</v>
      </c>
      <c r="AY67" s="3" t="str">
        <v>Option 3A</v>
      </c>
      <c r="AZ67" s="3" t="str">
        <v>Option 3B</v>
      </c>
      <c r="BA67" s="3" t="str">
        <v>Option 3C</v>
      </c>
      <c r="BB67" s="3" t="str">
        <v>Option 5A</v>
      </c>
      <c r="BC67" s="3" t="str">
        <v>Option 5B</v>
      </c>
      <c r="BD67" s="3" t="str">
        <v>Option 5C</v>
      </c>
    </row>
    <row r="68" spans="2:56" ht="15" x14ac:dyDescent="0.2">
      <c r="B68" s="68" t="str">
        <f>'S1'!B101</f>
        <v>TNSP capital costs</v>
      </c>
      <c r="C68" s="40">
        <v>-175.46529940121795</v>
      </c>
      <c r="D68" s="40">
        <v>-153.59804427151801</v>
      </c>
      <c r="E68" s="40">
        <v>-101.61503880973848</v>
      </c>
      <c r="F68" s="40">
        <v>-83.59679582429203</v>
      </c>
      <c r="G68" s="40">
        <v>-130.80777614981506</v>
      </c>
      <c r="H68" s="40">
        <v>-153.8309790935358</v>
      </c>
      <c r="I68" s="40">
        <v>-87.732474202300409</v>
      </c>
      <c r="J68" s="40">
        <v>-112.17502472864894</v>
      </c>
      <c r="K68" s="40">
        <v>-115.42649227017897</v>
      </c>
      <c r="L68" s="40">
        <v>-61.286327785036299</v>
      </c>
      <c r="M68" s="40">
        <v>-61.286327785036299</v>
      </c>
      <c r="N68" s="40">
        <v>-61.286327785036299</v>
      </c>
      <c r="P68" s="68" t="str">
        <f t="shared" ref="P68:P81" si="8">$B68</f>
        <v>TNSP capital costs</v>
      </c>
      <c r="Q68" s="40">
        <v>-55.464763395360123</v>
      </c>
      <c r="R68" s="40">
        <v>-55.464763395360123</v>
      </c>
      <c r="S68" s="40">
        <v>-44.549703062014238</v>
      </c>
      <c r="T68" s="40">
        <v>-56.354853609828083</v>
      </c>
      <c r="U68" s="40">
        <v>-44.549703062014238</v>
      </c>
      <c r="V68" s="40">
        <v>-95.266924073613495</v>
      </c>
      <c r="W68" s="40">
        <v>-60.490531987836469</v>
      </c>
      <c r="X68" s="40">
        <v>-60.490531987836469</v>
      </c>
      <c r="Y68" s="40">
        <v>-60.490531987836469</v>
      </c>
      <c r="Z68" s="40">
        <v>-5.86283965605534</v>
      </c>
      <c r="AA68" s="40">
        <v>-5.86283965605534</v>
      </c>
      <c r="AB68" s="40">
        <v>-5.86283965605534</v>
      </c>
      <c r="AD68" s="97" t="str">
        <f t="shared" ref="AD68:AD81" si="9">$B68</f>
        <v>TNSP capital costs</v>
      </c>
      <c r="AE68" s="40">
        <v>-175.46529940121795</v>
      </c>
      <c r="AF68" s="40">
        <v>-153.59804427151801</v>
      </c>
      <c r="AG68" s="40">
        <v>-101.61503880973848</v>
      </c>
      <c r="AH68" s="40">
        <v>-83.59679582429203</v>
      </c>
      <c r="AI68" s="40">
        <v>-130.80777614981506</v>
      </c>
      <c r="AJ68" s="40">
        <v>-153.8309790935358</v>
      </c>
      <c r="AK68" s="40">
        <v>-87.732474202300409</v>
      </c>
      <c r="AL68" s="40">
        <v>-112.17502472864894</v>
      </c>
      <c r="AM68" s="40">
        <v>-115.42649227017897</v>
      </c>
      <c r="AN68" s="40">
        <v>-61.286327785036299</v>
      </c>
      <c r="AO68" s="40">
        <v>-61.286327785036299</v>
      </c>
      <c r="AP68" s="40">
        <v>-61.286327785036299</v>
      </c>
      <c r="AR68" s="97" t="str">
        <f t="shared" ref="AR68:AR81" si="10">$B68</f>
        <v>TNSP capital costs</v>
      </c>
      <c r="AS68" s="40">
        <v>-139.4651385994606</v>
      </c>
      <c r="AT68" s="40">
        <v>-124.15806000867063</v>
      </c>
      <c r="AU68" s="40">
        <v>-84.495438085421199</v>
      </c>
      <c r="AV68" s="40">
        <v>-75.424213159952856</v>
      </c>
      <c r="AW68" s="40">
        <v>-104.93035422347482</v>
      </c>
      <c r="AX68" s="40">
        <v>-136.2617625875591</v>
      </c>
      <c r="AY68" s="40">
        <v>-79.559891537961249</v>
      </c>
      <c r="AZ68" s="40">
        <v>-96.669676906405201</v>
      </c>
      <c r="BA68" s="40">
        <v>-98.945704185476217</v>
      </c>
      <c r="BB68" s="40">
        <v>-44.659281346342013</v>
      </c>
      <c r="BC68" s="40">
        <v>-44.659281346342013</v>
      </c>
      <c r="BD68" s="40">
        <v>-44.659281346342013</v>
      </c>
    </row>
    <row r="69" spans="2:56" ht="15" x14ac:dyDescent="0.2">
      <c r="B69" s="68" t="str">
        <f>'S1'!B116</f>
        <v>NNO capital costs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-98.48937593720467</v>
      </c>
      <c r="M69" s="40">
        <v>-121.6670474966111</v>
      </c>
      <c r="N69" s="40">
        <v>-123.73223025502628</v>
      </c>
      <c r="P69" s="68" t="str">
        <f t="shared" si="8"/>
        <v>NNO capital costs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-98.48937593720467</v>
      </c>
      <c r="AA69" s="40">
        <v>-121.6670474966111</v>
      </c>
      <c r="AB69" s="40">
        <v>-123.73223025502628</v>
      </c>
      <c r="AD69" s="97" t="str">
        <f t="shared" si="9"/>
        <v>NNO capital costs</v>
      </c>
      <c r="AE69" s="40">
        <v>0</v>
      </c>
      <c r="AF69" s="40">
        <v>0</v>
      </c>
      <c r="AG69" s="40">
        <v>0</v>
      </c>
      <c r="AH69" s="40">
        <v>0</v>
      </c>
      <c r="AI69" s="40">
        <v>0</v>
      </c>
      <c r="AJ69" s="40">
        <v>0</v>
      </c>
      <c r="AK69" s="40">
        <v>0</v>
      </c>
      <c r="AL69" s="40">
        <v>0</v>
      </c>
      <c r="AM69" s="40">
        <v>0</v>
      </c>
      <c r="AN69" s="40">
        <v>-98.48937593720467</v>
      </c>
      <c r="AO69" s="40">
        <v>-121.6670474966111</v>
      </c>
      <c r="AP69" s="40">
        <v>-123.73223025502628</v>
      </c>
      <c r="AR69" s="97" t="str">
        <f t="shared" si="10"/>
        <v>NNO capital costs</v>
      </c>
      <c r="AS69" s="40">
        <v>0</v>
      </c>
      <c r="AT69" s="40">
        <v>0</v>
      </c>
      <c r="AU69" s="40">
        <v>0</v>
      </c>
      <c r="AV69" s="40">
        <v>0</v>
      </c>
      <c r="AW69" s="40">
        <v>0</v>
      </c>
      <c r="AX69" s="40">
        <v>0</v>
      </c>
      <c r="AY69" s="40">
        <v>0</v>
      </c>
      <c r="AZ69" s="40">
        <v>0</v>
      </c>
      <c r="BA69" s="40">
        <v>0</v>
      </c>
      <c r="BB69" s="40">
        <v>-98.48937593720467</v>
      </c>
      <c r="BC69" s="40">
        <v>-121.6670474966111</v>
      </c>
      <c r="BD69" s="40">
        <v>-123.73223025502628</v>
      </c>
    </row>
    <row r="70" spans="2:56" ht="15" x14ac:dyDescent="0.2">
      <c r="B70" s="68" t="str">
        <f>'S1'!B208</f>
        <v>TNSP operating expenditure</v>
      </c>
      <c r="C70" s="40">
        <v>-22.97132957353088</v>
      </c>
      <c r="D70" s="40">
        <v>-16.840155761073468</v>
      </c>
      <c r="E70" s="40">
        <v>-11.653492767903728</v>
      </c>
      <c r="F70" s="40">
        <v>-8.9201086414653794</v>
      </c>
      <c r="G70" s="40">
        <v>-12.737148817441732</v>
      </c>
      <c r="H70" s="40">
        <v>-17.802735372440591</v>
      </c>
      <c r="I70" s="40">
        <v>-12.801400809172117</v>
      </c>
      <c r="J70" s="40">
        <v>-14.971454562902032</v>
      </c>
      <c r="K70" s="40">
        <v>-13.670881638713118</v>
      </c>
      <c r="L70" s="40">
        <v>-8.3626903641926003</v>
      </c>
      <c r="M70" s="40">
        <v>-8.3626903641926003</v>
      </c>
      <c r="N70" s="40">
        <v>-8.3626903641926003</v>
      </c>
      <c r="P70" s="68" t="str">
        <f t="shared" si="8"/>
        <v>TNSP operating expenditure</v>
      </c>
      <c r="Q70" s="40">
        <v>-7.5704044821849541</v>
      </c>
      <c r="R70" s="40">
        <v>-7.5704044821849541</v>
      </c>
      <c r="S70" s="40">
        <v>-4.1714143764206186</v>
      </c>
      <c r="T70" s="40">
        <v>-5.3520547632486242</v>
      </c>
      <c r="U70" s="40">
        <v>-4.1714143764206186</v>
      </c>
      <c r="V70" s="40">
        <v>-10.106481760960488</v>
      </c>
      <c r="W70" s="40">
        <v>-9.23334693095536</v>
      </c>
      <c r="X70" s="40">
        <v>-9.23334693095536</v>
      </c>
      <c r="Y70" s="40">
        <v>-9.23334693095536</v>
      </c>
      <c r="Z70" s="40">
        <v>-0.79771374277839846</v>
      </c>
      <c r="AA70" s="40">
        <v>-0.79771374277839846</v>
      </c>
      <c r="AB70" s="40">
        <v>-0.79771374277839846</v>
      </c>
      <c r="AD70" s="97" t="str">
        <f t="shared" si="9"/>
        <v>TNSP operating expenditure</v>
      </c>
      <c r="AE70" s="40">
        <v>-22.97132957353088</v>
      </c>
      <c r="AF70" s="40">
        <v>-16.840155761073468</v>
      </c>
      <c r="AG70" s="40">
        <v>-11.653492767903728</v>
      </c>
      <c r="AH70" s="40">
        <v>-8.9201086414653794</v>
      </c>
      <c r="AI70" s="40">
        <v>-12.737148817441732</v>
      </c>
      <c r="AJ70" s="40">
        <v>-17.802735372440591</v>
      </c>
      <c r="AK70" s="40">
        <v>-12.801400809172117</v>
      </c>
      <c r="AL70" s="40">
        <v>-14.971454562902032</v>
      </c>
      <c r="AM70" s="40">
        <v>-13.670881638713118</v>
      </c>
      <c r="AN70" s="40">
        <v>-8.3626903641926003</v>
      </c>
      <c r="AO70" s="40">
        <v>-8.3626903641926003</v>
      </c>
      <c r="AP70" s="40">
        <v>-8.3626903641926003</v>
      </c>
      <c r="AR70" s="97" t="str">
        <f t="shared" si="10"/>
        <v>TNSP operating expenditure</v>
      </c>
      <c r="AS70" s="40">
        <v>-18.351052046127098</v>
      </c>
      <c r="AT70" s="40">
        <v>-14.059230377406916</v>
      </c>
      <c r="AU70" s="40">
        <v>-9.4088692504587961</v>
      </c>
      <c r="AV70" s="40">
        <v>-7.8496924780003523</v>
      </c>
      <c r="AW70" s="40">
        <v>-10.1674284851354</v>
      </c>
      <c r="AX70" s="40">
        <v>-15.493859288996561</v>
      </c>
      <c r="AY70" s="40">
        <v>-11.730984645707089</v>
      </c>
      <c r="AZ70" s="40">
        <v>-13.250022273318029</v>
      </c>
      <c r="BA70" s="40">
        <v>-12.339621226385791</v>
      </c>
      <c r="BB70" s="40">
        <v>-6.0931973777683393</v>
      </c>
      <c r="BC70" s="40">
        <v>-6.0931973777683393</v>
      </c>
      <c r="BD70" s="40">
        <v>-6.0931973777683393</v>
      </c>
    </row>
    <row r="71" spans="2:56" ht="15" x14ac:dyDescent="0.2">
      <c r="B71" s="68" t="s">
        <v>141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-163.99040796276142</v>
      </c>
      <c r="M71" s="40">
        <v>-46.133412202056199</v>
      </c>
      <c r="N71" s="40">
        <v>0</v>
      </c>
      <c r="P71" s="68" t="s">
        <v>141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-163.99040796276142</v>
      </c>
      <c r="AA71" s="40">
        <v>-46.133412202056199</v>
      </c>
      <c r="AB71" s="40">
        <v>0</v>
      </c>
      <c r="AD71" s="97" t="s">
        <v>141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0</v>
      </c>
      <c r="AN71" s="40">
        <v>-163.99040796276142</v>
      </c>
      <c r="AO71" s="40">
        <v>-46.133412202056199</v>
      </c>
      <c r="AP71" s="40">
        <v>0</v>
      </c>
      <c r="AR71" s="97" t="s">
        <v>141</v>
      </c>
      <c r="AS71" s="40">
        <v>0</v>
      </c>
      <c r="AT71" s="40">
        <v>0</v>
      </c>
      <c r="AU71" s="40">
        <v>0</v>
      </c>
      <c r="AV71" s="40">
        <v>0</v>
      </c>
      <c r="AW71" s="40">
        <v>0</v>
      </c>
      <c r="AX71" s="40">
        <v>0</v>
      </c>
      <c r="AY71" s="40">
        <v>0</v>
      </c>
      <c r="AZ71" s="40">
        <v>0</v>
      </c>
      <c r="BA71" s="40">
        <v>0</v>
      </c>
      <c r="BB71" s="40">
        <v>-163.99040796276142</v>
      </c>
      <c r="BC71" s="40">
        <v>-46.133412202056206</v>
      </c>
      <c r="BD71" s="40">
        <v>0</v>
      </c>
    </row>
    <row r="72" spans="2:56" ht="15" x14ac:dyDescent="0.2">
      <c r="B72" s="68" t="str">
        <f>'S1'!B238</f>
        <v>NNO operating expenditure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-66.813499124213863</v>
      </c>
      <c r="M72" s="40">
        <v>-8.7175827697853396</v>
      </c>
      <c r="N72" s="40">
        <v>-11.851550322754925</v>
      </c>
      <c r="P72" s="68" t="str">
        <f t="shared" si="8"/>
        <v>NNO operating expenditure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-66.813499124213863</v>
      </c>
      <c r="AA72" s="40">
        <v>-8.7175827697853396</v>
      </c>
      <c r="AB72" s="40">
        <v>-11.851550322754925</v>
      </c>
      <c r="AD72" s="97" t="str">
        <f t="shared" si="9"/>
        <v>NNO operating expenditure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  <c r="AK72" s="40">
        <v>0</v>
      </c>
      <c r="AL72" s="40">
        <v>0</v>
      </c>
      <c r="AM72" s="40">
        <v>0</v>
      </c>
      <c r="AN72" s="40">
        <v>-66.813499124213863</v>
      </c>
      <c r="AO72" s="40">
        <v>-8.7175827697853396</v>
      </c>
      <c r="AP72" s="40">
        <v>-11.851550322754925</v>
      </c>
      <c r="AR72" s="97" t="str">
        <f t="shared" si="10"/>
        <v>NNO operating expenditure</v>
      </c>
      <c r="AS72" s="40">
        <v>0</v>
      </c>
      <c r="AT72" s="40">
        <v>0</v>
      </c>
      <c r="AU72" s="40">
        <v>0</v>
      </c>
      <c r="AV72" s="40">
        <v>0</v>
      </c>
      <c r="AW72" s="40">
        <v>0</v>
      </c>
      <c r="AX72" s="40">
        <v>0</v>
      </c>
      <c r="AY72" s="40">
        <v>0</v>
      </c>
      <c r="AZ72" s="40">
        <v>0</v>
      </c>
      <c r="BA72" s="40">
        <v>0</v>
      </c>
      <c r="BB72" s="40">
        <v>-66.813499124213863</v>
      </c>
      <c r="BC72" s="40">
        <v>-8.7175827697853396</v>
      </c>
      <c r="BD72" s="40">
        <v>-11.851550322754923</v>
      </c>
    </row>
    <row r="73" spans="2:56" ht="15" x14ac:dyDescent="0.2">
      <c r="B73" s="68" t="str">
        <f>'S1'!B254</f>
        <v xml:space="preserve">Avoided fuel consumption from generation dispatch 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0.7726158091115366</v>
      </c>
      <c r="K73" s="40">
        <v>0</v>
      </c>
      <c r="L73" s="40">
        <v>2.5481709707597857</v>
      </c>
      <c r="M73" s="40">
        <v>4.1421548140995199</v>
      </c>
      <c r="N73" s="40">
        <v>3.1451996531962898</v>
      </c>
      <c r="P73" s="68" t="str">
        <f t="shared" si="8"/>
        <v xml:space="preserve">Avoided fuel consumption from generation dispatch 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0.10571381028497812</v>
      </c>
      <c r="Y73" s="40">
        <v>0</v>
      </c>
      <c r="Z73" s="40">
        <v>2.9438457143519559</v>
      </c>
      <c r="AA73" s="40">
        <v>7.1035075552752227</v>
      </c>
      <c r="AB73" s="40">
        <v>5.4278012479715603</v>
      </c>
      <c r="AD73" s="97" t="str">
        <f t="shared" si="9"/>
        <v xml:space="preserve">Avoided fuel consumption from generation dispatch </v>
      </c>
      <c r="AE73" s="40">
        <v>0</v>
      </c>
      <c r="AF73" s="40">
        <v>0</v>
      </c>
      <c r="AG73" s="40">
        <v>0</v>
      </c>
      <c r="AH73" s="40">
        <v>0</v>
      </c>
      <c r="AI73" s="40">
        <v>0</v>
      </c>
      <c r="AJ73" s="40">
        <v>0</v>
      </c>
      <c r="AK73" s="40">
        <v>0</v>
      </c>
      <c r="AL73" s="40">
        <v>1.2745893845601814</v>
      </c>
      <c r="AM73" s="40">
        <v>0</v>
      </c>
      <c r="AN73" s="40">
        <v>2.0156978847603466</v>
      </c>
      <c r="AO73" s="40">
        <v>1.6528804405101527</v>
      </c>
      <c r="AP73" s="40">
        <v>2.5019471452034279</v>
      </c>
      <c r="AR73" s="97" t="str">
        <f t="shared" si="10"/>
        <v xml:space="preserve">Avoided fuel consumption from generation dispatch </v>
      </c>
      <c r="AS73" s="40">
        <v>0</v>
      </c>
      <c r="AT73" s="40">
        <v>0</v>
      </c>
      <c r="AU73" s="40">
        <v>0</v>
      </c>
      <c r="AV73" s="40">
        <v>0</v>
      </c>
      <c r="AW73" s="40">
        <v>0</v>
      </c>
      <c r="AX73" s="40">
        <v>0</v>
      </c>
      <c r="AY73" s="40">
        <v>0</v>
      </c>
      <c r="AZ73" s="40">
        <v>0.6629004530443251</v>
      </c>
      <c r="BA73" s="40">
        <v>0</v>
      </c>
      <c r="BB73" s="40">
        <v>2.5710282383575378</v>
      </c>
      <c r="BC73" s="40">
        <v>4.5824912492061456</v>
      </c>
      <c r="BD73" s="40">
        <v>3.7141946801901558</v>
      </c>
    </row>
    <row r="74" spans="2:56" ht="15" x14ac:dyDescent="0.2">
      <c r="B74" s="68" t="str">
        <f>'S1'!B269</f>
        <v xml:space="preserve">Avoided voluntary load curtailment 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2.7000239229945412E-2</v>
      </c>
      <c r="K74" s="40">
        <v>0</v>
      </c>
      <c r="L74" s="40">
        <v>1.5789181021621447E-2</v>
      </c>
      <c r="M74" s="40">
        <v>3.8501033162134296E-2</v>
      </c>
      <c r="N74" s="40">
        <v>-1.5798826862421754E-2</v>
      </c>
      <c r="P74" s="68" t="str">
        <f t="shared" si="8"/>
        <v xml:space="preserve">Avoided voluntary load curtailment 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-0.53931231551752368</v>
      </c>
      <c r="Y74" s="40">
        <v>0</v>
      </c>
      <c r="Z74" s="40">
        <v>-2.7947902136839464</v>
      </c>
      <c r="AA74" s="40">
        <v>-2.9655202909035521</v>
      </c>
      <c r="AB74" s="40">
        <v>-2.9313247235450115</v>
      </c>
      <c r="AD74" s="97" t="str">
        <f t="shared" si="9"/>
        <v xml:space="preserve">Avoided voluntary load curtailment </v>
      </c>
      <c r="AE74" s="40">
        <v>0</v>
      </c>
      <c r="AF74" s="40">
        <v>0</v>
      </c>
      <c r="AG74" s="40">
        <v>0</v>
      </c>
      <c r="AH74" s="40">
        <v>0</v>
      </c>
      <c r="AI74" s="40">
        <v>0</v>
      </c>
      <c r="AJ74" s="40">
        <v>0</v>
      </c>
      <c r="AK74" s="40">
        <v>0</v>
      </c>
      <c r="AL74" s="40">
        <v>-6.372968385270043E-3</v>
      </c>
      <c r="AM74" s="40">
        <v>0</v>
      </c>
      <c r="AN74" s="40">
        <v>-0.77483361386795335</v>
      </c>
      <c r="AO74" s="40">
        <v>-0.33986173743810005</v>
      </c>
      <c r="AP74" s="40">
        <v>-0.53570612219741609</v>
      </c>
      <c r="AR74" s="97" t="str">
        <f t="shared" si="10"/>
        <v xml:space="preserve">Avoided voluntary load curtailment </v>
      </c>
      <c r="AS74" s="40">
        <v>0</v>
      </c>
      <c r="AT74" s="40">
        <v>0</v>
      </c>
      <c r="AU74" s="40">
        <v>0</v>
      </c>
      <c r="AV74" s="40">
        <v>0</v>
      </c>
      <c r="AW74" s="40">
        <v>0</v>
      </c>
      <c r="AX74" s="40">
        <v>0</v>
      </c>
      <c r="AY74" s="40">
        <v>0</v>
      </c>
      <c r="AZ74" s="40">
        <v>-0.1489007045650341</v>
      </c>
      <c r="BA74" s="40">
        <v>0</v>
      </c>
      <c r="BB74" s="40">
        <v>-0.9696967404701724</v>
      </c>
      <c r="BC74" s="40">
        <v>-0.93081066276561375</v>
      </c>
      <c r="BD74" s="40">
        <v>-0.98403990902749749</v>
      </c>
    </row>
    <row r="75" spans="2:56" ht="15" x14ac:dyDescent="0.2">
      <c r="B75" s="68" t="str">
        <f>'S1'!B284</f>
        <v>Avoided involuntary load shedding outside of NW Slopes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-7.1663483511912093E-3</v>
      </c>
      <c r="K75" s="40">
        <v>0</v>
      </c>
      <c r="L75" s="40">
        <v>1.053885482503397</v>
      </c>
      <c r="M75" s="40">
        <v>9.0809585078691324</v>
      </c>
      <c r="N75" s="40">
        <v>7.5807531278024252</v>
      </c>
      <c r="P75" s="68" t="str">
        <f t="shared" si="8"/>
        <v>Avoided involuntary load shedding outside of NW Slopes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2.1536792755400747</v>
      </c>
      <c r="Y75" s="40">
        <v>0</v>
      </c>
      <c r="Z75" s="40">
        <v>-5.1883634046905494</v>
      </c>
      <c r="AA75" s="40">
        <v>-4.2580663760105875</v>
      </c>
      <c r="AB75" s="40">
        <v>-4.301895136728767</v>
      </c>
      <c r="AD75" s="97" t="str">
        <f t="shared" si="9"/>
        <v>Avoided involuntary load shedding outside of NW Slopes</v>
      </c>
      <c r="AE75" s="40">
        <v>0</v>
      </c>
      <c r="AF75" s="40">
        <v>0</v>
      </c>
      <c r="AG75" s="40">
        <v>0</v>
      </c>
      <c r="AH75" s="40">
        <v>0</v>
      </c>
      <c r="AI75" s="40">
        <v>0</v>
      </c>
      <c r="AJ75" s="40">
        <v>0</v>
      </c>
      <c r="AK75" s="40">
        <v>0</v>
      </c>
      <c r="AL75" s="40">
        <v>-0.16581460246465374</v>
      </c>
      <c r="AM75" s="40">
        <v>0</v>
      </c>
      <c r="AN75" s="40">
        <v>-0.35298905095490174</v>
      </c>
      <c r="AO75" s="40">
        <v>4.663147996578985</v>
      </c>
      <c r="AP75" s="40">
        <v>3.9816671381971172</v>
      </c>
      <c r="AR75" s="97" t="str">
        <f t="shared" si="10"/>
        <v>Avoided involuntary load shedding outside of NW Slopes</v>
      </c>
      <c r="AS75" s="40">
        <v>0</v>
      </c>
      <c r="AT75" s="40">
        <v>0</v>
      </c>
      <c r="AU75" s="40">
        <v>0</v>
      </c>
      <c r="AV75" s="40">
        <v>0</v>
      </c>
      <c r="AW75" s="40">
        <v>0</v>
      </c>
      <c r="AX75" s="40">
        <v>0</v>
      </c>
      <c r="AY75" s="40">
        <v>0</v>
      </c>
      <c r="AZ75" s="40">
        <v>0.61253065307576537</v>
      </c>
      <c r="BA75" s="40">
        <v>0</v>
      </c>
      <c r="BB75" s="40">
        <v>-1.0720265996772806</v>
      </c>
      <c r="BC75" s="40">
        <v>4.2840451506729904</v>
      </c>
      <c r="BD75" s="40">
        <v>3.3681231703141128</v>
      </c>
    </row>
    <row r="76" spans="2:56" ht="15" x14ac:dyDescent="0.2">
      <c r="B76" s="68" t="str">
        <f>'S1'!$B$299</f>
        <v>Avoided involuntary load shedding in NW Slopes</v>
      </c>
      <c r="C76" s="40">
        <v>702.37651889037534</v>
      </c>
      <c r="D76" s="40">
        <v>702.37651889037534</v>
      </c>
      <c r="E76" s="40">
        <v>355.50765153181823</v>
      </c>
      <c r="F76" s="40">
        <v>318.81089586376186</v>
      </c>
      <c r="G76" s="40">
        <v>355.50765153181823</v>
      </c>
      <c r="H76" s="40">
        <v>355.50765153181823</v>
      </c>
      <c r="I76" s="40">
        <v>672.67149599769277</v>
      </c>
      <c r="J76" s="40">
        <v>672.67149599769277</v>
      </c>
      <c r="K76" s="40">
        <v>672.67149599769277</v>
      </c>
      <c r="L76" s="40">
        <v>739.70742803642145</v>
      </c>
      <c r="M76" s="40">
        <v>750.36430462970156</v>
      </c>
      <c r="N76" s="40">
        <v>750.36430462970156</v>
      </c>
      <c r="P76" s="68" t="str">
        <f>'S1'!$B$299</f>
        <v>Avoided involuntary load shedding in NW Slopes</v>
      </c>
      <c r="Q76" s="40">
        <v>137.03913885924254</v>
      </c>
      <c r="R76" s="40">
        <v>137.03913885924254</v>
      </c>
      <c r="S76" s="40">
        <v>67.04642940483923</v>
      </c>
      <c r="T76" s="40">
        <v>59.334012524455915</v>
      </c>
      <c r="U76" s="40">
        <v>67.04642940483923</v>
      </c>
      <c r="V76" s="40">
        <v>67.04642940483923</v>
      </c>
      <c r="W76" s="40">
        <v>127.25724287979736</v>
      </c>
      <c r="X76" s="40">
        <v>127.25724287979736</v>
      </c>
      <c r="Y76" s="40">
        <v>127.25724287979736</v>
      </c>
      <c r="Z76" s="40">
        <v>137.03913885924254</v>
      </c>
      <c r="AA76" s="40">
        <v>137.03913885924254</v>
      </c>
      <c r="AB76" s="40">
        <v>137.03913885924254</v>
      </c>
      <c r="AD76" s="97" t="str">
        <f>'S1'!$B$299</f>
        <v>Avoided involuntary load shedding in NW Slopes</v>
      </c>
      <c r="AE76" s="40">
        <v>702.37651889037534</v>
      </c>
      <c r="AF76" s="40">
        <v>702.37651889037534</v>
      </c>
      <c r="AG76" s="40">
        <v>355.50765153181823</v>
      </c>
      <c r="AH76" s="40">
        <v>318.81089586376186</v>
      </c>
      <c r="AI76" s="40">
        <v>355.50765153181823</v>
      </c>
      <c r="AJ76" s="40">
        <v>355.50765153181823</v>
      </c>
      <c r="AK76" s="40">
        <v>672.67149599769277</v>
      </c>
      <c r="AL76" s="40">
        <v>672.67149599769277</v>
      </c>
      <c r="AM76" s="40">
        <v>672.67149599769277</v>
      </c>
      <c r="AN76" s="40">
        <v>739.70742803642145</v>
      </c>
      <c r="AO76" s="40">
        <v>750.36430462970156</v>
      </c>
      <c r="AP76" s="40">
        <v>750.36430462970156</v>
      </c>
      <c r="AR76" s="97" t="str">
        <f>'S1'!$B$299</f>
        <v>Avoided involuntary load shedding in NW Slopes</v>
      </c>
      <c r="AS76" s="40">
        <v>532.77530488103548</v>
      </c>
      <c r="AT76" s="40">
        <v>532.77530488103548</v>
      </c>
      <c r="AU76" s="40">
        <v>268.96928489372448</v>
      </c>
      <c r="AV76" s="40">
        <v>240.96783086197007</v>
      </c>
      <c r="AW76" s="40">
        <v>268.96928489372448</v>
      </c>
      <c r="AX76" s="40">
        <v>268.96928489372448</v>
      </c>
      <c r="AY76" s="40">
        <v>509.04722006232424</v>
      </c>
      <c r="AZ76" s="40">
        <v>509.04722006232424</v>
      </c>
      <c r="BA76" s="40">
        <v>509.04722006232424</v>
      </c>
      <c r="BB76" s="40">
        <v>558.90694128326777</v>
      </c>
      <c r="BC76" s="40">
        <v>566.36675489856384</v>
      </c>
      <c r="BD76" s="40">
        <v>566.36675489856384</v>
      </c>
    </row>
    <row r="77" spans="2:56" ht="15" x14ac:dyDescent="0.2">
      <c r="B77" s="68" t="str">
        <f>'S1'!B314</f>
        <v>Avoided costs for non RIT-T proponent parties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3.8122205031314889</v>
      </c>
      <c r="K77" s="40">
        <v>0</v>
      </c>
      <c r="L77" s="40">
        <v>43.546954268633826</v>
      </c>
      <c r="M77" s="40">
        <v>53.618512368050304</v>
      </c>
      <c r="N77" s="40">
        <v>45.114690721127737</v>
      </c>
      <c r="P77" s="68" t="str">
        <f t="shared" si="8"/>
        <v>Avoided costs for non RIT-T proponent parties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9.7336788531979437</v>
      </c>
      <c r="Y77" s="40">
        <v>0</v>
      </c>
      <c r="Z77" s="40">
        <v>71.561232546153676</v>
      </c>
      <c r="AA77" s="40">
        <v>81.463728482989239</v>
      </c>
      <c r="AB77" s="40">
        <v>70.028433854516081</v>
      </c>
      <c r="AD77" s="97" t="str">
        <f t="shared" si="9"/>
        <v>Avoided costs for non RIT-T proponent parties</v>
      </c>
      <c r="AE77" s="40">
        <v>0</v>
      </c>
      <c r="AF77" s="40">
        <v>0</v>
      </c>
      <c r="AG77" s="40">
        <v>0</v>
      </c>
      <c r="AH77" s="40">
        <v>0</v>
      </c>
      <c r="AI77" s="40">
        <v>0</v>
      </c>
      <c r="AJ77" s="40">
        <v>0</v>
      </c>
      <c r="AK77" s="40">
        <v>0</v>
      </c>
      <c r="AL77" s="40">
        <v>4.1475772793821042</v>
      </c>
      <c r="AM77" s="40">
        <v>0</v>
      </c>
      <c r="AN77" s="40">
        <v>50.989830018467309</v>
      </c>
      <c r="AO77" s="40">
        <v>65.982152228938787</v>
      </c>
      <c r="AP77" s="40">
        <v>53.009944649990466</v>
      </c>
      <c r="AR77" s="97" t="str">
        <f t="shared" si="10"/>
        <v>Avoided costs for non RIT-T proponent parties</v>
      </c>
      <c r="AS77" s="40">
        <v>0</v>
      </c>
      <c r="AT77" s="40">
        <v>0</v>
      </c>
      <c r="AU77" s="40">
        <v>0</v>
      </c>
      <c r="AV77" s="40">
        <v>0</v>
      </c>
      <c r="AW77" s="40">
        <v>0</v>
      </c>
      <c r="AX77" s="40">
        <v>0</v>
      </c>
      <c r="AY77" s="40">
        <v>0</v>
      </c>
      <c r="AZ77" s="40">
        <v>5.6490222278765367</v>
      </c>
      <c r="BA77" s="40">
        <v>0</v>
      </c>
      <c r="BB77" s="40">
        <v>53.290955386859807</v>
      </c>
      <c r="BC77" s="40">
        <v>64.19753237749191</v>
      </c>
      <c r="BD77" s="40">
        <v>54.00995936833953</v>
      </c>
    </row>
    <row r="78" spans="2:56" ht="15" x14ac:dyDescent="0.2">
      <c r="B78" s="68" t="str">
        <f>'S1'!B329</f>
        <v>Avoided unrelated TNSP expenditure (wood pole replacement)</v>
      </c>
      <c r="C78" s="40">
        <v>0</v>
      </c>
      <c r="D78" s="40">
        <v>0</v>
      </c>
      <c r="E78" s="40">
        <v>0</v>
      </c>
      <c r="F78" s="40">
        <v>0.75808244703095906</v>
      </c>
      <c r="G78" s="40">
        <v>0</v>
      </c>
      <c r="H78" s="40">
        <v>0</v>
      </c>
      <c r="I78" s="40">
        <v>0.77033112956313865</v>
      </c>
      <c r="J78" s="40">
        <v>0.77033112956313865</v>
      </c>
      <c r="K78" s="40">
        <v>0.77033112956313865</v>
      </c>
      <c r="L78" s="40">
        <v>0.75243275086408856</v>
      </c>
      <c r="M78" s="40">
        <v>0.75243275086408856</v>
      </c>
      <c r="N78" s="40">
        <v>0.75243275086408856</v>
      </c>
      <c r="P78" s="68" t="str">
        <f t="shared" si="8"/>
        <v>Avoided unrelated TNSP expenditure (wood pole replacement)</v>
      </c>
      <c r="Q78" s="40">
        <v>0</v>
      </c>
      <c r="R78" s="40">
        <v>0</v>
      </c>
      <c r="S78" s="40">
        <v>0</v>
      </c>
      <c r="T78" s="40">
        <v>0.75808244703095906</v>
      </c>
      <c r="U78" s="40">
        <v>0</v>
      </c>
      <c r="V78" s="40">
        <v>0</v>
      </c>
      <c r="W78" s="40">
        <v>0.77033112956313865</v>
      </c>
      <c r="X78" s="40">
        <v>0.77033112956313865</v>
      </c>
      <c r="Y78" s="40">
        <v>0.77033112956313865</v>
      </c>
      <c r="Z78" s="40">
        <v>0.75243275086408856</v>
      </c>
      <c r="AA78" s="40">
        <v>0.75243275086408856</v>
      </c>
      <c r="AB78" s="40">
        <v>0.75243275086408856</v>
      </c>
      <c r="AD78" s="97" t="str">
        <f t="shared" si="9"/>
        <v>Avoided unrelated TNSP expenditure (wood pole replacement)</v>
      </c>
      <c r="AE78" s="40">
        <v>0</v>
      </c>
      <c r="AF78" s="40">
        <v>0</v>
      </c>
      <c r="AG78" s="40">
        <v>0</v>
      </c>
      <c r="AH78" s="40">
        <v>0.75808244703095906</v>
      </c>
      <c r="AI78" s="40">
        <v>0</v>
      </c>
      <c r="AJ78" s="40">
        <v>0</v>
      </c>
      <c r="AK78" s="40">
        <v>0.77033112956313865</v>
      </c>
      <c r="AL78" s="40">
        <v>0.77033112956313865</v>
      </c>
      <c r="AM78" s="40">
        <v>0.77033112956313865</v>
      </c>
      <c r="AN78" s="40">
        <v>0.75243275086408856</v>
      </c>
      <c r="AO78" s="40">
        <v>0.75243275086408856</v>
      </c>
      <c r="AP78" s="40">
        <v>0.75243275086408856</v>
      </c>
      <c r="AR78" s="97" t="str">
        <f t="shared" si="10"/>
        <v>Avoided unrelated TNSP expenditure (wood pole replacement)</v>
      </c>
      <c r="AS78" s="40">
        <v>0</v>
      </c>
      <c r="AT78" s="40">
        <v>0</v>
      </c>
      <c r="AU78" s="40">
        <v>0</v>
      </c>
      <c r="AV78" s="40">
        <v>0.75808244703095906</v>
      </c>
      <c r="AW78" s="40">
        <v>0</v>
      </c>
      <c r="AX78" s="40">
        <v>0</v>
      </c>
      <c r="AY78" s="40">
        <v>0.77033112956313865</v>
      </c>
      <c r="AZ78" s="40">
        <v>0.77033112956313865</v>
      </c>
      <c r="BA78" s="40">
        <v>0.77033112956313865</v>
      </c>
      <c r="BB78" s="40">
        <v>0.75243275086408845</v>
      </c>
      <c r="BC78" s="40">
        <v>0.75243275086408845</v>
      </c>
      <c r="BD78" s="40">
        <v>0.75243275086408845</v>
      </c>
    </row>
    <row r="79" spans="2:56" ht="15" x14ac:dyDescent="0.2">
      <c r="B79" s="68" t="str">
        <f>'S1'!B344</f>
        <v>Avoided unrelated TNSP expenditure (market benefits)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-6.691492654602095E-2</v>
      </c>
      <c r="K79" s="40">
        <v>0</v>
      </c>
      <c r="L79" s="40">
        <v>0.26000236118979975</v>
      </c>
      <c r="M79" s="40">
        <v>0.42321673489388556</v>
      </c>
      <c r="N79" s="40">
        <v>0.24981236764202094</v>
      </c>
      <c r="P79" s="68" t="str">
        <f t="shared" si="8"/>
        <v>Avoided unrelated TNSP expenditure (market benefits)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-6.9113748865750377E-2</v>
      </c>
      <c r="Y79" s="40">
        <v>0</v>
      </c>
      <c r="Z79" s="40">
        <v>1.2626944976979451</v>
      </c>
      <c r="AA79" s="40">
        <v>1.1921152092809235</v>
      </c>
      <c r="AB79" s="40">
        <v>1.0194157535659074</v>
      </c>
      <c r="AD79" s="97" t="str">
        <f t="shared" si="9"/>
        <v>Avoided unrelated TNSP expenditure (market benefits)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0</v>
      </c>
      <c r="AL79" s="40">
        <v>0.12932156067513706</v>
      </c>
      <c r="AM79" s="40">
        <v>0</v>
      </c>
      <c r="AN79" s="40">
        <v>0.91629392749934158</v>
      </c>
      <c r="AO79" s="40">
        <v>1.2005643862986424</v>
      </c>
      <c r="AP79" s="40">
        <v>0.88545951349613516</v>
      </c>
      <c r="AR79" s="97" t="str">
        <f t="shared" si="10"/>
        <v>Avoided unrelated TNSP expenditure (market benefits)</v>
      </c>
      <c r="AS79" s="40">
        <v>0</v>
      </c>
      <c r="AT79" s="40">
        <v>0</v>
      </c>
      <c r="AU79" s="40">
        <v>0</v>
      </c>
      <c r="AV79" s="40">
        <v>0</v>
      </c>
      <c r="AW79" s="40">
        <v>0</v>
      </c>
      <c r="AX79" s="40">
        <v>0</v>
      </c>
      <c r="AY79" s="40">
        <v>0</v>
      </c>
      <c r="AZ79" s="40">
        <v>-3.2252005542131347E-2</v>
      </c>
      <c r="BA79" s="40">
        <v>0</v>
      </c>
      <c r="BB79" s="40">
        <v>0.67894248407796087</v>
      </c>
      <c r="BC79" s="40">
        <v>0.7938088544628531</v>
      </c>
      <c r="BD79" s="40">
        <v>0.59510986967292745</v>
      </c>
    </row>
    <row r="80" spans="2:56" ht="15" x14ac:dyDescent="0.2">
      <c r="B80" s="68" t="str">
        <f>'S1'!B359</f>
        <v>NNO receipts received from TNSP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163.99040796276142</v>
      </c>
      <c r="M80" s="40">
        <v>46.133412202056199</v>
      </c>
      <c r="N80" s="40">
        <v>0</v>
      </c>
      <c r="P80" s="68" t="str">
        <f t="shared" si="8"/>
        <v>NNO receipts received from TNSP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163.99040796276142</v>
      </c>
      <c r="AA80" s="40">
        <v>46.133412202056199</v>
      </c>
      <c r="AB80" s="40">
        <v>0</v>
      </c>
      <c r="AD80" s="97" t="str">
        <f t="shared" si="9"/>
        <v>NNO receipts received from TNSP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163.99040796276142</v>
      </c>
      <c r="AO80" s="40">
        <v>46.133412202056199</v>
      </c>
      <c r="AP80" s="40">
        <v>0</v>
      </c>
      <c r="AR80" s="97" t="str">
        <f t="shared" si="10"/>
        <v>NNO receipts received from TNSP</v>
      </c>
      <c r="AS80" s="40">
        <v>0</v>
      </c>
      <c r="AT80" s="40">
        <v>0</v>
      </c>
      <c r="AU80" s="40">
        <v>0</v>
      </c>
      <c r="AV80" s="40">
        <v>0</v>
      </c>
      <c r="AW80" s="40">
        <v>0</v>
      </c>
      <c r="AX80" s="40">
        <v>0</v>
      </c>
      <c r="AY80" s="40">
        <v>0</v>
      </c>
      <c r="AZ80" s="40">
        <v>0</v>
      </c>
      <c r="BA80" s="40">
        <v>0</v>
      </c>
      <c r="BB80" s="40">
        <v>163.99040796276142</v>
      </c>
      <c r="BC80" s="40">
        <v>46.133412202056206</v>
      </c>
      <c r="BD80" s="40">
        <v>0</v>
      </c>
    </row>
    <row r="81" spans="2:56" ht="15.75" thickBot="1" x14ac:dyDescent="0.25">
      <c r="B81" s="68" t="s">
        <v>57</v>
      </c>
      <c r="C81" s="44">
        <v>503.93988991562651</v>
      </c>
      <c r="D81" s="44">
        <v>531.93831885778388</v>
      </c>
      <c r="E81" s="44">
        <v>242.23911995417603</v>
      </c>
      <c r="F81" s="44">
        <v>227.05207384503541</v>
      </c>
      <c r="G81" s="44">
        <v>211.96272656456145</v>
      </c>
      <c r="H81" s="44">
        <v>183.87393706584183</v>
      </c>
      <c r="I81" s="44">
        <v>572.90795211578336</v>
      </c>
      <c r="J81" s="44">
        <v>550.8331031122807</v>
      </c>
      <c r="K81" s="44">
        <v>544.34445321836381</v>
      </c>
      <c r="L81" s="44">
        <v>552.93276984074646</v>
      </c>
      <c r="M81" s="44">
        <v>618.38643242301532</v>
      </c>
      <c r="N81" s="44">
        <v>601.95859569646166</v>
      </c>
      <c r="P81" s="68" t="str">
        <f t="shared" si="8"/>
        <v>NPV</v>
      </c>
      <c r="Q81" s="44">
        <v>74.003970981697464</v>
      </c>
      <c r="R81" s="44">
        <v>74.003970981697464</v>
      </c>
      <c r="S81" s="44">
        <v>18.325311966404371</v>
      </c>
      <c r="T81" s="44">
        <v>-1.6148134015898339</v>
      </c>
      <c r="U81" s="44">
        <v>18.325311966404371</v>
      </c>
      <c r="V81" s="44">
        <v>-38.326976429734756</v>
      </c>
      <c r="W81" s="44">
        <v>58.303695090568674</v>
      </c>
      <c r="X81" s="44">
        <v>69.688340965208397</v>
      </c>
      <c r="Y81" s="44">
        <v>58.303695090568674</v>
      </c>
      <c r="Z81" s="44">
        <v>33.612762289683388</v>
      </c>
      <c r="AA81" s="44">
        <v>83.282152525507684</v>
      </c>
      <c r="AB81" s="44">
        <v>64.789668629271461</v>
      </c>
      <c r="AD81" s="97" t="str">
        <f t="shared" si="9"/>
        <v>NPV</v>
      </c>
      <c r="AE81" s="44">
        <v>503.93988991562651</v>
      </c>
      <c r="AF81" s="44">
        <v>531.93831885778388</v>
      </c>
      <c r="AG81" s="44">
        <v>242.23911995417603</v>
      </c>
      <c r="AH81" s="44">
        <v>227.05207384503541</v>
      </c>
      <c r="AI81" s="44">
        <v>211.96272656456145</v>
      </c>
      <c r="AJ81" s="44">
        <v>183.87393706584183</v>
      </c>
      <c r="AK81" s="44">
        <v>572.90795211578336</v>
      </c>
      <c r="AL81" s="44">
        <v>551.67464848947247</v>
      </c>
      <c r="AM81" s="44">
        <v>544.34445321836381</v>
      </c>
      <c r="AN81" s="44">
        <v>558.30196674254239</v>
      </c>
      <c r="AO81" s="44">
        <v>624.2419722798287</v>
      </c>
      <c r="AP81" s="44">
        <v>605.72725097824514</v>
      </c>
      <c r="AR81" s="97" t="str">
        <f t="shared" si="10"/>
        <v>NPV</v>
      </c>
      <c r="AS81" s="44">
        <v>374.95911423544777</v>
      </c>
      <c r="AT81" s="44">
        <v>394.55801449495794</v>
      </c>
      <c r="AU81" s="44">
        <v>175.06497755784449</v>
      </c>
      <c r="AV81" s="44">
        <v>158.45200767104785</v>
      </c>
      <c r="AW81" s="44">
        <v>153.87150218511425</v>
      </c>
      <c r="AX81" s="44">
        <v>117.21366301716881</v>
      </c>
      <c r="AY81" s="44">
        <v>418.52667500821906</v>
      </c>
      <c r="AZ81" s="44">
        <v>406.64115263605356</v>
      </c>
      <c r="BA81" s="44">
        <v>398.53222578002539</v>
      </c>
      <c r="BB81" s="44">
        <v>398.10322301775079</v>
      </c>
      <c r="BC81" s="44">
        <v>458.90914562798946</v>
      </c>
      <c r="BD81" s="44">
        <v>441.48627552702561</v>
      </c>
    </row>
    <row r="82" spans="2:56" ht="15" thickTop="1" x14ac:dyDescent="0.2">
      <c r="C82" s="41"/>
      <c r="D82" s="41"/>
      <c r="E82" s="41"/>
      <c r="F82" s="41"/>
      <c r="G82" s="41"/>
      <c r="H82" s="41"/>
      <c r="I82" s="41"/>
      <c r="J82" s="142"/>
      <c r="K82" s="41"/>
      <c r="L82" s="142"/>
      <c r="M82" s="142"/>
      <c r="N82" s="142"/>
      <c r="Q82" s="41"/>
      <c r="R82" s="41"/>
      <c r="S82" s="41"/>
      <c r="T82" s="41"/>
      <c r="U82" s="41"/>
      <c r="V82" s="41"/>
      <c r="W82" s="41"/>
      <c r="X82" s="142"/>
      <c r="Y82" s="41"/>
      <c r="Z82" s="142"/>
      <c r="AA82" s="142"/>
      <c r="AB82" s="142"/>
      <c r="AE82" s="41"/>
      <c r="AF82" s="41"/>
      <c r="AG82" s="41"/>
      <c r="AH82" s="41"/>
      <c r="AI82" s="41"/>
      <c r="AJ82" s="41"/>
      <c r="AK82" s="41"/>
      <c r="AL82" s="142"/>
      <c r="AM82" s="41"/>
      <c r="AN82" s="142"/>
      <c r="AO82" s="142"/>
      <c r="AP82" s="142"/>
      <c r="AS82" s="41"/>
      <c r="AT82" s="41"/>
      <c r="AU82" s="41"/>
      <c r="AV82" s="41"/>
      <c r="AW82" s="41"/>
      <c r="AX82" s="41"/>
      <c r="AY82" s="41"/>
      <c r="AZ82" s="142"/>
      <c r="BA82" s="41"/>
      <c r="BB82" s="142"/>
      <c r="BC82" s="142"/>
      <c r="BD82" s="142"/>
    </row>
    <row r="83" spans="2:56" x14ac:dyDescent="0.2">
      <c r="C83" s="41"/>
      <c r="D83" s="41"/>
      <c r="E83" s="41"/>
      <c r="F83" s="41"/>
      <c r="G83" s="41"/>
      <c r="H83" s="41"/>
      <c r="I83" s="41"/>
      <c r="J83" s="142"/>
      <c r="K83" s="41"/>
      <c r="L83" s="142"/>
      <c r="M83" s="142"/>
      <c r="N83" s="142"/>
      <c r="Q83" s="41"/>
      <c r="R83" s="41"/>
      <c r="S83" s="41"/>
      <c r="T83" s="41"/>
      <c r="U83" s="41"/>
      <c r="V83" s="41"/>
      <c r="W83" s="41"/>
      <c r="X83" s="142"/>
      <c r="Y83" s="41"/>
      <c r="Z83" s="142"/>
      <c r="AA83" s="142"/>
      <c r="AB83" s="142"/>
      <c r="AE83" s="41"/>
      <c r="AF83" s="41"/>
      <c r="AG83" s="41"/>
      <c r="AH83" s="41"/>
      <c r="AI83" s="41"/>
      <c r="AJ83" s="41"/>
      <c r="AK83" s="41"/>
      <c r="AL83" s="142"/>
      <c r="AM83" s="41"/>
      <c r="AN83" s="142"/>
      <c r="AO83" s="142"/>
      <c r="AP83" s="142"/>
      <c r="AS83" s="41"/>
      <c r="AT83" s="41"/>
      <c r="AU83" s="41"/>
      <c r="AV83" s="41"/>
      <c r="AW83" s="41"/>
      <c r="AX83" s="41"/>
      <c r="AY83" s="41"/>
      <c r="AZ83" s="142"/>
      <c r="BA83" s="41"/>
      <c r="BB83" s="142"/>
      <c r="BC83" s="142"/>
      <c r="BD83" s="142"/>
    </row>
    <row r="84" spans="2:56" x14ac:dyDescent="0.2">
      <c r="D84" s="41"/>
      <c r="E84" s="41"/>
      <c r="F84" s="41"/>
      <c r="G84" s="41"/>
      <c r="H84" s="41"/>
      <c r="I84" s="135"/>
      <c r="J84" s="41"/>
      <c r="K84" s="41"/>
      <c r="L84" s="41"/>
      <c r="M84" s="101"/>
      <c r="N84" s="101"/>
      <c r="BB84" s="41"/>
      <c r="BC84" s="41"/>
      <c r="BD84" s="41"/>
    </row>
    <row r="107" spans="2:56" ht="15" hidden="1" x14ac:dyDescent="0.25">
      <c r="B107" s="42" t="s">
        <v>63</v>
      </c>
      <c r="C107" s="25" t="str">
        <f>C$45</f>
        <v>Step Change</v>
      </c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P107" s="42" t="s">
        <v>63</v>
      </c>
      <c r="Q107" s="25" t="str">
        <f>Q$45</f>
        <v>Progressive Change</v>
      </c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D107" s="42" t="s">
        <v>63</v>
      </c>
      <c r="AE107" s="25" t="str">
        <f>AE$45</f>
        <v>Hydrogen Superpower</v>
      </c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R107" s="42" t="s">
        <v>63</v>
      </c>
      <c r="AS107" s="25" t="str">
        <f>AR$45</f>
        <v>Weighted</v>
      </c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</row>
    <row r="108" spans="2:56" hidden="1" x14ac:dyDescent="0.2"/>
    <row r="109" spans="2:56" hidden="1" x14ac:dyDescent="0.2"/>
    <row r="110" spans="2:56" hidden="1" x14ac:dyDescent="0.2"/>
    <row r="111" spans="2:56" hidden="1" x14ac:dyDescent="0.2"/>
    <row r="112" spans="2:56" hidden="1" x14ac:dyDescent="0.2"/>
    <row r="113" spans="2:56" hidden="1" x14ac:dyDescent="0.2"/>
    <row r="114" spans="2:56" hidden="1" x14ac:dyDescent="0.2"/>
    <row r="115" spans="2:56" hidden="1" x14ac:dyDescent="0.2"/>
    <row r="116" spans="2:56" hidden="1" x14ac:dyDescent="0.2"/>
    <row r="117" spans="2:56" hidden="1" x14ac:dyDescent="0.2"/>
    <row r="118" spans="2:56" hidden="1" x14ac:dyDescent="0.2"/>
    <row r="119" spans="2:56" hidden="1" x14ac:dyDescent="0.2"/>
    <row r="120" spans="2:56" hidden="1" x14ac:dyDescent="0.2"/>
    <row r="121" spans="2:56" hidden="1" x14ac:dyDescent="0.2"/>
    <row r="122" spans="2:56" hidden="1" x14ac:dyDescent="0.2"/>
    <row r="123" spans="2:56" hidden="1" x14ac:dyDescent="0.2"/>
    <row r="124" spans="2:56" hidden="1" x14ac:dyDescent="0.2"/>
    <row r="126" spans="2:56" ht="20.25" x14ac:dyDescent="0.3">
      <c r="B126" s="141" t="s">
        <v>164</v>
      </c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  <c r="BA126" s="141"/>
      <c r="BB126" s="141"/>
      <c r="BC126" s="141"/>
      <c r="BD126" s="141"/>
    </row>
    <row r="431" spans="2:56" ht="20.25" x14ac:dyDescent="0.3">
      <c r="B431" s="141" t="s">
        <v>177</v>
      </c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  <c r="Y431" s="141"/>
      <c r="Z431" s="141"/>
      <c r="AA431" s="141"/>
      <c r="AB431" s="141"/>
      <c r="AC431" s="141"/>
      <c r="AD431" s="141"/>
      <c r="AE431" s="141"/>
      <c r="AF431" s="141"/>
      <c r="AG431" s="141"/>
      <c r="AH431" s="141"/>
      <c r="AI431" s="141"/>
      <c r="AJ431" s="141"/>
      <c r="AK431" s="141"/>
      <c r="AL431" s="141"/>
      <c r="AM431" s="141"/>
      <c r="AN431" s="141"/>
      <c r="AO431" s="141"/>
      <c r="AP431" s="141"/>
      <c r="AQ431" s="141"/>
      <c r="AR431" s="141"/>
      <c r="AS431" s="141"/>
      <c r="AT431" s="141"/>
      <c r="AU431" s="141"/>
      <c r="AV431" s="141"/>
      <c r="AW431" s="141"/>
      <c r="AX431" s="141"/>
      <c r="AY431" s="141"/>
      <c r="AZ431" s="141"/>
      <c r="BA431" s="141"/>
      <c r="BB431" s="141"/>
      <c r="BC431" s="141"/>
      <c r="BD431" s="141"/>
    </row>
    <row r="437" spans="2:4" ht="15.75" x14ac:dyDescent="0.25">
      <c r="B437" s="99" t="s">
        <v>183</v>
      </c>
      <c r="C437" s="99"/>
      <c r="D437" s="99"/>
    </row>
    <row r="438" spans="2:4" ht="15" x14ac:dyDescent="0.2">
      <c r="B438" s="68"/>
      <c r="C438" s="68" t="s">
        <v>165</v>
      </c>
      <c r="D438" s="117">
        <v>443.80852581149759</v>
      </c>
    </row>
    <row r="439" spans="2:4" ht="15" x14ac:dyDescent="0.2">
      <c r="B439" s="68"/>
      <c r="C439" s="68" t="s">
        <v>166</v>
      </c>
      <c r="D439" s="117">
        <v>470.32071719360982</v>
      </c>
    </row>
    <row r="440" spans="2:4" ht="15" x14ac:dyDescent="0.2">
      <c r="B440" s="68"/>
      <c r="C440" s="68" t="s">
        <v>167</v>
      </c>
      <c r="D440" s="117">
        <v>206.96578995298398</v>
      </c>
    </row>
    <row r="441" spans="2:4" ht="15" x14ac:dyDescent="0.2">
      <c r="B441" s="68"/>
      <c r="C441" s="68" t="s">
        <v>168</v>
      </c>
      <c r="D441" s="117">
        <v>193.60053467485389</v>
      </c>
    </row>
    <row r="442" spans="2:4" ht="15" x14ac:dyDescent="0.2">
      <c r="B442" s="68"/>
      <c r="C442" s="68" t="s">
        <v>169</v>
      </c>
      <c r="D442" s="117">
        <v>175.20166954674121</v>
      </c>
    </row>
    <row r="443" spans="2:4" ht="15" x14ac:dyDescent="0.2">
      <c r="B443" s="68"/>
      <c r="C443" s="68" t="s">
        <v>170</v>
      </c>
      <c r="D443" s="117">
        <v>146.91005098314685</v>
      </c>
    </row>
    <row r="444" spans="2:4" ht="15" x14ac:dyDescent="0.2">
      <c r="B444" s="68"/>
      <c r="C444" s="68" t="s">
        <v>171</v>
      </c>
      <c r="D444" s="117">
        <v>513.37728656045351</v>
      </c>
    </row>
    <row r="445" spans="2:4" ht="15" x14ac:dyDescent="0.2">
      <c r="B445" s="68"/>
      <c r="C445" s="68" t="s">
        <v>172</v>
      </c>
      <c r="D445" s="117">
        <v>492.4145254188191</v>
      </c>
    </row>
    <row r="446" spans="2:4" ht="15" x14ac:dyDescent="0.2">
      <c r="B446" s="68"/>
      <c r="C446" s="68" t="s">
        <v>173</v>
      </c>
      <c r="D446" s="117">
        <v>483.52657958278468</v>
      </c>
    </row>
    <row r="447" spans="2:4" ht="15" x14ac:dyDescent="0.2">
      <c r="B447" s="68"/>
      <c r="C447" s="68" t="s">
        <v>174</v>
      </c>
      <c r="D447" s="117">
        <v>500.79914677324717</v>
      </c>
    </row>
    <row r="448" spans="2:4" ht="15" x14ac:dyDescent="0.2">
      <c r="B448" s="68"/>
      <c r="C448" s="68" t="s">
        <v>175</v>
      </c>
      <c r="D448" s="117">
        <v>553.49018738834354</v>
      </c>
    </row>
    <row r="449" spans="2:4" ht="15" x14ac:dyDescent="0.2">
      <c r="B449" s="68"/>
      <c r="C449" s="68" t="s">
        <v>176</v>
      </c>
      <c r="D449" s="117">
        <v>539.07367493670336</v>
      </c>
    </row>
    <row r="450" spans="2:4" ht="15.75" x14ac:dyDescent="0.25">
      <c r="B450" s="99" t="s">
        <v>184</v>
      </c>
      <c r="C450" s="99"/>
      <c r="D450" s="99"/>
    </row>
    <row r="451" spans="2:4" ht="15" x14ac:dyDescent="0.2">
      <c r="B451" s="68"/>
      <c r="C451" s="68" t="s">
        <v>165</v>
      </c>
      <c r="D451" s="117">
        <v>644.24070741102742</v>
      </c>
    </row>
    <row r="452" spans="2:4" ht="15" x14ac:dyDescent="0.2">
      <c r="B452" s="68"/>
      <c r="C452" s="68" t="s">
        <v>166</v>
      </c>
      <c r="D452" s="117">
        <v>677.18570707864797</v>
      </c>
    </row>
    <row r="453" spans="2:4" ht="15" x14ac:dyDescent="0.2">
      <c r="B453" s="68"/>
      <c r="C453" s="68" t="s">
        <v>167</v>
      </c>
      <c r="D453" s="117">
        <v>328.25452915998994</v>
      </c>
    </row>
    <row r="454" spans="2:4" ht="15" x14ac:dyDescent="0.2">
      <c r="B454" s="68"/>
      <c r="C454" s="68" t="s">
        <v>168</v>
      </c>
      <c r="D454" s="117">
        <v>307.64500511463785</v>
      </c>
    </row>
    <row r="455" spans="2:4" ht="15" x14ac:dyDescent="0.2">
      <c r="B455" s="68"/>
      <c r="C455" s="68" t="s">
        <v>169</v>
      </c>
      <c r="D455" s="117">
        <v>306.15969459026445</v>
      </c>
    </row>
    <row r="456" spans="2:4" ht="15" x14ac:dyDescent="0.2">
      <c r="B456" s="68"/>
      <c r="C456" s="68" t="s">
        <v>170</v>
      </c>
      <c r="D456" s="117">
        <v>279.7518817880914</v>
      </c>
    </row>
    <row r="457" spans="2:4" ht="15" x14ac:dyDescent="0.2">
      <c r="B457" s="68"/>
      <c r="C457" s="68" t="s">
        <v>171</v>
      </c>
      <c r="D457" s="117">
        <v>705.68034363632717</v>
      </c>
    </row>
    <row r="458" spans="2:4" ht="15" x14ac:dyDescent="0.2">
      <c r="B458" s="68"/>
      <c r="C458" s="68" t="s">
        <v>172</v>
      </c>
      <c r="D458" s="117">
        <v>682.05300861722753</v>
      </c>
    </row>
    <row r="459" spans="2:4" ht="15" x14ac:dyDescent="0.2">
      <c r="B459" s="68"/>
      <c r="C459" s="68" t="s">
        <v>173</v>
      </c>
      <c r="D459" s="117">
        <v>684.89524431271093</v>
      </c>
    </row>
    <row r="460" spans="2:4" ht="15" x14ac:dyDescent="0.2">
      <c r="B460" s="68"/>
      <c r="C460" s="68" t="s">
        <v>174</v>
      </c>
      <c r="D460" s="117">
        <v>668.44493480999142</v>
      </c>
    </row>
    <row r="461" spans="2:4" ht="15" x14ac:dyDescent="0.2">
      <c r="B461" s="68"/>
      <c r="C461" s="68" t="s">
        <v>175</v>
      </c>
      <c r="D461" s="117">
        <v>763.19982841318938</v>
      </c>
    </row>
    <row r="462" spans="2:4" ht="15" x14ac:dyDescent="0.2">
      <c r="B462" s="68"/>
      <c r="C462" s="68" t="s">
        <v>176</v>
      </c>
      <c r="D462" s="117">
        <v>742.28786424948373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F62D1-A645-4813-AB26-42852E8C9180}">
  <dimension ref="B2:AH108"/>
  <sheetViews>
    <sheetView showGridLines="0" workbookViewId="0">
      <selection activeCell="G76" sqref="G76"/>
    </sheetView>
  </sheetViews>
  <sheetFormatPr defaultRowHeight="14.25" x14ac:dyDescent="0.2"/>
  <cols>
    <col min="2" max="34" width="15.5" customWidth="1"/>
  </cols>
  <sheetData>
    <row r="2" spans="2:34" ht="19.5" x14ac:dyDescent="0.3">
      <c r="B2" s="2" t="s">
        <v>64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4" spans="2:34" ht="15" x14ac:dyDescent="0.25">
      <c r="B4" s="45" t="s">
        <v>65</v>
      </c>
      <c r="C4" s="45"/>
      <c r="D4" s="46" t="str" cm="1">
        <f t="array" ref="D4">INDEX(Results!$B$31:$B$42,MATCH(1,Results!$H$31:$H$42,0),0)</f>
        <v>Option 5B</v>
      </c>
    </row>
    <row r="6" spans="2:34" ht="15" x14ac:dyDescent="0.25">
      <c r="B6" s="25" t="s">
        <v>66</v>
      </c>
      <c r="C6" s="16"/>
      <c r="D6" s="16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</row>
    <row r="8" spans="2:34" ht="15" x14ac:dyDescent="0.25">
      <c r="B8" s="48" t="str">
        <f>$D$4</f>
        <v>Option 5B</v>
      </c>
      <c r="C8" s="47" t="str">
        <f>'General inputs'!$I$75</f>
        <v>Step Change</v>
      </c>
      <c r="D8" s="47"/>
      <c r="E8" s="30">
        <f>FirstYear</f>
        <v>2023</v>
      </c>
      <c r="F8" s="30">
        <f>E8+1</f>
        <v>2024</v>
      </c>
      <c r="G8" s="30">
        <f t="shared" ref="G8:AH8" si="0">F8+1</f>
        <v>2025</v>
      </c>
      <c r="H8" s="30">
        <f t="shared" si="0"/>
        <v>2026</v>
      </c>
      <c r="I8" s="30">
        <f t="shared" si="0"/>
        <v>2027</v>
      </c>
      <c r="J8" s="30">
        <f t="shared" si="0"/>
        <v>2028</v>
      </c>
      <c r="K8" s="30">
        <f t="shared" si="0"/>
        <v>2029</v>
      </c>
      <c r="L8" s="30">
        <f t="shared" si="0"/>
        <v>2030</v>
      </c>
      <c r="M8" s="30">
        <f t="shared" si="0"/>
        <v>2031</v>
      </c>
      <c r="N8" s="30">
        <f t="shared" si="0"/>
        <v>2032</v>
      </c>
      <c r="O8" s="30">
        <f t="shared" si="0"/>
        <v>2033</v>
      </c>
      <c r="P8" s="30">
        <f t="shared" si="0"/>
        <v>2034</v>
      </c>
      <c r="Q8" s="30">
        <f t="shared" si="0"/>
        <v>2035</v>
      </c>
      <c r="R8" s="30">
        <f t="shared" si="0"/>
        <v>2036</v>
      </c>
      <c r="S8" s="30">
        <f t="shared" si="0"/>
        <v>2037</v>
      </c>
      <c r="T8" s="30">
        <f t="shared" si="0"/>
        <v>2038</v>
      </c>
      <c r="U8" s="30">
        <f t="shared" si="0"/>
        <v>2039</v>
      </c>
      <c r="V8" s="30">
        <f t="shared" si="0"/>
        <v>2040</v>
      </c>
      <c r="W8" s="30">
        <f t="shared" si="0"/>
        <v>2041</v>
      </c>
      <c r="X8" s="30">
        <f t="shared" si="0"/>
        <v>2042</v>
      </c>
      <c r="Y8" s="30">
        <f t="shared" si="0"/>
        <v>2043</v>
      </c>
      <c r="Z8" s="30">
        <f t="shared" si="0"/>
        <v>2044</v>
      </c>
      <c r="AA8" s="30">
        <f t="shared" si="0"/>
        <v>2045</v>
      </c>
      <c r="AB8" s="30">
        <f t="shared" si="0"/>
        <v>2046</v>
      </c>
      <c r="AC8" s="30">
        <f t="shared" si="0"/>
        <v>2047</v>
      </c>
      <c r="AD8" s="30">
        <f t="shared" si="0"/>
        <v>2048</v>
      </c>
      <c r="AE8" s="30">
        <f t="shared" si="0"/>
        <v>2049</v>
      </c>
      <c r="AF8" s="30">
        <f t="shared" si="0"/>
        <v>2050</v>
      </c>
      <c r="AG8" s="30">
        <f t="shared" si="0"/>
        <v>2051</v>
      </c>
      <c r="AH8" s="30">
        <f t="shared" si="0"/>
        <v>2052</v>
      </c>
    </row>
    <row r="9" spans="2:34" x14ac:dyDescent="0.2">
      <c r="B9" s="18" t="str">
        <f>'General inputs'!$B$79</f>
        <v xml:space="preserve">Avoided fuel consumption from generation dispatch </v>
      </c>
      <c r="C9" s="5"/>
      <c r="D9" s="5"/>
      <c r="E9" s="46" t="e">
        <f>INDEX('S1'!$H$256:$AA$267,MATCH('Chart tables'!$D$4,'S1'!$B$256:$B$267,0),MATCH('Chart tables'!E$8,'S1'!$H$255:$AA$255,0))/1000000</f>
        <v>#VALUE!</v>
      </c>
      <c r="F9" s="46">
        <f>INDEX('S1'!$H$256:$AA$267,MATCH('Chart tables'!$D$4,'S1'!$B$256:$B$267,0),MATCH('Chart tables'!F$8,'S1'!$H$255:$AA$255,0))/1000000</f>
        <v>0</v>
      </c>
      <c r="G9" s="46">
        <f>INDEX('S1'!$H$256:$AA$267,MATCH('Chart tables'!$D$4,'S1'!$B$256:$B$267,0),MATCH('Chart tables'!G$8,'S1'!$H$255:$AA$255,0))/1000000</f>
        <v>0</v>
      </c>
      <c r="H9" s="46">
        <f>INDEX('S1'!$H$256:$AA$267,MATCH('Chart tables'!$D$4,'S1'!$B$256:$B$267,0),MATCH('Chart tables'!H$8,'S1'!$H$255:$AA$255,0))/1000000</f>
        <v>0</v>
      </c>
      <c r="I9" s="46">
        <f>INDEX('S1'!$H$256:$AA$267,MATCH('Chart tables'!$D$4,'S1'!$B$256:$B$267,0),MATCH('Chart tables'!I$8,'S1'!$H$255:$AA$255,0))/1000000</f>
        <v>0</v>
      </c>
      <c r="J9" s="46">
        <f>INDEX('S1'!$H$256:$AA$267,MATCH('Chart tables'!$D$4,'S1'!$B$256:$B$267,0),MATCH('Chart tables'!J$8,'S1'!$H$255:$AA$255,0))/1000000</f>
        <v>0</v>
      </c>
      <c r="K9" s="46">
        <f>INDEX('S1'!$H$256:$AA$267,MATCH('Chart tables'!$D$4,'S1'!$B$256:$B$267,0),MATCH('Chart tables'!K$8,'S1'!$H$255:$AA$255,0))/1000000</f>
        <v>0</v>
      </c>
      <c r="L9" s="46">
        <f>INDEX('S1'!$H$256:$AA$267,MATCH('Chart tables'!$D$4,'S1'!$B$256:$B$267,0),MATCH('Chart tables'!L$8,'S1'!$H$255:$AA$255,0))/1000000</f>
        <v>0</v>
      </c>
      <c r="M9" s="46">
        <f>INDEX('S1'!$H$256:$AA$267,MATCH('Chart tables'!$D$4,'S1'!$B$256:$B$267,0),MATCH('Chart tables'!M$8,'S1'!$H$255:$AA$255,0))/1000000</f>
        <v>0</v>
      </c>
      <c r="N9" s="46">
        <f>INDEX('S1'!$H$256:$AA$267,MATCH('Chart tables'!$D$4,'S1'!$B$256:$B$267,0),MATCH('Chart tables'!N$8,'S1'!$H$255:$AA$255,0))/1000000</f>
        <v>0</v>
      </c>
      <c r="O9" s="46">
        <f>INDEX('S1'!$H$256:$AA$267,MATCH('Chart tables'!$D$4,'S1'!$B$256:$B$267,0),MATCH('Chart tables'!O$8,'S1'!$H$255:$AA$255,0))/1000000</f>
        <v>0</v>
      </c>
      <c r="P9" s="46">
        <f>INDEX('S1'!$H$256:$AA$267,MATCH('Chart tables'!$D$4,'S1'!$B$256:$B$267,0),MATCH('Chart tables'!P$8,'S1'!$H$255:$AA$255,0))/1000000</f>
        <v>0</v>
      </c>
      <c r="Q9" s="46">
        <f>INDEX('S1'!$H$256:$AA$267,MATCH('Chart tables'!$D$4,'S1'!$B$256:$B$267,0),MATCH('Chart tables'!Q$8,'S1'!$H$255:$AA$255,0))/1000000</f>
        <v>0</v>
      </c>
      <c r="R9" s="46">
        <f>INDEX('S1'!$H$256:$AA$267,MATCH('Chart tables'!$D$4,'S1'!$B$256:$B$267,0),MATCH('Chart tables'!R$8,'S1'!$H$255:$AA$255,0))/1000000</f>
        <v>0</v>
      </c>
      <c r="S9" s="46">
        <f>INDEX('S1'!$H$256:$AA$267,MATCH('Chart tables'!$D$4,'S1'!$B$256:$B$267,0),MATCH('Chart tables'!S$8,'S1'!$H$255:$AA$255,0))/1000000</f>
        <v>0</v>
      </c>
      <c r="T9" s="46">
        <f>INDEX('S1'!$H$256:$AA$267,MATCH('Chart tables'!$D$4,'S1'!$B$256:$B$267,0),MATCH('Chart tables'!T$8,'S1'!$H$255:$AA$255,0))/1000000</f>
        <v>0</v>
      </c>
      <c r="U9" s="46">
        <f>INDEX('S1'!$H$256:$AA$267,MATCH('Chart tables'!$D$4,'S1'!$B$256:$B$267,0),MATCH('Chart tables'!U$8,'S1'!$H$255:$AA$255,0))/1000000</f>
        <v>0</v>
      </c>
      <c r="V9" s="46">
        <f>INDEX('S1'!$H$256:$AA$267,MATCH('Chart tables'!$D$4,'S1'!$B$256:$B$267,0),MATCH('Chart tables'!V$8,'S1'!$H$255:$AA$255,0))/1000000</f>
        <v>0</v>
      </c>
      <c r="W9" s="46">
        <f>INDEX('S1'!$H$256:$AA$267,MATCH('Chart tables'!$D$4,'S1'!$B$256:$B$267,0),MATCH('Chart tables'!W$8,'S1'!$H$255:$AA$255,0))/1000000</f>
        <v>0</v>
      </c>
      <c r="X9" s="46">
        <f>INDEX('S1'!$H$256:$AA$267,MATCH('Chart tables'!$D$4,'S1'!$B$256:$B$267,0),MATCH('Chart tables'!X$8,'S1'!$H$255:$AA$255,0))/1000000</f>
        <v>0</v>
      </c>
      <c r="Y9" s="46" t="e">
        <f>INDEX('S1'!$H$256:$AA$267,MATCH('Chart tables'!$D$4,'S1'!$B$256:$B$267,0),MATCH('Chart tables'!Y$8,'S1'!$H$255:$AA$255,0))/1000000</f>
        <v>#N/A</v>
      </c>
      <c r="Z9" s="46" t="e">
        <f>INDEX('S1'!$H$256:$AA$267,MATCH('Chart tables'!$D$4,'S1'!$B$256:$B$267,0),MATCH('Chart tables'!Z$8,'S1'!$H$255:$AA$255,0))/1000000</f>
        <v>#N/A</v>
      </c>
      <c r="AA9" s="46" t="e">
        <f>INDEX('S1'!$H$256:$AA$267,MATCH('Chart tables'!$D$4,'S1'!$B$256:$B$267,0),MATCH('Chart tables'!AA$8,'S1'!$H$255:$AA$255,0))/1000000</f>
        <v>#N/A</v>
      </c>
      <c r="AB9" s="46" t="e">
        <f>INDEX('S1'!$H$256:$AA$267,MATCH('Chart tables'!$D$4,'S1'!$B$256:$B$267,0),MATCH('Chart tables'!AB$8,'S1'!$H$255:$AA$255,0))/1000000</f>
        <v>#N/A</v>
      </c>
      <c r="AC9" s="46" t="e">
        <f>INDEX('S1'!$H$256:$AA$267,MATCH('Chart tables'!$D$4,'S1'!$B$256:$B$267,0),MATCH('Chart tables'!AC$8,'S1'!$H$255:$AA$255,0))/1000000</f>
        <v>#N/A</v>
      </c>
      <c r="AD9" s="46" t="e">
        <f>INDEX('S1'!$H$256:$AA$267,MATCH('Chart tables'!$D$4,'S1'!$B$256:$B$267,0),MATCH('Chart tables'!AD$8,'S1'!$H$255:$AA$255,0))/1000000</f>
        <v>#N/A</v>
      </c>
      <c r="AE9" s="46" t="e">
        <f>INDEX('S1'!$H$256:$AA$267,MATCH('Chart tables'!$D$4,'S1'!$B$256:$B$267,0),MATCH('Chart tables'!AE$8,'S1'!$H$255:$AA$255,0))/1000000</f>
        <v>#N/A</v>
      </c>
      <c r="AF9" s="46" t="e">
        <f>INDEX('S1'!$H$256:$AA$267,MATCH('Chart tables'!$D$4,'S1'!$B$256:$B$267,0),MATCH('Chart tables'!AF$8,'S1'!$H$255:$AA$255,0))/1000000</f>
        <v>#N/A</v>
      </c>
      <c r="AG9" s="46" t="e">
        <f>INDEX('S1'!$H$256:$AA$267,MATCH('Chart tables'!$D$4,'S1'!$B$256:$B$267,0),MATCH('Chart tables'!AG$8,'S1'!$H$255:$AA$255,0))/1000000</f>
        <v>#N/A</v>
      </c>
      <c r="AH9" s="46" t="e">
        <f>INDEX('S1'!$H$256:$AA$267,MATCH('Chart tables'!$D$4,'S1'!$B$256:$B$267,0),MATCH('Chart tables'!AH$8,'S1'!$H$255:$AA$255,0))/1000000</f>
        <v>#N/A</v>
      </c>
    </row>
    <row r="10" spans="2:34" x14ac:dyDescent="0.2">
      <c r="B10" s="18" t="str">
        <f>'General inputs'!$B$80</f>
        <v xml:space="preserve">Avoided voluntary load curtailment </v>
      </c>
      <c r="C10" s="5"/>
      <c r="D10" s="5"/>
      <c r="E10" s="46" t="e">
        <f>INDEX('S1'!$H$271:$AA$282,MATCH('Chart tables'!$D$4,'S1'!$B$271:$B$282,0),MATCH('Chart tables'!E$8,'S1'!$H$270:$AA$270,0))/1000000</f>
        <v>#VALUE!</v>
      </c>
      <c r="F10" s="46">
        <f>INDEX('S1'!$H$271:$AA$282,MATCH('Chart tables'!$D$4,'S1'!$B$271:$B$282,0),MATCH('Chart tables'!F$8,'S1'!$H$270:$AA$270,0))/1000000</f>
        <v>0</v>
      </c>
      <c r="G10" s="46">
        <f>INDEX('S1'!$H$271:$AA$282,MATCH('Chart tables'!$D$4,'S1'!$B$271:$B$282,0),MATCH('Chart tables'!G$8,'S1'!$H$270:$AA$270,0))/1000000</f>
        <v>0</v>
      </c>
      <c r="H10" s="46">
        <f>INDEX('S1'!$H$271:$AA$282,MATCH('Chart tables'!$D$4,'S1'!$B$271:$B$282,0),MATCH('Chart tables'!H$8,'S1'!$H$270:$AA$270,0))/1000000</f>
        <v>0</v>
      </c>
      <c r="I10" s="46">
        <f>INDEX('S1'!$H$271:$AA$282,MATCH('Chart tables'!$D$4,'S1'!$B$271:$B$282,0),MATCH('Chart tables'!I$8,'S1'!$H$270:$AA$270,0))/1000000</f>
        <v>0</v>
      </c>
      <c r="J10" s="46">
        <f>INDEX('S1'!$H$271:$AA$282,MATCH('Chart tables'!$D$4,'S1'!$B$271:$B$282,0),MATCH('Chart tables'!J$8,'S1'!$H$270:$AA$270,0))/1000000</f>
        <v>0</v>
      </c>
      <c r="K10" s="46">
        <f>INDEX('S1'!$H$271:$AA$282,MATCH('Chart tables'!$D$4,'S1'!$B$271:$B$282,0),MATCH('Chart tables'!K$8,'S1'!$H$270:$AA$270,0))/1000000</f>
        <v>0</v>
      </c>
      <c r="L10" s="46">
        <f>INDEX('S1'!$H$271:$AA$282,MATCH('Chart tables'!$D$4,'S1'!$B$271:$B$282,0),MATCH('Chart tables'!L$8,'S1'!$H$270:$AA$270,0))/1000000</f>
        <v>0</v>
      </c>
      <c r="M10" s="46">
        <f>INDEX('S1'!$H$271:$AA$282,MATCH('Chart tables'!$D$4,'S1'!$B$271:$B$282,0),MATCH('Chart tables'!M$8,'S1'!$H$270:$AA$270,0))/1000000</f>
        <v>0</v>
      </c>
      <c r="N10" s="46">
        <f>INDEX('S1'!$H$271:$AA$282,MATCH('Chart tables'!$D$4,'S1'!$B$271:$B$282,0),MATCH('Chart tables'!N$8,'S1'!$H$270:$AA$270,0))/1000000</f>
        <v>0</v>
      </c>
      <c r="O10" s="46">
        <f>INDEX('S1'!$H$271:$AA$282,MATCH('Chart tables'!$D$4,'S1'!$B$271:$B$282,0),MATCH('Chart tables'!O$8,'S1'!$H$270:$AA$270,0))/1000000</f>
        <v>0</v>
      </c>
      <c r="P10" s="46">
        <f>INDEX('S1'!$H$271:$AA$282,MATCH('Chart tables'!$D$4,'S1'!$B$271:$B$282,0),MATCH('Chart tables'!P$8,'S1'!$H$270:$AA$270,0))/1000000</f>
        <v>0</v>
      </c>
      <c r="Q10" s="46">
        <f>INDEX('S1'!$H$271:$AA$282,MATCH('Chart tables'!$D$4,'S1'!$B$271:$B$282,0),MATCH('Chart tables'!Q$8,'S1'!$H$270:$AA$270,0))/1000000</f>
        <v>0</v>
      </c>
      <c r="R10" s="46">
        <f>INDEX('S1'!$H$271:$AA$282,MATCH('Chart tables'!$D$4,'S1'!$B$271:$B$282,0),MATCH('Chart tables'!R$8,'S1'!$H$270:$AA$270,0))/1000000</f>
        <v>0</v>
      </c>
      <c r="S10" s="46">
        <f>INDEX('S1'!$H$271:$AA$282,MATCH('Chart tables'!$D$4,'S1'!$B$271:$B$282,0),MATCH('Chart tables'!S$8,'S1'!$H$270:$AA$270,0))/1000000</f>
        <v>0</v>
      </c>
      <c r="T10" s="46">
        <f>INDEX('S1'!$H$271:$AA$282,MATCH('Chart tables'!$D$4,'S1'!$B$271:$B$282,0),MATCH('Chart tables'!T$8,'S1'!$H$270:$AA$270,0))/1000000</f>
        <v>0</v>
      </c>
      <c r="U10" s="46">
        <f>INDEX('S1'!$H$271:$AA$282,MATCH('Chart tables'!$D$4,'S1'!$B$271:$B$282,0),MATCH('Chart tables'!U$8,'S1'!$H$270:$AA$270,0))/1000000</f>
        <v>0</v>
      </c>
      <c r="V10" s="46">
        <f>INDEX('S1'!$H$271:$AA$282,MATCH('Chart tables'!$D$4,'S1'!$B$271:$B$282,0),MATCH('Chart tables'!V$8,'S1'!$H$270:$AA$270,0))/1000000</f>
        <v>0</v>
      </c>
      <c r="W10" s="46">
        <f>INDEX('S1'!$H$271:$AA$282,MATCH('Chart tables'!$D$4,'S1'!$B$271:$B$282,0),MATCH('Chart tables'!W$8,'S1'!$H$270:$AA$270,0))/1000000</f>
        <v>0</v>
      </c>
      <c r="X10" s="46">
        <f>INDEX('S1'!$H$271:$AA$282,MATCH('Chart tables'!$D$4,'S1'!$B$271:$B$282,0),MATCH('Chart tables'!X$8,'S1'!$H$270:$AA$270,0))/1000000</f>
        <v>0</v>
      </c>
      <c r="Y10" s="46" t="e">
        <f>INDEX('S1'!$H$271:$AA$282,MATCH('Chart tables'!$D$4,'S1'!$B$271:$B$282,0),MATCH('Chart tables'!Y$8,'S1'!$H$270:$AA$270,0))/1000000</f>
        <v>#N/A</v>
      </c>
      <c r="Z10" s="46" t="e">
        <f>INDEX('S1'!$H$271:$AA$282,MATCH('Chart tables'!$D$4,'S1'!$B$271:$B$282,0),MATCH('Chart tables'!Z$8,'S1'!$H$270:$AA$270,0))/1000000</f>
        <v>#N/A</v>
      </c>
      <c r="AA10" s="46" t="e">
        <f>INDEX('S1'!$H$271:$AA$282,MATCH('Chart tables'!$D$4,'S1'!$B$271:$B$282,0),MATCH('Chart tables'!AA$8,'S1'!$H$270:$AA$270,0))/1000000</f>
        <v>#N/A</v>
      </c>
      <c r="AB10" s="46" t="e">
        <f>INDEX('S1'!$H$271:$AA$282,MATCH('Chart tables'!$D$4,'S1'!$B$271:$B$282,0),MATCH('Chart tables'!AB$8,'S1'!$H$270:$AA$270,0))/1000000</f>
        <v>#N/A</v>
      </c>
      <c r="AC10" s="46" t="e">
        <f>INDEX('S1'!$H$271:$AA$282,MATCH('Chart tables'!$D$4,'S1'!$B$271:$B$282,0),MATCH('Chart tables'!AC$8,'S1'!$H$270:$AA$270,0))/1000000</f>
        <v>#N/A</v>
      </c>
      <c r="AD10" s="46" t="e">
        <f>INDEX('S1'!$H$271:$AA$282,MATCH('Chart tables'!$D$4,'S1'!$B$271:$B$282,0),MATCH('Chart tables'!AD$8,'S1'!$H$270:$AA$270,0))/1000000</f>
        <v>#N/A</v>
      </c>
      <c r="AE10" s="46" t="e">
        <f>INDEX('S1'!$H$271:$AA$282,MATCH('Chart tables'!$D$4,'S1'!$B$271:$B$282,0),MATCH('Chart tables'!AE$8,'S1'!$H$270:$AA$270,0))/1000000</f>
        <v>#N/A</v>
      </c>
      <c r="AF10" s="46" t="e">
        <f>INDEX('S1'!$H$271:$AA$282,MATCH('Chart tables'!$D$4,'S1'!$B$271:$B$282,0),MATCH('Chart tables'!AF$8,'S1'!$H$270:$AA$270,0))/1000000</f>
        <v>#N/A</v>
      </c>
      <c r="AG10" s="46" t="e">
        <f>INDEX('S1'!$H$271:$AA$282,MATCH('Chart tables'!$D$4,'S1'!$B$271:$B$282,0),MATCH('Chart tables'!AG$8,'S1'!$H$270:$AA$270,0))/1000000</f>
        <v>#N/A</v>
      </c>
      <c r="AH10" s="46" t="e">
        <f>INDEX('S1'!$H$271:$AA$282,MATCH('Chart tables'!$D$4,'S1'!$B$271:$B$282,0),MATCH('Chart tables'!AH$8,'S1'!$H$270:$AA$270,0))/1000000</f>
        <v>#N/A</v>
      </c>
    </row>
    <row r="11" spans="2:34" x14ac:dyDescent="0.2">
      <c r="B11" s="18" t="str">
        <f>'General inputs'!$B$81</f>
        <v>Avoided involuntary load shedding</v>
      </c>
      <c r="C11" s="5"/>
      <c r="D11" s="5"/>
      <c r="E11" s="46" t="e">
        <f>(INDEX('S1'!$H$286:$AA$297,MATCH('Chart tables'!$D$4,'S1'!$B$286:$B$297,0),MATCH('Chart tables'!E$8,'S1'!$H$285:$AA$285,0))/1000000)+(INDEX('S1'!$H$301:$AA$312,MATCH('Chart tables'!$D$4,'S1'!$B$301:$B$312,0),MATCH('Chart tables'!E$8,'S1'!$H$300:$AA$300,0))/1000000)</f>
        <v>#VALUE!</v>
      </c>
      <c r="F11" s="46">
        <f>(INDEX('S1'!$H$286:$AA$297,MATCH('Chart tables'!$D$4,'S1'!$B$286:$B$297,0),MATCH('Chart tables'!F$8,'S1'!$H$285:$AA$285,0))/1000000)+(INDEX('S1'!$H$301:$AA$312,MATCH('Chart tables'!$D$4,'S1'!$B$301:$B$312,0),MATCH('Chart tables'!F$8,'S1'!$H$300:$AA$300,0))/1000000)</f>
        <v>0</v>
      </c>
      <c r="G11" s="46">
        <f>(INDEX('S1'!$H$286:$AA$297,MATCH('Chart tables'!$D$4,'S1'!$B$286:$B$297,0),MATCH('Chart tables'!G$8,'S1'!$H$285:$AA$285,0))/1000000)+(INDEX('S1'!$H$301:$AA$312,MATCH('Chart tables'!$D$4,'S1'!$B$301:$B$312,0),MATCH('Chart tables'!G$8,'S1'!$H$300:$AA$300,0))/1000000)</f>
        <v>0</v>
      </c>
      <c r="H11" s="46">
        <f>(INDEX('S1'!$H$286:$AA$297,MATCH('Chart tables'!$D$4,'S1'!$B$286:$B$297,0),MATCH('Chart tables'!H$8,'S1'!$H$285:$AA$285,0))/1000000)+(INDEX('S1'!$H$301:$AA$312,MATCH('Chart tables'!$D$4,'S1'!$B$301:$B$312,0),MATCH('Chart tables'!H$8,'S1'!$H$300:$AA$300,0))/1000000)</f>
        <v>0</v>
      </c>
      <c r="I11" s="46">
        <f>(INDEX('S1'!$H$286:$AA$297,MATCH('Chart tables'!$D$4,'S1'!$B$286:$B$297,0),MATCH('Chart tables'!I$8,'S1'!$H$285:$AA$285,0))/1000000)+(INDEX('S1'!$H$301:$AA$312,MATCH('Chart tables'!$D$4,'S1'!$B$301:$B$312,0),MATCH('Chart tables'!I$8,'S1'!$H$300:$AA$300,0))/1000000)</f>
        <v>0</v>
      </c>
      <c r="J11" s="46">
        <f>(INDEX('S1'!$H$286:$AA$297,MATCH('Chart tables'!$D$4,'S1'!$B$286:$B$297,0),MATCH('Chart tables'!J$8,'S1'!$H$285:$AA$285,0))/1000000)+(INDEX('S1'!$H$301:$AA$312,MATCH('Chart tables'!$D$4,'S1'!$B$301:$B$312,0),MATCH('Chart tables'!J$8,'S1'!$H$300:$AA$300,0))/1000000)</f>
        <v>0</v>
      </c>
      <c r="K11" s="46">
        <f>(INDEX('S1'!$H$286:$AA$297,MATCH('Chart tables'!$D$4,'S1'!$B$286:$B$297,0),MATCH('Chart tables'!K$8,'S1'!$H$285:$AA$285,0))/1000000)+(INDEX('S1'!$H$301:$AA$312,MATCH('Chart tables'!$D$4,'S1'!$B$301:$B$312,0),MATCH('Chart tables'!K$8,'S1'!$H$300:$AA$300,0))/1000000)</f>
        <v>0</v>
      </c>
      <c r="L11" s="46">
        <f>(INDEX('S1'!$H$286:$AA$297,MATCH('Chart tables'!$D$4,'S1'!$B$286:$B$297,0),MATCH('Chart tables'!L$8,'S1'!$H$285:$AA$285,0))/1000000)+(INDEX('S1'!$H$301:$AA$312,MATCH('Chart tables'!$D$4,'S1'!$B$301:$B$312,0),MATCH('Chart tables'!L$8,'S1'!$H$300:$AA$300,0))/1000000)</f>
        <v>0</v>
      </c>
      <c r="M11" s="46">
        <f>(INDEX('S1'!$H$286:$AA$297,MATCH('Chart tables'!$D$4,'S1'!$B$286:$B$297,0),MATCH('Chart tables'!M$8,'S1'!$H$285:$AA$285,0))/1000000)+(INDEX('S1'!$H$301:$AA$312,MATCH('Chart tables'!$D$4,'S1'!$B$301:$B$312,0),MATCH('Chart tables'!M$8,'S1'!$H$300:$AA$300,0))/1000000)</f>
        <v>0</v>
      </c>
      <c r="N11" s="46">
        <f>(INDEX('S1'!$H$286:$AA$297,MATCH('Chart tables'!$D$4,'S1'!$B$286:$B$297,0),MATCH('Chart tables'!N$8,'S1'!$H$285:$AA$285,0))/1000000)+(INDEX('S1'!$H$301:$AA$312,MATCH('Chart tables'!$D$4,'S1'!$B$301:$B$312,0),MATCH('Chart tables'!N$8,'S1'!$H$300:$AA$300,0))/1000000)</f>
        <v>0</v>
      </c>
      <c r="O11" s="46">
        <f>(INDEX('S1'!$H$286:$AA$297,MATCH('Chart tables'!$D$4,'S1'!$B$286:$B$297,0),MATCH('Chart tables'!O$8,'S1'!$H$285:$AA$285,0))/1000000)+(INDEX('S1'!$H$301:$AA$312,MATCH('Chart tables'!$D$4,'S1'!$B$301:$B$312,0),MATCH('Chart tables'!O$8,'S1'!$H$300:$AA$300,0))/1000000)</f>
        <v>0</v>
      </c>
      <c r="P11" s="46">
        <f>(INDEX('S1'!$H$286:$AA$297,MATCH('Chart tables'!$D$4,'S1'!$B$286:$B$297,0),MATCH('Chart tables'!P$8,'S1'!$H$285:$AA$285,0))/1000000)+(INDEX('S1'!$H$301:$AA$312,MATCH('Chart tables'!$D$4,'S1'!$B$301:$B$312,0),MATCH('Chart tables'!P$8,'S1'!$H$300:$AA$300,0))/1000000)</f>
        <v>0</v>
      </c>
      <c r="Q11" s="46">
        <f>(INDEX('S1'!$H$286:$AA$297,MATCH('Chart tables'!$D$4,'S1'!$B$286:$B$297,0),MATCH('Chart tables'!Q$8,'S1'!$H$285:$AA$285,0))/1000000)+(INDEX('S1'!$H$301:$AA$312,MATCH('Chart tables'!$D$4,'S1'!$B$301:$B$312,0),MATCH('Chart tables'!Q$8,'S1'!$H$300:$AA$300,0))/1000000)</f>
        <v>0</v>
      </c>
      <c r="R11" s="46">
        <f>(INDEX('S1'!$H$286:$AA$297,MATCH('Chart tables'!$D$4,'S1'!$B$286:$B$297,0),MATCH('Chart tables'!R$8,'S1'!$H$285:$AA$285,0))/1000000)+(INDEX('S1'!$H$301:$AA$312,MATCH('Chart tables'!$D$4,'S1'!$B$301:$B$312,0),MATCH('Chart tables'!R$8,'S1'!$H$300:$AA$300,0))/1000000)</f>
        <v>0</v>
      </c>
      <c r="S11" s="46">
        <f>(INDEX('S1'!$H$286:$AA$297,MATCH('Chart tables'!$D$4,'S1'!$B$286:$B$297,0),MATCH('Chart tables'!S$8,'S1'!$H$285:$AA$285,0))/1000000)+(INDEX('S1'!$H$301:$AA$312,MATCH('Chart tables'!$D$4,'S1'!$B$301:$B$312,0),MATCH('Chart tables'!S$8,'S1'!$H$300:$AA$300,0))/1000000)</f>
        <v>0</v>
      </c>
      <c r="T11" s="46">
        <f>(INDEX('S1'!$H$286:$AA$297,MATCH('Chart tables'!$D$4,'S1'!$B$286:$B$297,0),MATCH('Chart tables'!T$8,'S1'!$H$285:$AA$285,0))/1000000)+(INDEX('S1'!$H$301:$AA$312,MATCH('Chart tables'!$D$4,'S1'!$B$301:$B$312,0),MATCH('Chart tables'!T$8,'S1'!$H$300:$AA$300,0))/1000000)</f>
        <v>0</v>
      </c>
      <c r="U11" s="46">
        <f>(INDEX('S1'!$H$286:$AA$297,MATCH('Chart tables'!$D$4,'S1'!$B$286:$B$297,0),MATCH('Chart tables'!U$8,'S1'!$H$285:$AA$285,0))/1000000)+(INDEX('S1'!$H$301:$AA$312,MATCH('Chart tables'!$D$4,'S1'!$B$301:$B$312,0),MATCH('Chart tables'!U$8,'S1'!$H$300:$AA$300,0))/1000000)</f>
        <v>0</v>
      </c>
      <c r="V11" s="46">
        <f>(INDEX('S1'!$H$286:$AA$297,MATCH('Chart tables'!$D$4,'S1'!$B$286:$B$297,0),MATCH('Chart tables'!V$8,'S1'!$H$285:$AA$285,0))/1000000)+(INDEX('S1'!$H$301:$AA$312,MATCH('Chart tables'!$D$4,'S1'!$B$301:$B$312,0),MATCH('Chart tables'!V$8,'S1'!$H$300:$AA$300,0))/1000000)</f>
        <v>0</v>
      </c>
      <c r="W11" s="46">
        <f>(INDEX('S1'!$H$286:$AA$297,MATCH('Chart tables'!$D$4,'S1'!$B$286:$B$297,0),MATCH('Chart tables'!W$8,'S1'!$H$285:$AA$285,0))/1000000)+(INDEX('S1'!$H$301:$AA$312,MATCH('Chart tables'!$D$4,'S1'!$B$301:$B$312,0),MATCH('Chart tables'!W$8,'S1'!$H$300:$AA$300,0))/1000000)</f>
        <v>0</v>
      </c>
      <c r="X11" s="46">
        <f>(INDEX('S1'!$H$286:$AA$297,MATCH('Chart tables'!$D$4,'S1'!$B$286:$B$297,0),MATCH('Chart tables'!X$8,'S1'!$H$285:$AA$285,0))/1000000)+(INDEX('S1'!$H$301:$AA$312,MATCH('Chart tables'!$D$4,'S1'!$B$301:$B$312,0),MATCH('Chart tables'!X$8,'S1'!$H$300:$AA$300,0))/1000000)</f>
        <v>0</v>
      </c>
      <c r="Y11" s="46" t="e">
        <f>(INDEX('S1'!$H$286:$AA$297,MATCH('Chart tables'!$D$4,'S1'!$B$286:$B$297,0),MATCH('Chart tables'!Y$8,'S1'!$H$285:$AA$285,0))/1000000)+(INDEX('S1'!$H$301:$AA$312,MATCH('Chart tables'!$D$4,'S1'!$B$301:$B$312,0),MATCH('Chart tables'!Y$8,'S1'!$H$300:$AA$300,0))/1000000)</f>
        <v>#N/A</v>
      </c>
      <c r="Z11" s="46" t="e">
        <f>(INDEX('S1'!$H$286:$AA$297,MATCH('Chart tables'!$D$4,'S1'!$B$286:$B$297,0),MATCH('Chart tables'!Z$8,'S1'!$H$285:$AA$285,0))/1000000)+(INDEX('S1'!$H$301:$AA$312,MATCH('Chart tables'!$D$4,'S1'!$B$301:$B$312,0),MATCH('Chart tables'!Z$8,'S1'!$H$300:$AA$300,0))/1000000)</f>
        <v>#N/A</v>
      </c>
      <c r="AA11" s="46" t="e">
        <f>(INDEX('S1'!$H$286:$AA$297,MATCH('Chart tables'!$D$4,'S1'!$B$286:$B$297,0),MATCH('Chart tables'!AA$8,'S1'!$H$285:$AA$285,0))/1000000)+(INDEX('S1'!$H$301:$AA$312,MATCH('Chart tables'!$D$4,'S1'!$B$301:$B$312,0),MATCH('Chart tables'!AA$8,'S1'!$H$300:$AA$300,0))/1000000)</f>
        <v>#N/A</v>
      </c>
      <c r="AB11" s="46" t="e">
        <f>(INDEX('S1'!$H$286:$AA$297,MATCH('Chart tables'!$D$4,'S1'!$B$286:$B$297,0),MATCH('Chart tables'!AB$8,'S1'!$H$285:$AA$285,0))/1000000)+(INDEX('S1'!$H$301:$AA$312,MATCH('Chart tables'!$D$4,'S1'!$B$301:$B$312,0),MATCH('Chart tables'!AB$8,'S1'!$H$300:$AA$300,0))/1000000)</f>
        <v>#N/A</v>
      </c>
      <c r="AC11" s="46" t="e">
        <f>(INDEX('S1'!$H$286:$AA$297,MATCH('Chart tables'!$D$4,'S1'!$B$286:$B$297,0),MATCH('Chart tables'!AC$8,'S1'!$H$285:$AA$285,0))/1000000)+(INDEX('S1'!$H$301:$AA$312,MATCH('Chart tables'!$D$4,'S1'!$B$301:$B$312,0),MATCH('Chart tables'!AC$8,'S1'!$H$300:$AA$300,0))/1000000)</f>
        <v>#N/A</v>
      </c>
      <c r="AD11" s="46" t="e">
        <f>(INDEX('S1'!$H$286:$AA$297,MATCH('Chart tables'!$D$4,'S1'!$B$286:$B$297,0),MATCH('Chart tables'!AD$8,'S1'!$H$285:$AA$285,0))/1000000)+(INDEX('S1'!$H$301:$AA$312,MATCH('Chart tables'!$D$4,'S1'!$B$301:$B$312,0),MATCH('Chart tables'!AD$8,'S1'!$H$300:$AA$300,0))/1000000)</f>
        <v>#N/A</v>
      </c>
      <c r="AE11" s="46" t="e">
        <f>(INDEX('S1'!$H$286:$AA$297,MATCH('Chart tables'!$D$4,'S1'!$B$286:$B$297,0),MATCH('Chart tables'!AE$8,'S1'!$H$285:$AA$285,0))/1000000)+(INDEX('S1'!$H$301:$AA$312,MATCH('Chart tables'!$D$4,'S1'!$B$301:$B$312,0),MATCH('Chart tables'!AE$8,'S1'!$H$300:$AA$300,0))/1000000)</f>
        <v>#N/A</v>
      </c>
      <c r="AF11" s="46" t="e">
        <f>(INDEX('S1'!$H$286:$AA$297,MATCH('Chart tables'!$D$4,'S1'!$B$286:$B$297,0),MATCH('Chart tables'!AF$8,'S1'!$H$285:$AA$285,0))/1000000)+(INDEX('S1'!$H$301:$AA$312,MATCH('Chart tables'!$D$4,'S1'!$B$301:$B$312,0),MATCH('Chart tables'!AF$8,'S1'!$H$300:$AA$300,0))/1000000)</f>
        <v>#N/A</v>
      </c>
      <c r="AG11" s="46" t="e">
        <f>(INDEX('S1'!$H$286:$AA$297,MATCH('Chart tables'!$D$4,'S1'!$B$286:$B$297,0),MATCH('Chart tables'!AG$8,'S1'!$H$285:$AA$285,0))/1000000)+(INDEX('S1'!$H$301:$AA$312,MATCH('Chart tables'!$D$4,'S1'!$B$301:$B$312,0),MATCH('Chart tables'!AG$8,'S1'!$H$300:$AA$300,0))/1000000)</f>
        <v>#N/A</v>
      </c>
      <c r="AH11" s="46" t="e">
        <f>(INDEX('S1'!$H$286:$AA$297,MATCH('Chart tables'!$D$4,'S1'!$B$286:$B$297,0),MATCH('Chart tables'!AH$8,'S1'!$H$285:$AA$285,0))/1000000)+(INDEX('S1'!$H$301:$AA$312,MATCH('Chart tables'!$D$4,'S1'!$B$301:$B$312,0),MATCH('Chart tables'!AH$8,'S1'!$H$300:$AA$300,0))/1000000)</f>
        <v>#N/A</v>
      </c>
    </row>
    <row r="12" spans="2:34" x14ac:dyDescent="0.2">
      <c r="B12" s="18" t="str">
        <f>'General inputs'!$B$82</f>
        <v>Avoided costs for non RIT-T proponent parties</v>
      </c>
      <c r="C12" s="5"/>
      <c r="D12" s="5"/>
      <c r="E12" s="46" t="e">
        <f>INDEX('S1'!$H$316:$AA$327,MATCH('Chart tables'!$D$4,'S1'!$B$316:$B$327,0),MATCH('Chart tables'!E$8,'S1'!$H$315:$AA$315,0))/1000000</f>
        <v>#VALUE!</v>
      </c>
      <c r="F12" s="46">
        <f>INDEX('S1'!$H$316:$AA$327,MATCH('Chart tables'!$D$4,'S1'!$B$316:$B$327,0),MATCH('Chart tables'!F$8,'S1'!$H$315:$AA$315,0))/1000000</f>
        <v>0</v>
      </c>
      <c r="G12" s="46">
        <f>INDEX('S1'!$H$316:$AA$327,MATCH('Chart tables'!$D$4,'S1'!$B$316:$B$327,0),MATCH('Chart tables'!G$8,'S1'!$H$315:$AA$315,0))/1000000</f>
        <v>0</v>
      </c>
      <c r="H12" s="46">
        <f>INDEX('S1'!$H$316:$AA$327,MATCH('Chart tables'!$D$4,'S1'!$B$316:$B$327,0),MATCH('Chart tables'!H$8,'S1'!$H$315:$AA$315,0))/1000000</f>
        <v>0</v>
      </c>
      <c r="I12" s="46">
        <f>INDEX('S1'!$H$316:$AA$327,MATCH('Chart tables'!$D$4,'S1'!$B$316:$B$327,0),MATCH('Chart tables'!I$8,'S1'!$H$315:$AA$315,0))/1000000</f>
        <v>0</v>
      </c>
      <c r="J12" s="46">
        <f>INDEX('S1'!$H$316:$AA$327,MATCH('Chart tables'!$D$4,'S1'!$B$316:$B$327,0),MATCH('Chart tables'!J$8,'S1'!$H$315:$AA$315,0))/1000000</f>
        <v>0</v>
      </c>
      <c r="K12" s="46">
        <f>INDEX('S1'!$H$316:$AA$327,MATCH('Chart tables'!$D$4,'S1'!$B$316:$B$327,0),MATCH('Chart tables'!K$8,'S1'!$H$315:$AA$315,0))/1000000</f>
        <v>0</v>
      </c>
      <c r="L12" s="46">
        <f>INDEX('S1'!$H$316:$AA$327,MATCH('Chart tables'!$D$4,'S1'!$B$316:$B$327,0),MATCH('Chart tables'!L$8,'S1'!$H$315:$AA$315,0))/1000000</f>
        <v>0</v>
      </c>
      <c r="M12" s="46">
        <f>INDEX('S1'!$H$316:$AA$327,MATCH('Chart tables'!$D$4,'S1'!$B$316:$B$327,0),MATCH('Chart tables'!M$8,'S1'!$H$315:$AA$315,0))/1000000</f>
        <v>0</v>
      </c>
      <c r="N12" s="46">
        <f>INDEX('S1'!$H$316:$AA$327,MATCH('Chart tables'!$D$4,'S1'!$B$316:$B$327,0),MATCH('Chart tables'!N$8,'S1'!$H$315:$AA$315,0))/1000000</f>
        <v>0</v>
      </c>
      <c r="O12" s="46">
        <f>INDEX('S1'!$H$316:$AA$327,MATCH('Chart tables'!$D$4,'S1'!$B$316:$B$327,0),MATCH('Chart tables'!O$8,'S1'!$H$315:$AA$315,0))/1000000</f>
        <v>0</v>
      </c>
      <c r="P12" s="46">
        <f>INDEX('S1'!$H$316:$AA$327,MATCH('Chart tables'!$D$4,'S1'!$B$316:$B$327,0),MATCH('Chart tables'!P$8,'S1'!$H$315:$AA$315,0))/1000000</f>
        <v>0</v>
      </c>
      <c r="Q12" s="46">
        <f>INDEX('S1'!$H$316:$AA$327,MATCH('Chart tables'!$D$4,'S1'!$B$316:$B$327,0),MATCH('Chart tables'!Q$8,'S1'!$H$315:$AA$315,0))/1000000</f>
        <v>0</v>
      </c>
      <c r="R12" s="46">
        <f>INDEX('S1'!$H$316:$AA$327,MATCH('Chart tables'!$D$4,'S1'!$B$316:$B$327,0),MATCH('Chart tables'!R$8,'S1'!$H$315:$AA$315,0))/1000000</f>
        <v>0</v>
      </c>
      <c r="S12" s="46">
        <f>INDEX('S1'!$H$316:$AA$327,MATCH('Chart tables'!$D$4,'S1'!$B$316:$B$327,0),MATCH('Chart tables'!S$8,'S1'!$H$315:$AA$315,0))/1000000</f>
        <v>0</v>
      </c>
      <c r="T12" s="46">
        <f>INDEX('S1'!$H$316:$AA$327,MATCH('Chart tables'!$D$4,'S1'!$B$316:$B$327,0),MATCH('Chart tables'!T$8,'S1'!$H$315:$AA$315,0))/1000000</f>
        <v>0</v>
      </c>
      <c r="U12" s="46">
        <f>INDEX('S1'!$H$316:$AA$327,MATCH('Chart tables'!$D$4,'S1'!$B$316:$B$327,0),MATCH('Chart tables'!U$8,'S1'!$H$315:$AA$315,0))/1000000</f>
        <v>0</v>
      </c>
      <c r="V12" s="46">
        <f>INDEX('S1'!$H$316:$AA$327,MATCH('Chart tables'!$D$4,'S1'!$B$316:$B$327,0),MATCH('Chart tables'!V$8,'S1'!$H$315:$AA$315,0))/1000000</f>
        <v>0</v>
      </c>
      <c r="W12" s="46">
        <f>INDEX('S1'!$H$316:$AA$327,MATCH('Chart tables'!$D$4,'S1'!$B$316:$B$327,0),MATCH('Chart tables'!W$8,'S1'!$H$315:$AA$315,0))/1000000</f>
        <v>0</v>
      </c>
      <c r="X12" s="46">
        <f>INDEX('S1'!$H$316:$AA$327,MATCH('Chart tables'!$D$4,'S1'!$B$316:$B$327,0),MATCH('Chart tables'!X$8,'S1'!$H$315:$AA$315,0))/1000000</f>
        <v>0</v>
      </c>
      <c r="Y12" s="46" t="e">
        <f>INDEX('S1'!$H$316:$AA$327,MATCH('Chart tables'!$D$4,'S1'!$B$316:$B$327,0),MATCH('Chart tables'!Y$8,'S1'!$H$315:$AA$315,0))/1000000</f>
        <v>#N/A</v>
      </c>
      <c r="Z12" s="46" t="e">
        <f>INDEX('S1'!$H$316:$AA$327,MATCH('Chart tables'!$D$4,'S1'!$B$316:$B$327,0),MATCH('Chart tables'!Z$8,'S1'!$H$315:$AA$315,0))/1000000</f>
        <v>#N/A</v>
      </c>
      <c r="AA12" s="46" t="e">
        <f>INDEX('S1'!$H$316:$AA$327,MATCH('Chart tables'!$D$4,'S1'!$B$316:$B$327,0),MATCH('Chart tables'!AA$8,'S1'!$H$315:$AA$315,0))/1000000</f>
        <v>#N/A</v>
      </c>
      <c r="AB12" s="46" t="e">
        <f>INDEX('S1'!$H$316:$AA$327,MATCH('Chart tables'!$D$4,'S1'!$B$316:$B$327,0),MATCH('Chart tables'!AB$8,'S1'!$H$315:$AA$315,0))/1000000</f>
        <v>#N/A</v>
      </c>
      <c r="AC12" s="46" t="e">
        <f>INDEX('S1'!$H$316:$AA$327,MATCH('Chart tables'!$D$4,'S1'!$B$316:$B$327,0),MATCH('Chart tables'!AC$8,'S1'!$H$315:$AA$315,0))/1000000</f>
        <v>#N/A</v>
      </c>
      <c r="AD12" s="46" t="e">
        <f>INDEX('S1'!$H$316:$AA$327,MATCH('Chart tables'!$D$4,'S1'!$B$316:$B$327,0),MATCH('Chart tables'!AD$8,'S1'!$H$315:$AA$315,0))/1000000</f>
        <v>#N/A</v>
      </c>
      <c r="AE12" s="46" t="e">
        <f>INDEX('S1'!$H$316:$AA$327,MATCH('Chart tables'!$D$4,'S1'!$B$316:$B$327,0),MATCH('Chart tables'!AE$8,'S1'!$H$315:$AA$315,0))/1000000</f>
        <v>#N/A</v>
      </c>
      <c r="AF12" s="46" t="e">
        <f>INDEX('S1'!$H$316:$AA$327,MATCH('Chart tables'!$D$4,'S1'!$B$316:$B$327,0),MATCH('Chart tables'!AF$8,'S1'!$H$315:$AA$315,0))/1000000</f>
        <v>#N/A</v>
      </c>
      <c r="AG12" s="46" t="e">
        <f>INDEX('S1'!$H$316:$AA$327,MATCH('Chart tables'!$D$4,'S1'!$B$316:$B$327,0),MATCH('Chart tables'!AG$8,'S1'!$H$315:$AA$315,0))/1000000</f>
        <v>#N/A</v>
      </c>
      <c r="AH12" s="46" t="e">
        <f>INDEX('S1'!$H$316:$AA$327,MATCH('Chart tables'!$D$4,'S1'!$B$316:$B$327,0),MATCH('Chart tables'!AH$8,'S1'!$H$315:$AA$315,0))/1000000</f>
        <v>#N/A</v>
      </c>
    </row>
    <row r="13" spans="2:34" x14ac:dyDescent="0.2">
      <c r="B13" s="18" t="str">
        <f>'General inputs'!$B$83</f>
        <v>Avoided unrelated TNSP expenditure (wood pole replacement)</v>
      </c>
      <c r="C13" s="5"/>
      <c r="D13" s="5"/>
      <c r="E13" s="46" t="e">
        <f>INDEX('S1'!$H$331:$AA$342,MATCH('Chart tables'!$D$4,'S1'!$B$331:$B$342,0),MATCH('Chart tables'!E$8,'S1'!$H$330:$AA$330,0))/1000000</f>
        <v>#VALUE!</v>
      </c>
      <c r="F13" s="46">
        <f>INDEX('S1'!$H$331:$AA$342,MATCH('Chart tables'!$D$4,'S1'!$B$331:$B$342,0),MATCH('Chart tables'!F$8,'S1'!$H$330:$AA$330,0))/1000000</f>
        <v>0</v>
      </c>
      <c r="G13" s="46">
        <f>INDEX('S1'!$H$331:$AA$342,MATCH('Chart tables'!$D$4,'S1'!$B$331:$B$342,0),MATCH('Chart tables'!G$8,'S1'!$H$330:$AA$330,0))/1000000</f>
        <v>0</v>
      </c>
      <c r="H13" s="46">
        <f>INDEX('S1'!$H$331:$AA$342,MATCH('Chart tables'!$D$4,'S1'!$B$331:$B$342,0),MATCH('Chart tables'!H$8,'S1'!$H$330:$AA$330,0))/1000000</f>
        <v>0</v>
      </c>
      <c r="I13" s="46">
        <f>INDEX('S1'!$H$331:$AA$342,MATCH('Chart tables'!$D$4,'S1'!$B$331:$B$342,0),MATCH('Chart tables'!I$8,'S1'!$H$330:$AA$330,0))/1000000</f>
        <v>0</v>
      </c>
      <c r="J13" s="46">
        <f>INDEX('S1'!$H$331:$AA$342,MATCH('Chart tables'!$D$4,'S1'!$B$331:$B$342,0),MATCH('Chart tables'!J$8,'S1'!$H$330:$AA$330,0))/1000000</f>
        <v>0</v>
      </c>
      <c r="K13" s="46">
        <f>INDEX('S1'!$H$331:$AA$342,MATCH('Chart tables'!$D$4,'S1'!$B$331:$B$342,0),MATCH('Chart tables'!K$8,'S1'!$H$330:$AA$330,0))/1000000</f>
        <v>0</v>
      </c>
      <c r="L13" s="46">
        <f>INDEX('S1'!$H$331:$AA$342,MATCH('Chart tables'!$D$4,'S1'!$B$331:$B$342,0),MATCH('Chart tables'!L$8,'S1'!$H$330:$AA$330,0))/1000000</f>
        <v>0</v>
      </c>
      <c r="M13" s="46">
        <f>INDEX('S1'!$H$331:$AA$342,MATCH('Chart tables'!$D$4,'S1'!$B$331:$B$342,0),MATCH('Chart tables'!M$8,'S1'!$H$330:$AA$330,0))/1000000</f>
        <v>0</v>
      </c>
      <c r="N13" s="46">
        <f>INDEX('S1'!$H$331:$AA$342,MATCH('Chart tables'!$D$4,'S1'!$B$331:$B$342,0),MATCH('Chart tables'!N$8,'S1'!$H$330:$AA$330,0))/1000000</f>
        <v>0</v>
      </c>
      <c r="O13" s="46">
        <f>INDEX('S1'!$H$331:$AA$342,MATCH('Chart tables'!$D$4,'S1'!$B$331:$B$342,0),MATCH('Chart tables'!O$8,'S1'!$H$330:$AA$330,0))/1000000</f>
        <v>0</v>
      </c>
      <c r="P13" s="46">
        <f>INDEX('S1'!$H$331:$AA$342,MATCH('Chart tables'!$D$4,'S1'!$B$331:$B$342,0),MATCH('Chart tables'!P$8,'S1'!$H$330:$AA$330,0))/1000000</f>
        <v>0</v>
      </c>
      <c r="Q13" s="46">
        <f>INDEX('S1'!$H$331:$AA$342,MATCH('Chart tables'!$D$4,'S1'!$B$331:$B$342,0),MATCH('Chart tables'!Q$8,'S1'!$H$330:$AA$330,0))/1000000</f>
        <v>0</v>
      </c>
      <c r="R13" s="46">
        <f>INDEX('S1'!$H$331:$AA$342,MATCH('Chart tables'!$D$4,'S1'!$B$331:$B$342,0),MATCH('Chart tables'!R$8,'S1'!$H$330:$AA$330,0))/1000000</f>
        <v>0</v>
      </c>
      <c r="S13" s="46">
        <f>INDEX('S1'!$H$331:$AA$342,MATCH('Chart tables'!$D$4,'S1'!$B$331:$B$342,0),MATCH('Chart tables'!S$8,'S1'!$H$330:$AA$330,0))/1000000</f>
        <v>0</v>
      </c>
      <c r="T13" s="46">
        <f>INDEX('S1'!$H$331:$AA$342,MATCH('Chart tables'!$D$4,'S1'!$B$331:$B$342,0),MATCH('Chart tables'!T$8,'S1'!$H$330:$AA$330,0))/1000000</f>
        <v>0</v>
      </c>
      <c r="U13" s="46">
        <f>INDEX('S1'!$H$331:$AA$342,MATCH('Chart tables'!$D$4,'S1'!$B$331:$B$342,0),MATCH('Chart tables'!U$8,'S1'!$H$330:$AA$330,0))/1000000</f>
        <v>0</v>
      </c>
      <c r="V13" s="46">
        <f>INDEX('S1'!$H$331:$AA$342,MATCH('Chart tables'!$D$4,'S1'!$B$331:$B$342,0),MATCH('Chart tables'!V$8,'S1'!$H$330:$AA$330,0))/1000000</f>
        <v>0</v>
      </c>
      <c r="W13" s="46">
        <f>INDEX('S1'!$H$331:$AA$342,MATCH('Chart tables'!$D$4,'S1'!$B$331:$B$342,0),MATCH('Chart tables'!W$8,'S1'!$H$330:$AA$330,0))/1000000</f>
        <v>0</v>
      </c>
      <c r="X13" s="46">
        <f>INDEX('S1'!$H$331:$AA$342,MATCH('Chart tables'!$D$4,'S1'!$B$331:$B$342,0),MATCH('Chart tables'!X$8,'S1'!$H$330:$AA$330,0))/1000000</f>
        <v>0</v>
      </c>
      <c r="Y13" s="46" t="e">
        <f>INDEX('S1'!$H$331:$AA$342,MATCH('Chart tables'!$D$4,'S1'!$B$331:$B$342,0),MATCH('Chart tables'!Y$8,'S1'!$H$330:$AA$330,0))/1000000</f>
        <v>#N/A</v>
      </c>
      <c r="Z13" s="46" t="e">
        <f>INDEX('S1'!$H$331:$AA$342,MATCH('Chart tables'!$D$4,'S1'!$B$331:$B$342,0),MATCH('Chart tables'!Z$8,'S1'!$H$330:$AA$330,0))/1000000</f>
        <v>#N/A</v>
      </c>
      <c r="AA13" s="46" t="e">
        <f>INDEX('S1'!$H$331:$AA$342,MATCH('Chart tables'!$D$4,'S1'!$B$331:$B$342,0),MATCH('Chart tables'!AA$8,'S1'!$H$330:$AA$330,0))/1000000</f>
        <v>#N/A</v>
      </c>
      <c r="AB13" s="46" t="e">
        <f>INDEX('S1'!$H$331:$AA$342,MATCH('Chart tables'!$D$4,'S1'!$B$331:$B$342,0),MATCH('Chart tables'!AB$8,'S1'!$H$330:$AA$330,0))/1000000</f>
        <v>#N/A</v>
      </c>
      <c r="AC13" s="46" t="e">
        <f>INDEX('S1'!$H$331:$AA$342,MATCH('Chart tables'!$D$4,'S1'!$B$331:$B$342,0),MATCH('Chart tables'!AC$8,'S1'!$H$330:$AA$330,0))/1000000</f>
        <v>#N/A</v>
      </c>
      <c r="AD13" s="46" t="e">
        <f>INDEX('S1'!$H$331:$AA$342,MATCH('Chart tables'!$D$4,'S1'!$B$331:$B$342,0),MATCH('Chart tables'!AD$8,'S1'!$H$330:$AA$330,0))/1000000</f>
        <v>#N/A</v>
      </c>
      <c r="AE13" s="46" t="e">
        <f>INDEX('S1'!$H$331:$AA$342,MATCH('Chart tables'!$D$4,'S1'!$B$331:$B$342,0),MATCH('Chart tables'!AE$8,'S1'!$H$330:$AA$330,0))/1000000</f>
        <v>#N/A</v>
      </c>
      <c r="AF13" s="46" t="e">
        <f>INDEX('S1'!$H$331:$AA$342,MATCH('Chart tables'!$D$4,'S1'!$B$331:$B$342,0),MATCH('Chart tables'!AF$8,'S1'!$H$330:$AA$330,0))/1000000</f>
        <v>#N/A</v>
      </c>
      <c r="AG13" s="46" t="e">
        <f>INDEX('S1'!$H$331:$AA$342,MATCH('Chart tables'!$D$4,'S1'!$B$331:$B$342,0),MATCH('Chart tables'!AG$8,'S1'!$H$330:$AA$330,0))/1000000</f>
        <v>#N/A</v>
      </c>
      <c r="AH13" s="46" t="e">
        <f>INDEX('S1'!$H$331:$AA$342,MATCH('Chart tables'!$D$4,'S1'!$B$331:$B$342,0),MATCH('Chart tables'!AH$8,'S1'!$H$330:$AA$330,0))/1000000</f>
        <v>#N/A</v>
      </c>
    </row>
    <row r="14" spans="2:34" x14ac:dyDescent="0.2">
      <c r="B14" s="18" t="str">
        <f>'General inputs'!$B$84</f>
        <v>Avoided unrelated TNSP expenditure (market benefits)</v>
      </c>
      <c r="C14" s="5"/>
      <c r="D14" s="5"/>
      <c r="E14" s="46" t="e">
        <f>INDEX('S1'!$H$346:$AA357,MATCH('Chart tables'!$D$4,'S1'!$B$346:$B$357,0),MATCH('Chart tables'!E$8,'S1'!$H$345:$AA$345,0))/1000000</f>
        <v>#VALUE!</v>
      </c>
      <c r="F14" s="46">
        <f>INDEX('S1'!$H$346:$AA357,MATCH('Chart tables'!$D$4,'S1'!$B$346:$B$357,0),MATCH('Chart tables'!F$8,'S1'!$H$345:$AA$345,0))/1000000</f>
        <v>0</v>
      </c>
      <c r="G14" s="46">
        <f>INDEX('S1'!$H$346:$AA357,MATCH('Chart tables'!$D$4,'S1'!$B$346:$B$357,0),MATCH('Chart tables'!G$8,'S1'!$H$345:$AA$345,0))/1000000</f>
        <v>0</v>
      </c>
      <c r="H14" s="46">
        <f>INDEX('S1'!$H$346:$AA357,MATCH('Chart tables'!$D$4,'S1'!$B$346:$B$357,0),MATCH('Chart tables'!H$8,'S1'!$H$345:$AA$345,0))/1000000</f>
        <v>0</v>
      </c>
      <c r="I14" s="46">
        <f>INDEX('S1'!$H$346:$AA357,MATCH('Chart tables'!$D$4,'S1'!$B$346:$B$357,0),MATCH('Chart tables'!I$8,'S1'!$H$345:$AA$345,0))/1000000</f>
        <v>0</v>
      </c>
      <c r="J14" s="46">
        <f>INDEX('S1'!$H$346:$AA357,MATCH('Chart tables'!$D$4,'S1'!$B$346:$B$357,0),MATCH('Chart tables'!J$8,'S1'!$H$345:$AA$345,0))/1000000</f>
        <v>0</v>
      </c>
      <c r="K14" s="46">
        <f>INDEX('S1'!$H$346:$AA357,MATCH('Chart tables'!$D$4,'S1'!$B$346:$B$357,0),MATCH('Chart tables'!K$8,'S1'!$H$345:$AA$345,0))/1000000</f>
        <v>0</v>
      </c>
      <c r="L14" s="46">
        <f>INDEX('S1'!$H$346:$AA357,MATCH('Chart tables'!$D$4,'S1'!$B$346:$B$357,0),MATCH('Chart tables'!L$8,'S1'!$H$345:$AA$345,0))/1000000</f>
        <v>0</v>
      </c>
      <c r="M14" s="46">
        <f>INDEX('S1'!$H$346:$AA357,MATCH('Chart tables'!$D$4,'S1'!$B$346:$B$357,0),MATCH('Chart tables'!M$8,'S1'!$H$345:$AA$345,0))/1000000</f>
        <v>0</v>
      </c>
      <c r="N14" s="46">
        <f>INDEX('S1'!$H$346:$AA357,MATCH('Chart tables'!$D$4,'S1'!$B$346:$B$357,0),MATCH('Chart tables'!N$8,'S1'!$H$345:$AA$345,0))/1000000</f>
        <v>0</v>
      </c>
      <c r="O14" s="46">
        <f>INDEX('S1'!$H$346:$AA357,MATCH('Chart tables'!$D$4,'S1'!$B$346:$B$357,0),MATCH('Chart tables'!O$8,'S1'!$H$345:$AA$345,0))/1000000</f>
        <v>0</v>
      </c>
      <c r="P14" s="46">
        <f>INDEX('S1'!$H$346:$AA357,MATCH('Chart tables'!$D$4,'S1'!$B$346:$B$357,0),MATCH('Chart tables'!P$8,'S1'!$H$345:$AA$345,0))/1000000</f>
        <v>0</v>
      </c>
      <c r="Q14" s="46">
        <f>INDEX('S1'!$H$346:$AA357,MATCH('Chart tables'!$D$4,'S1'!$B$346:$B$357,0),MATCH('Chart tables'!Q$8,'S1'!$H$345:$AA$345,0))/1000000</f>
        <v>0</v>
      </c>
      <c r="R14" s="46">
        <f>INDEX('S1'!$H$346:$AA357,MATCH('Chart tables'!$D$4,'S1'!$B$346:$B$357,0),MATCH('Chart tables'!R$8,'S1'!$H$345:$AA$345,0))/1000000</f>
        <v>0</v>
      </c>
      <c r="S14" s="46">
        <f>INDEX('S1'!$H$346:$AA357,MATCH('Chart tables'!$D$4,'S1'!$B$346:$B$357,0),MATCH('Chart tables'!S$8,'S1'!$H$345:$AA$345,0))/1000000</f>
        <v>0</v>
      </c>
      <c r="T14" s="46">
        <f>INDEX('S1'!$H$346:$AA357,MATCH('Chart tables'!$D$4,'S1'!$B$346:$B$357,0),MATCH('Chart tables'!T$8,'S1'!$H$345:$AA$345,0))/1000000</f>
        <v>0</v>
      </c>
      <c r="U14" s="46">
        <f>INDEX('S1'!$H$346:$AA357,MATCH('Chart tables'!$D$4,'S1'!$B$346:$B$357,0),MATCH('Chart tables'!U$8,'S1'!$H$345:$AA$345,0))/1000000</f>
        <v>0</v>
      </c>
      <c r="V14" s="46">
        <f>INDEX('S1'!$H$346:$AA357,MATCH('Chart tables'!$D$4,'S1'!$B$346:$B$357,0),MATCH('Chart tables'!V$8,'S1'!$H$345:$AA$345,0))/1000000</f>
        <v>0</v>
      </c>
      <c r="W14" s="46">
        <f>INDEX('S1'!$H$346:$AA357,MATCH('Chart tables'!$D$4,'S1'!$B$346:$B$357,0),MATCH('Chart tables'!W$8,'S1'!$H$345:$AA$345,0))/1000000</f>
        <v>0</v>
      </c>
      <c r="X14" s="46">
        <f>INDEX('S1'!$H$346:$AA357,MATCH('Chart tables'!$D$4,'S1'!$B$346:$B$357,0),MATCH('Chart tables'!X$8,'S1'!$H$345:$AA$345,0))/1000000</f>
        <v>0</v>
      </c>
      <c r="Y14" s="46" t="e">
        <f>INDEX('S1'!$H$346:$AA357,MATCH('Chart tables'!$D$4,'S1'!$B$346:$B$357,0),MATCH('Chart tables'!Y$8,'S1'!$H$345:$AA$345,0))/1000000</f>
        <v>#N/A</v>
      </c>
      <c r="Z14" s="46" t="e">
        <f>INDEX('S1'!$H$346:$AA357,MATCH('Chart tables'!$D$4,'S1'!$B$346:$B$357,0),MATCH('Chart tables'!Z$8,'S1'!$H$345:$AA$345,0))/1000000</f>
        <v>#N/A</v>
      </c>
      <c r="AA14" s="46" t="e">
        <f>INDEX('S1'!$H$346:$AA357,MATCH('Chart tables'!$D$4,'S1'!$B$346:$B$357,0),MATCH('Chart tables'!AA$8,'S1'!$H$345:$AA$345,0))/1000000</f>
        <v>#N/A</v>
      </c>
      <c r="AB14" s="46" t="e">
        <f>INDEX('S1'!$H$346:$AA357,MATCH('Chart tables'!$D$4,'S1'!$B$346:$B$357,0),MATCH('Chart tables'!AB$8,'S1'!$H$345:$AA$345,0))/1000000</f>
        <v>#N/A</v>
      </c>
      <c r="AC14" s="46" t="e">
        <f>INDEX('S1'!$H$346:$AA357,MATCH('Chart tables'!$D$4,'S1'!$B$346:$B$357,0),MATCH('Chart tables'!AC$8,'S1'!$H$345:$AA$345,0))/1000000</f>
        <v>#N/A</v>
      </c>
      <c r="AD14" s="46" t="e">
        <f>INDEX('S1'!$H$346:$AA357,MATCH('Chart tables'!$D$4,'S1'!$B$346:$B$357,0),MATCH('Chart tables'!AD$8,'S1'!$H$345:$AA$345,0))/1000000</f>
        <v>#N/A</v>
      </c>
      <c r="AE14" s="46" t="e">
        <f>INDEX('S1'!$H$346:$AA357,MATCH('Chart tables'!$D$4,'S1'!$B$346:$B$357,0),MATCH('Chart tables'!AE$8,'S1'!$H$345:$AA$345,0))/1000000</f>
        <v>#N/A</v>
      </c>
      <c r="AF14" s="46" t="e">
        <f>INDEX('S1'!$H$346:$AA357,MATCH('Chart tables'!$D$4,'S1'!$B$346:$B$357,0),MATCH('Chart tables'!AF$8,'S1'!$H$345:$AA$345,0))/1000000</f>
        <v>#N/A</v>
      </c>
      <c r="AG14" s="46" t="e">
        <f>INDEX('S1'!$H$346:$AA357,MATCH('Chart tables'!$D$4,'S1'!$B$346:$B$357,0),MATCH('Chart tables'!AG$8,'S1'!$H$345:$AA$345,0))/1000000</f>
        <v>#N/A</v>
      </c>
      <c r="AH14" s="46" t="e">
        <f>INDEX('S1'!$H$346:$AA357,MATCH('Chart tables'!$D$4,'S1'!$B$346:$B$357,0),MATCH('Chart tables'!AH$8,'S1'!$H$345:$AA$345,0))/1000000</f>
        <v>#N/A</v>
      </c>
    </row>
    <row r="15" spans="2:34" x14ac:dyDescent="0.2">
      <c r="B15" s="23"/>
    </row>
    <row r="16" spans="2:34" ht="15" x14ac:dyDescent="0.25">
      <c r="B16" s="48" t="str">
        <f>$D$4</f>
        <v>Option 5B</v>
      </c>
      <c r="C16" s="47" t="str">
        <f>'General inputs'!$I$76</f>
        <v>Progressive Change</v>
      </c>
      <c r="D16" s="47"/>
      <c r="E16" s="30">
        <f>FirstYear</f>
        <v>2023</v>
      </c>
      <c r="F16" s="30">
        <f t="shared" ref="F16:AH16" si="1">E16+1</f>
        <v>2024</v>
      </c>
      <c r="G16" s="30">
        <f t="shared" si="1"/>
        <v>2025</v>
      </c>
      <c r="H16" s="30">
        <f t="shared" si="1"/>
        <v>2026</v>
      </c>
      <c r="I16" s="30">
        <f t="shared" si="1"/>
        <v>2027</v>
      </c>
      <c r="J16" s="30">
        <f t="shared" si="1"/>
        <v>2028</v>
      </c>
      <c r="K16" s="30">
        <f t="shared" si="1"/>
        <v>2029</v>
      </c>
      <c r="L16" s="30">
        <f t="shared" si="1"/>
        <v>2030</v>
      </c>
      <c r="M16" s="30">
        <f t="shared" si="1"/>
        <v>2031</v>
      </c>
      <c r="N16" s="30">
        <f t="shared" si="1"/>
        <v>2032</v>
      </c>
      <c r="O16" s="30">
        <f t="shared" si="1"/>
        <v>2033</v>
      </c>
      <c r="P16" s="30">
        <f t="shared" si="1"/>
        <v>2034</v>
      </c>
      <c r="Q16" s="30">
        <f t="shared" si="1"/>
        <v>2035</v>
      </c>
      <c r="R16" s="30">
        <f t="shared" si="1"/>
        <v>2036</v>
      </c>
      <c r="S16" s="30">
        <f t="shared" si="1"/>
        <v>2037</v>
      </c>
      <c r="T16" s="30">
        <f t="shared" si="1"/>
        <v>2038</v>
      </c>
      <c r="U16" s="30">
        <f t="shared" si="1"/>
        <v>2039</v>
      </c>
      <c r="V16" s="30">
        <f t="shared" si="1"/>
        <v>2040</v>
      </c>
      <c r="W16" s="30">
        <f t="shared" si="1"/>
        <v>2041</v>
      </c>
      <c r="X16" s="30">
        <f t="shared" si="1"/>
        <v>2042</v>
      </c>
      <c r="Y16" s="30">
        <f t="shared" si="1"/>
        <v>2043</v>
      </c>
      <c r="Z16" s="30">
        <f t="shared" si="1"/>
        <v>2044</v>
      </c>
      <c r="AA16" s="30">
        <f t="shared" si="1"/>
        <v>2045</v>
      </c>
      <c r="AB16" s="30">
        <f t="shared" si="1"/>
        <v>2046</v>
      </c>
      <c r="AC16" s="30">
        <f t="shared" si="1"/>
        <v>2047</v>
      </c>
      <c r="AD16" s="30">
        <f t="shared" si="1"/>
        <v>2048</v>
      </c>
      <c r="AE16" s="30">
        <f t="shared" si="1"/>
        <v>2049</v>
      </c>
      <c r="AF16" s="30">
        <f t="shared" si="1"/>
        <v>2050</v>
      </c>
      <c r="AG16" s="30">
        <f t="shared" si="1"/>
        <v>2051</v>
      </c>
      <c r="AH16" s="30">
        <f t="shared" si="1"/>
        <v>2052</v>
      </c>
    </row>
    <row r="17" spans="2:34" x14ac:dyDescent="0.2">
      <c r="B17" s="18" t="str">
        <f>'General inputs'!$B$79</f>
        <v xml:space="preserve">Avoided fuel consumption from generation dispatch </v>
      </c>
      <c r="C17" s="5"/>
      <c r="D17" s="5"/>
      <c r="E17" s="46" t="e">
        <f>INDEX(#REF!,MATCH('Chart tables'!$D$4,#REF!,0),MATCH('Chart tables'!E$8,#REF!,0))/1000000</f>
        <v>#REF!</v>
      </c>
      <c r="F17" s="46" t="e">
        <f>INDEX(#REF!,MATCH('Chart tables'!$D$4,#REF!,0),MATCH('Chart tables'!F$8,#REF!,0))/1000000</f>
        <v>#REF!</v>
      </c>
      <c r="G17" s="46" t="e">
        <f>INDEX(#REF!,MATCH('Chart tables'!$D$4,#REF!,0),MATCH('Chart tables'!G$8,#REF!,0))/1000000</f>
        <v>#REF!</v>
      </c>
      <c r="H17" s="46" t="e">
        <f>INDEX(#REF!,MATCH('Chart tables'!$D$4,#REF!,0),MATCH('Chart tables'!H$8,#REF!,0))/1000000</f>
        <v>#REF!</v>
      </c>
      <c r="I17" s="46" t="e">
        <f>INDEX(#REF!,MATCH('Chart tables'!$D$4,#REF!,0),MATCH('Chart tables'!I$8,#REF!,0))/1000000</f>
        <v>#REF!</v>
      </c>
      <c r="J17" s="46" t="e">
        <f>INDEX(#REF!,MATCH('Chart tables'!$D$4,#REF!,0),MATCH('Chart tables'!J$8,#REF!,0))/1000000</f>
        <v>#REF!</v>
      </c>
      <c r="K17" s="46" t="e">
        <f>INDEX(#REF!,MATCH('Chart tables'!$D$4,#REF!,0),MATCH('Chart tables'!K$8,#REF!,0))/1000000</f>
        <v>#REF!</v>
      </c>
      <c r="L17" s="46" t="e">
        <f>INDEX(#REF!,MATCH('Chart tables'!$D$4,#REF!,0),MATCH('Chart tables'!L$8,#REF!,0))/1000000</f>
        <v>#REF!</v>
      </c>
      <c r="M17" s="46" t="e">
        <f>INDEX(#REF!,MATCH('Chart tables'!$D$4,#REF!,0),MATCH('Chart tables'!M$8,#REF!,0))/1000000</f>
        <v>#REF!</v>
      </c>
      <c r="N17" s="46" t="e">
        <f>INDEX(#REF!,MATCH('Chart tables'!$D$4,#REF!,0),MATCH('Chart tables'!N$8,#REF!,0))/1000000</f>
        <v>#REF!</v>
      </c>
      <c r="O17" s="46" t="e">
        <f>INDEX(#REF!,MATCH('Chart tables'!$D$4,#REF!,0),MATCH('Chart tables'!O$8,#REF!,0))/1000000</f>
        <v>#REF!</v>
      </c>
      <c r="P17" s="46" t="e">
        <f>INDEX(#REF!,MATCH('Chart tables'!$D$4,#REF!,0),MATCH('Chart tables'!P$8,#REF!,0))/1000000</f>
        <v>#REF!</v>
      </c>
      <c r="Q17" s="46" t="e">
        <f>INDEX(#REF!,MATCH('Chart tables'!$D$4,#REF!,0),MATCH('Chart tables'!Q$8,#REF!,0))/1000000</f>
        <v>#REF!</v>
      </c>
      <c r="R17" s="46" t="e">
        <f>INDEX(#REF!,MATCH('Chart tables'!$D$4,#REF!,0),MATCH('Chart tables'!R$8,#REF!,0))/1000000</f>
        <v>#REF!</v>
      </c>
      <c r="S17" s="46" t="e">
        <f>INDEX(#REF!,MATCH('Chart tables'!$D$4,#REF!,0),MATCH('Chart tables'!S$8,#REF!,0))/1000000</f>
        <v>#REF!</v>
      </c>
      <c r="T17" s="46" t="e">
        <f>INDEX(#REF!,MATCH('Chart tables'!$D$4,#REF!,0),MATCH('Chart tables'!T$8,#REF!,0))/1000000</f>
        <v>#REF!</v>
      </c>
      <c r="U17" s="46" t="e">
        <f>INDEX(#REF!,MATCH('Chart tables'!$D$4,#REF!,0),MATCH('Chart tables'!U$8,#REF!,0))/1000000</f>
        <v>#REF!</v>
      </c>
      <c r="V17" s="46" t="e">
        <f>INDEX(#REF!,MATCH('Chart tables'!$D$4,#REF!,0),MATCH('Chart tables'!V$8,#REF!,0))/1000000</f>
        <v>#REF!</v>
      </c>
      <c r="W17" s="46" t="e">
        <f>INDEX(#REF!,MATCH('Chart tables'!$D$4,#REF!,0),MATCH('Chart tables'!W$8,#REF!,0))/1000000</f>
        <v>#REF!</v>
      </c>
      <c r="X17" s="46" t="e">
        <f>INDEX(#REF!,MATCH('Chart tables'!$D$4,#REF!,0),MATCH('Chart tables'!X$8,#REF!,0))/1000000</f>
        <v>#REF!</v>
      </c>
      <c r="Y17" s="46" t="e">
        <f>INDEX(#REF!,MATCH('Chart tables'!$D$4,#REF!,0),MATCH('Chart tables'!Y$8,#REF!,0))/1000000</f>
        <v>#REF!</v>
      </c>
      <c r="Z17" s="46" t="e">
        <f>INDEX(#REF!,MATCH('Chart tables'!$D$4,#REF!,0),MATCH('Chart tables'!Z$8,#REF!,0))/1000000</f>
        <v>#REF!</v>
      </c>
      <c r="AA17" s="46" t="e">
        <f>INDEX(#REF!,MATCH('Chart tables'!$D$4,#REF!,0),MATCH('Chart tables'!AA$8,#REF!,0))/1000000</f>
        <v>#REF!</v>
      </c>
      <c r="AB17" s="46" t="e">
        <f>INDEX(#REF!,MATCH('Chart tables'!$D$4,#REF!,0),MATCH('Chart tables'!AB$8,#REF!,0))/1000000</f>
        <v>#REF!</v>
      </c>
      <c r="AC17" s="46" t="e">
        <f>INDEX(#REF!,MATCH('Chart tables'!$D$4,#REF!,0),MATCH('Chart tables'!AC$8,#REF!,0))/1000000</f>
        <v>#REF!</v>
      </c>
      <c r="AD17" s="46" t="e">
        <f>INDEX(#REF!,MATCH('Chart tables'!$D$4,#REF!,0),MATCH('Chart tables'!AD$8,#REF!,0))/1000000</f>
        <v>#REF!</v>
      </c>
      <c r="AE17" s="46" t="e">
        <f>INDEX(#REF!,MATCH('Chart tables'!$D$4,#REF!,0),MATCH('Chart tables'!AE$8,#REF!,0))/1000000</f>
        <v>#REF!</v>
      </c>
      <c r="AF17" s="46" t="e">
        <f>INDEX(#REF!,MATCH('Chart tables'!$D$4,#REF!,0),MATCH('Chart tables'!AF$8,#REF!,0))/1000000</f>
        <v>#REF!</v>
      </c>
      <c r="AG17" s="46" t="e">
        <f>INDEX(#REF!,MATCH('Chart tables'!$D$4,#REF!,0),MATCH('Chart tables'!AG$8,#REF!,0))/1000000</f>
        <v>#REF!</v>
      </c>
      <c r="AH17" s="46" t="e">
        <f>INDEX(#REF!,MATCH('Chart tables'!$D$4,#REF!,0),MATCH('Chart tables'!AH$8,#REF!,0))/1000000</f>
        <v>#REF!</v>
      </c>
    </row>
    <row r="18" spans="2:34" x14ac:dyDescent="0.2">
      <c r="B18" s="18" t="str">
        <f>'General inputs'!$B$80</f>
        <v xml:space="preserve">Avoided voluntary load curtailment </v>
      </c>
      <c r="C18" s="5"/>
      <c r="D18" s="5"/>
      <c r="E18" s="46" t="e">
        <f>INDEX(#REF!,MATCH('Chart tables'!$D$4,#REF!,0),MATCH('Chart tables'!E$8,#REF!,0))/1000000</f>
        <v>#REF!</v>
      </c>
      <c r="F18" s="46" t="e">
        <f>INDEX(#REF!,MATCH('Chart tables'!$D$4,#REF!,0),MATCH('Chart tables'!F$8,#REF!,0))/1000000</f>
        <v>#REF!</v>
      </c>
      <c r="G18" s="46" t="e">
        <f>INDEX(#REF!,MATCH('Chart tables'!$D$4,#REF!,0),MATCH('Chart tables'!G$8,#REF!,0))/1000000</f>
        <v>#REF!</v>
      </c>
      <c r="H18" s="46" t="e">
        <f>INDEX(#REF!,MATCH('Chart tables'!$D$4,#REF!,0),MATCH('Chart tables'!H$8,#REF!,0))/1000000</f>
        <v>#REF!</v>
      </c>
      <c r="I18" s="46" t="e">
        <f>INDEX(#REF!,MATCH('Chart tables'!$D$4,#REF!,0),MATCH('Chart tables'!I$8,#REF!,0))/1000000</f>
        <v>#REF!</v>
      </c>
      <c r="J18" s="46" t="e">
        <f>INDEX(#REF!,MATCH('Chart tables'!$D$4,#REF!,0),MATCH('Chart tables'!J$8,#REF!,0))/1000000</f>
        <v>#REF!</v>
      </c>
      <c r="K18" s="46" t="e">
        <f>INDEX(#REF!,MATCH('Chart tables'!$D$4,#REF!,0),MATCH('Chart tables'!K$8,#REF!,0))/1000000</f>
        <v>#REF!</v>
      </c>
      <c r="L18" s="46" t="e">
        <f>INDEX(#REF!,MATCH('Chart tables'!$D$4,#REF!,0),MATCH('Chart tables'!L$8,#REF!,0))/1000000</f>
        <v>#REF!</v>
      </c>
      <c r="M18" s="46" t="e">
        <f>INDEX(#REF!,MATCH('Chart tables'!$D$4,#REF!,0),MATCH('Chart tables'!M$8,#REF!,0))/1000000</f>
        <v>#REF!</v>
      </c>
      <c r="N18" s="46" t="e">
        <f>INDEX(#REF!,MATCH('Chart tables'!$D$4,#REF!,0),MATCH('Chart tables'!N$8,#REF!,0))/1000000</f>
        <v>#REF!</v>
      </c>
      <c r="O18" s="46" t="e">
        <f>INDEX(#REF!,MATCH('Chart tables'!$D$4,#REF!,0),MATCH('Chart tables'!O$8,#REF!,0))/1000000</f>
        <v>#REF!</v>
      </c>
      <c r="P18" s="46" t="e">
        <f>INDEX(#REF!,MATCH('Chart tables'!$D$4,#REF!,0),MATCH('Chart tables'!P$8,#REF!,0))/1000000</f>
        <v>#REF!</v>
      </c>
      <c r="Q18" s="46" t="e">
        <f>INDEX(#REF!,MATCH('Chart tables'!$D$4,#REF!,0),MATCH('Chart tables'!Q$8,#REF!,0))/1000000</f>
        <v>#REF!</v>
      </c>
      <c r="R18" s="46" t="e">
        <f>INDEX(#REF!,MATCH('Chart tables'!$D$4,#REF!,0),MATCH('Chart tables'!R$8,#REF!,0))/1000000</f>
        <v>#REF!</v>
      </c>
      <c r="S18" s="46" t="e">
        <f>INDEX(#REF!,MATCH('Chart tables'!$D$4,#REF!,0),MATCH('Chart tables'!S$8,#REF!,0))/1000000</f>
        <v>#REF!</v>
      </c>
      <c r="T18" s="46" t="e">
        <f>INDEX(#REF!,MATCH('Chart tables'!$D$4,#REF!,0),MATCH('Chart tables'!T$8,#REF!,0))/1000000</f>
        <v>#REF!</v>
      </c>
      <c r="U18" s="46" t="e">
        <f>INDEX(#REF!,MATCH('Chart tables'!$D$4,#REF!,0),MATCH('Chart tables'!U$8,#REF!,0))/1000000</f>
        <v>#REF!</v>
      </c>
      <c r="V18" s="46" t="e">
        <f>INDEX(#REF!,MATCH('Chart tables'!$D$4,#REF!,0),MATCH('Chart tables'!V$8,#REF!,0))/1000000</f>
        <v>#REF!</v>
      </c>
      <c r="W18" s="46" t="e">
        <f>INDEX(#REF!,MATCH('Chart tables'!$D$4,#REF!,0),MATCH('Chart tables'!W$8,#REF!,0))/1000000</f>
        <v>#REF!</v>
      </c>
      <c r="X18" s="46" t="e">
        <f>INDEX(#REF!,MATCH('Chart tables'!$D$4,#REF!,0),MATCH('Chart tables'!X$8,#REF!,0))/1000000</f>
        <v>#REF!</v>
      </c>
      <c r="Y18" s="46" t="e">
        <f>INDEX(#REF!,MATCH('Chart tables'!$D$4,#REF!,0),MATCH('Chart tables'!Y$8,#REF!,0))/1000000</f>
        <v>#REF!</v>
      </c>
      <c r="Z18" s="46" t="e">
        <f>INDEX(#REF!,MATCH('Chart tables'!$D$4,#REF!,0),MATCH('Chart tables'!Z$8,#REF!,0))/1000000</f>
        <v>#REF!</v>
      </c>
      <c r="AA18" s="46" t="e">
        <f>INDEX(#REF!,MATCH('Chart tables'!$D$4,#REF!,0),MATCH('Chart tables'!AA$8,#REF!,0))/1000000</f>
        <v>#REF!</v>
      </c>
      <c r="AB18" s="46" t="e">
        <f>INDEX(#REF!,MATCH('Chart tables'!$D$4,#REF!,0),MATCH('Chart tables'!AB$8,#REF!,0))/1000000</f>
        <v>#REF!</v>
      </c>
      <c r="AC18" s="46" t="e">
        <f>INDEX(#REF!,MATCH('Chart tables'!$D$4,#REF!,0),MATCH('Chart tables'!AC$8,#REF!,0))/1000000</f>
        <v>#REF!</v>
      </c>
      <c r="AD18" s="46" t="e">
        <f>INDEX(#REF!,MATCH('Chart tables'!$D$4,#REF!,0),MATCH('Chart tables'!AD$8,#REF!,0))/1000000</f>
        <v>#REF!</v>
      </c>
      <c r="AE18" s="46" t="e">
        <f>INDEX(#REF!,MATCH('Chart tables'!$D$4,#REF!,0),MATCH('Chart tables'!AE$8,#REF!,0))/1000000</f>
        <v>#REF!</v>
      </c>
      <c r="AF18" s="46" t="e">
        <f>INDEX(#REF!,MATCH('Chart tables'!$D$4,#REF!,0),MATCH('Chart tables'!AF$8,#REF!,0))/1000000</f>
        <v>#REF!</v>
      </c>
      <c r="AG18" s="46" t="e">
        <f>INDEX(#REF!,MATCH('Chart tables'!$D$4,#REF!,0),MATCH('Chart tables'!AG$8,#REF!,0))/1000000</f>
        <v>#REF!</v>
      </c>
      <c r="AH18" s="46" t="e">
        <f>INDEX(#REF!,MATCH('Chart tables'!$D$4,#REF!,0),MATCH('Chart tables'!AH$8,#REF!,0))/1000000</f>
        <v>#REF!</v>
      </c>
    </row>
    <row r="19" spans="2:34" x14ac:dyDescent="0.2">
      <c r="B19" s="18" t="str">
        <f>'General inputs'!$B$81</f>
        <v>Avoided involuntary load shedding</v>
      </c>
      <c r="C19" s="5"/>
      <c r="D19" s="5"/>
      <c r="E19" s="46" t="e">
        <f>(INDEX(#REF!,MATCH('Chart tables'!$D$4,#REF!,0),MATCH('Chart tables'!E$8,#REF!,0))/1000000)+(INDEX(#REF!,MATCH('Chart tables'!$D$4,#REF!,0),MATCH('Chart tables'!E$8,#REF!,0))/1000000)</f>
        <v>#REF!</v>
      </c>
      <c r="F19" s="46" t="e">
        <f>(INDEX(#REF!,MATCH('Chart tables'!$D$4,#REF!,0),MATCH('Chart tables'!F$8,#REF!,0))/1000000)+(INDEX(#REF!,MATCH('Chart tables'!$D$4,#REF!,0),MATCH('Chart tables'!F$8,#REF!,0))/1000000)</f>
        <v>#REF!</v>
      </c>
      <c r="G19" s="46" t="e">
        <f>(INDEX(#REF!,MATCH('Chart tables'!$D$4,#REF!,0),MATCH('Chart tables'!G$8,#REF!,0))/1000000)+(INDEX(#REF!,MATCH('Chart tables'!$D$4,#REF!,0),MATCH('Chart tables'!G$8,#REF!,0))/1000000)</f>
        <v>#REF!</v>
      </c>
      <c r="H19" s="46" t="e">
        <f>(INDEX(#REF!,MATCH('Chart tables'!$D$4,#REF!,0),MATCH('Chart tables'!H$8,#REF!,0))/1000000)+(INDEX(#REF!,MATCH('Chart tables'!$D$4,#REF!,0),MATCH('Chart tables'!H$8,#REF!,0))/1000000)</f>
        <v>#REF!</v>
      </c>
      <c r="I19" s="46" t="e">
        <f>(INDEX(#REF!,MATCH('Chart tables'!$D$4,#REF!,0),MATCH('Chart tables'!I$8,#REF!,0))/1000000)+(INDEX(#REF!,MATCH('Chart tables'!$D$4,#REF!,0),MATCH('Chart tables'!I$8,#REF!,0))/1000000)</f>
        <v>#REF!</v>
      </c>
      <c r="J19" s="46" t="e">
        <f>(INDEX(#REF!,MATCH('Chart tables'!$D$4,#REF!,0),MATCH('Chart tables'!J$8,#REF!,0))/1000000)+(INDEX(#REF!,MATCH('Chart tables'!$D$4,#REF!,0),MATCH('Chart tables'!J$8,#REF!,0))/1000000)</f>
        <v>#REF!</v>
      </c>
      <c r="K19" s="46" t="e">
        <f>(INDEX(#REF!,MATCH('Chart tables'!$D$4,#REF!,0),MATCH('Chart tables'!K$8,#REF!,0))/1000000)+(INDEX(#REF!,MATCH('Chart tables'!$D$4,#REF!,0),MATCH('Chart tables'!K$8,#REF!,0))/1000000)</f>
        <v>#REF!</v>
      </c>
      <c r="L19" s="46" t="e">
        <f>(INDEX(#REF!,MATCH('Chart tables'!$D$4,#REF!,0),MATCH('Chart tables'!L$8,#REF!,0))/1000000)+(INDEX(#REF!,MATCH('Chart tables'!$D$4,#REF!,0),MATCH('Chart tables'!L$8,#REF!,0))/1000000)</f>
        <v>#REF!</v>
      </c>
      <c r="M19" s="46" t="e">
        <f>(INDEX(#REF!,MATCH('Chart tables'!$D$4,#REF!,0),MATCH('Chart tables'!M$8,#REF!,0))/1000000)+(INDEX(#REF!,MATCH('Chart tables'!$D$4,#REF!,0),MATCH('Chart tables'!M$8,#REF!,0))/1000000)</f>
        <v>#REF!</v>
      </c>
      <c r="N19" s="46" t="e">
        <f>(INDEX(#REF!,MATCH('Chart tables'!$D$4,#REF!,0),MATCH('Chart tables'!N$8,#REF!,0))/1000000)+(INDEX(#REF!,MATCH('Chart tables'!$D$4,#REF!,0),MATCH('Chart tables'!N$8,#REF!,0))/1000000)</f>
        <v>#REF!</v>
      </c>
      <c r="O19" s="46" t="e">
        <f>(INDEX(#REF!,MATCH('Chart tables'!$D$4,#REF!,0),MATCH('Chart tables'!O$8,#REF!,0))/1000000)+(INDEX(#REF!,MATCH('Chart tables'!$D$4,#REF!,0),MATCH('Chart tables'!O$8,#REF!,0))/1000000)</f>
        <v>#REF!</v>
      </c>
      <c r="P19" s="46" t="e">
        <f>(INDEX(#REF!,MATCH('Chart tables'!$D$4,#REF!,0),MATCH('Chart tables'!P$8,#REF!,0))/1000000)+(INDEX(#REF!,MATCH('Chart tables'!$D$4,#REF!,0),MATCH('Chart tables'!P$8,#REF!,0))/1000000)</f>
        <v>#REF!</v>
      </c>
      <c r="Q19" s="46" t="e">
        <f>(INDEX(#REF!,MATCH('Chart tables'!$D$4,#REF!,0),MATCH('Chart tables'!Q$8,#REF!,0))/1000000)+(INDEX(#REF!,MATCH('Chart tables'!$D$4,#REF!,0),MATCH('Chart tables'!Q$8,#REF!,0))/1000000)</f>
        <v>#REF!</v>
      </c>
      <c r="R19" s="46" t="e">
        <f>(INDEX(#REF!,MATCH('Chart tables'!$D$4,#REF!,0),MATCH('Chart tables'!R$8,#REF!,0))/1000000)+(INDEX(#REF!,MATCH('Chart tables'!$D$4,#REF!,0),MATCH('Chart tables'!R$8,#REF!,0))/1000000)</f>
        <v>#REF!</v>
      </c>
      <c r="S19" s="46" t="e">
        <f>(INDEX(#REF!,MATCH('Chart tables'!$D$4,#REF!,0),MATCH('Chart tables'!S$8,#REF!,0))/1000000)+(INDEX(#REF!,MATCH('Chart tables'!$D$4,#REF!,0),MATCH('Chart tables'!S$8,#REF!,0))/1000000)</f>
        <v>#REF!</v>
      </c>
      <c r="T19" s="46" t="e">
        <f>(INDEX(#REF!,MATCH('Chart tables'!$D$4,#REF!,0),MATCH('Chart tables'!T$8,#REF!,0))/1000000)+(INDEX(#REF!,MATCH('Chart tables'!$D$4,#REF!,0),MATCH('Chart tables'!T$8,#REF!,0))/1000000)</f>
        <v>#REF!</v>
      </c>
      <c r="U19" s="46" t="e">
        <f>(INDEX(#REF!,MATCH('Chart tables'!$D$4,#REF!,0),MATCH('Chart tables'!U$8,#REF!,0))/1000000)+(INDEX(#REF!,MATCH('Chart tables'!$D$4,#REF!,0),MATCH('Chart tables'!U$8,#REF!,0))/1000000)</f>
        <v>#REF!</v>
      </c>
      <c r="V19" s="46" t="e">
        <f>(INDEX(#REF!,MATCH('Chart tables'!$D$4,#REF!,0),MATCH('Chart tables'!V$8,#REF!,0))/1000000)+(INDEX(#REF!,MATCH('Chart tables'!$D$4,#REF!,0),MATCH('Chart tables'!V$8,#REF!,0))/1000000)</f>
        <v>#REF!</v>
      </c>
      <c r="W19" s="46" t="e">
        <f>(INDEX(#REF!,MATCH('Chart tables'!$D$4,#REF!,0),MATCH('Chart tables'!W$8,#REF!,0))/1000000)+(INDEX(#REF!,MATCH('Chart tables'!$D$4,#REF!,0),MATCH('Chart tables'!W$8,#REF!,0))/1000000)</f>
        <v>#REF!</v>
      </c>
      <c r="X19" s="46" t="e">
        <f>(INDEX(#REF!,MATCH('Chart tables'!$D$4,#REF!,0),MATCH('Chart tables'!X$8,#REF!,0))/1000000)+(INDEX(#REF!,MATCH('Chart tables'!$D$4,#REF!,0),MATCH('Chart tables'!X$8,#REF!,0))/1000000)</f>
        <v>#REF!</v>
      </c>
      <c r="Y19" s="46" t="e">
        <f>(INDEX(#REF!,MATCH('Chart tables'!$D$4,#REF!,0),MATCH('Chart tables'!Y$8,#REF!,0))/1000000)+(INDEX(#REF!,MATCH('Chart tables'!$D$4,#REF!,0),MATCH('Chart tables'!Y$8,#REF!,0))/1000000)</f>
        <v>#REF!</v>
      </c>
      <c r="Z19" s="46" t="e">
        <f>(INDEX(#REF!,MATCH('Chart tables'!$D$4,#REF!,0),MATCH('Chart tables'!Z$8,#REF!,0))/1000000)+(INDEX(#REF!,MATCH('Chart tables'!$D$4,#REF!,0),MATCH('Chart tables'!Z$8,#REF!,0))/1000000)</f>
        <v>#REF!</v>
      </c>
      <c r="AA19" s="46" t="e">
        <f>(INDEX(#REF!,MATCH('Chart tables'!$D$4,#REF!,0),MATCH('Chart tables'!AA$8,#REF!,0))/1000000)+(INDEX(#REF!,MATCH('Chart tables'!$D$4,#REF!,0),MATCH('Chart tables'!AA$8,#REF!,0))/1000000)</f>
        <v>#REF!</v>
      </c>
      <c r="AB19" s="46" t="e">
        <f>(INDEX(#REF!,MATCH('Chart tables'!$D$4,#REF!,0),MATCH('Chart tables'!AB$8,#REF!,0))/1000000)+(INDEX(#REF!,MATCH('Chart tables'!$D$4,#REF!,0),MATCH('Chart tables'!AB$8,#REF!,0))/1000000)</f>
        <v>#REF!</v>
      </c>
      <c r="AC19" s="46" t="e">
        <f>(INDEX(#REF!,MATCH('Chart tables'!$D$4,#REF!,0),MATCH('Chart tables'!AC$8,#REF!,0))/1000000)+(INDEX(#REF!,MATCH('Chart tables'!$D$4,#REF!,0),MATCH('Chart tables'!AC$8,#REF!,0))/1000000)</f>
        <v>#REF!</v>
      </c>
      <c r="AD19" s="46" t="e">
        <f>(INDEX(#REF!,MATCH('Chart tables'!$D$4,#REF!,0),MATCH('Chart tables'!AD$8,#REF!,0))/1000000)+(INDEX(#REF!,MATCH('Chart tables'!$D$4,#REF!,0),MATCH('Chart tables'!AD$8,#REF!,0))/1000000)</f>
        <v>#REF!</v>
      </c>
      <c r="AE19" s="46" t="e">
        <f>(INDEX(#REF!,MATCH('Chart tables'!$D$4,#REF!,0),MATCH('Chart tables'!AE$8,#REF!,0))/1000000)+(INDEX(#REF!,MATCH('Chart tables'!$D$4,#REF!,0),MATCH('Chart tables'!AE$8,#REF!,0))/1000000)</f>
        <v>#REF!</v>
      </c>
      <c r="AF19" s="46" t="e">
        <f>(INDEX(#REF!,MATCH('Chart tables'!$D$4,#REF!,0),MATCH('Chart tables'!AF$8,#REF!,0))/1000000)+(INDEX(#REF!,MATCH('Chart tables'!$D$4,#REF!,0),MATCH('Chart tables'!AF$8,#REF!,0))/1000000)</f>
        <v>#REF!</v>
      </c>
      <c r="AG19" s="46" t="e">
        <f>(INDEX(#REF!,MATCH('Chart tables'!$D$4,#REF!,0),MATCH('Chart tables'!AG$8,#REF!,0))/1000000)+(INDEX(#REF!,MATCH('Chart tables'!$D$4,#REF!,0),MATCH('Chart tables'!AG$8,#REF!,0))/1000000)</f>
        <v>#REF!</v>
      </c>
      <c r="AH19" s="46" t="e">
        <f>(INDEX(#REF!,MATCH('Chart tables'!$D$4,#REF!,0),MATCH('Chart tables'!AH$8,#REF!,0))/1000000)+(INDEX(#REF!,MATCH('Chart tables'!$D$4,#REF!,0),MATCH('Chart tables'!AH$8,#REF!,0))/1000000)</f>
        <v>#REF!</v>
      </c>
    </row>
    <row r="20" spans="2:34" x14ac:dyDescent="0.2">
      <c r="B20" s="18" t="str">
        <f>'General inputs'!$B$82</f>
        <v>Avoided costs for non RIT-T proponent parties</v>
      </c>
      <c r="C20" s="5"/>
      <c r="D20" s="5"/>
      <c r="E20" s="46" t="e">
        <f>INDEX(#REF!,MATCH('Chart tables'!$D$4,#REF!,0),MATCH('Chart tables'!E$8,#REF!,0))/1000000</f>
        <v>#REF!</v>
      </c>
      <c r="F20" s="46" t="e">
        <f>INDEX(#REF!,MATCH('Chart tables'!$D$4,#REF!,0),MATCH('Chart tables'!F$8,#REF!,0))/1000000</f>
        <v>#REF!</v>
      </c>
      <c r="G20" s="46" t="e">
        <f>INDEX(#REF!,MATCH('Chart tables'!$D$4,#REF!,0),MATCH('Chart tables'!G$8,#REF!,0))/1000000</f>
        <v>#REF!</v>
      </c>
      <c r="H20" s="46" t="e">
        <f>INDEX(#REF!,MATCH('Chart tables'!$D$4,#REF!,0),MATCH('Chart tables'!H$8,#REF!,0))/1000000</f>
        <v>#REF!</v>
      </c>
      <c r="I20" s="46" t="e">
        <f>INDEX(#REF!,MATCH('Chart tables'!$D$4,#REF!,0),MATCH('Chart tables'!I$8,#REF!,0))/1000000</f>
        <v>#REF!</v>
      </c>
      <c r="J20" s="46" t="e">
        <f>INDEX(#REF!,MATCH('Chart tables'!$D$4,#REF!,0),MATCH('Chart tables'!J$8,#REF!,0))/1000000</f>
        <v>#REF!</v>
      </c>
      <c r="K20" s="46" t="e">
        <f>INDEX(#REF!,MATCH('Chart tables'!$D$4,#REF!,0),MATCH('Chart tables'!K$8,#REF!,0))/1000000</f>
        <v>#REF!</v>
      </c>
      <c r="L20" s="46" t="e">
        <f>INDEX(#REF!,MATCH('Chart tables'!$D$4,#REF!,0),MATCH('Chart tables'!L$8,#REF!,0))/1000000</f>
        <v>#REF!</v>
      </c>
      <c r="M20" s="46" t="e">
        <f>INDEX(#REF!,MATCH('Chart tables'!$D$4,#REF!,0),MATCH('Chart tables'!M$8,#REF!,0))/1000000</f>
        <v>#REF!</v>
      </c>
      <c r="N20" s="46" t="e">
        <f>INDEX(#REF!,MATCH('Chart tables'!$D$4,#REF!,0),MATCH('Chart tables'!N$8,#REF!,0))/1000000</f>
        <v>#REF!</v>
      </c>
      <c r="O20" s="46" t="e">
        <f>INDEX(#REF!,MATCH('Chart tables'!$D$4,#REF!,0),MATCH('Chart tables'!O$8,#REF!,0))/1000000</f>
        <v>#REF!</v>
      </c>
      <c r="P20" s="46" t="e">
        <f>INDEX(#REF!,MATCH('Chart tables'!$D$4,#REF!,0),MATCH('Chart tables'!P$8,#REF!,0))/1000000</f>
        <v>#REF!</v>
      </c>
      <c r="Q20" s="46" t="e">
        <f>INDEX(#REF!,MATCH('Chart tables'!$D$4,#REF!,0),MATCH('Chart tables'!Q$8,#REF!,0))/1000000</f>
        <v>#REF!</v>
      </c>
      <c r="R20" s="46" t="e">
        <f>INDEX(#REF!,MATCH('Chart tables'!$D$4,#REF!,0),MATCH('Chart tables'!R$8,#REF!,0))/1000000</f>
        <v>#REF!</v>
      </c>
      <c r="S20" s="46" t="e">
        <f>INDEX(#REF!,MATCH('Chart tables'!$D$4,#REF!,0),MATCH('Chart tables'!S$8,#REF!,0))/1000000</f>
        <v>#REF!</v>
      </c>
      <c r="T20" s="46" t="e">
        <f>INDEX(#REF!,MATCH('Chart tables'!$D$4,#REF!,0),MATCH('Chart tables'!T$8,#REF!,0))/1000000</f>
        <v>#REF!</v>
      </c>
      <c r="U20" s="46" t="e">
        <f>INDEX(#REF!,MATCH('Chart tables'!$D$4,#REF!,0),MATCH('Chart tables'!U$8,#REF!,0))/1000000</f>
        <v>#REF!</v>
      </c>
      <c r="V20" s="46" t="e">
        <f>INDEX(#REF!,MATCH('Chart tables'!$D$4,#REF!,0),MATCH('Chart tables'!V$8,#REF!,0))/1000000</f>
        <v>#REF!</v>
      </c>
      <c r="W20" s="46" t="e">
        <f>INDEX(#REF!,MATCH('Chart tables'!$D$4,#REF!,0),MATCH('Chart tables'!W$8,#REF!,0))/1000000</f>
        <v>#REF!</v>
      </c>
      <c r="X20" s="46" t="e">
        <f>INDEX(#REF!,MATCH('Chart tables'!$D$4,#REF!,0),MATCH('Chart tables'!X$8,#REF!,0))/1000000</f>
        <v>#REF!</v>
      </c>
      <c r="Y20" s="46" t="e">
        <f>INDEX(#REF!,MATCH('Chart tables'!$D$4,#REF!,0),MATCH('Chart tables'!Y$8,#REF!,0))/1000000</f>
        <v>#REF!</v>
      </c>
      <c r="Z20" s="46" t="e">
        <f>INDEX(#REF!,MATCH('Chart tables'!$D$4,#REF!,0),MATCH('Chart tables'!Z$8,#REF!,0))/1000000</f>
        <v>#REF!</v>
      </c>
      <c r="AA20" s="46" t="e">
        <f>INDEX(#REF!,MATCH('Chart tables'!$D$4,#REF!,0),MATCH('Chart tables'!AA$8,#REF!,0))/1000000</f>
        <v>#REF!</v>
      </c>
      <c r="AB20" s="46" t="e">
        <f>INDEX(#REF!,MATCH('Chart tables'!$D$4,#REF!,0),MATCH('Chart tables'!AB$8,#REF!,0))/1000000</f>
        <v>#REF!</v>
      </c>
      <c r="AC20" s="46" t="e">
        <f>INDEX(#REF!,MATCH('Chart tables'!$D$4,#REF!,0),MATCH('Chart tables'!AC$8,#REF!,0))/1000000</f>
        <v>#REF!</v>
      </c>
      <c r="AD20" s="46" t="e">
        <f>INDEX(#REF!,MATCH('Chart tables'!$D$4,#REF!,0),MATCH('Chart tables'!AD$8,#REF!,0))/1000000</f>
        <v>#REF!</v>
      </c>
      <c r="AE20" s="46" t="e">
        <f>INDEX(#REF!,MATCH('Chart tables'!$D$4,#REF!,0),MATCH('Chart tables'!AE$8,#REF!,0))/1000000</f>
        <v>#REF!</v>
      </c>
      <c r="AF20" s="46" t="e">
        <f>INDEX(#REF!,MATCH('Chart tables'!$D$4,#REF!,0),MATCH('Chart tables'!AF$8,#REF!,0))/1000000</f>
        <v>#REF!</v>
      </c>
      <c r="AG20" s="46" t="e">
        <f>INDEX(#REF!,MATCH('Chart tables'!$D$4,#REF!,0),MATCH('Chart tables'!AG$8,#REF!,0))/1000000</f>
        <v>#REF!</v>
      </c>
      <c r="AH20" s="46" t="e">
        <f>INDEX(#REF!,MATCH('Chart tables'!$D$4,#REF!,0),MATCH('Chart tables'!AH$8,#REF!,0))/1000000</f>
        <v>#REF!</v>
      </c>
    </row>
    <row r="21" spans="2:34" x14ac:dyDescent="0.2">
      <c r="B21" s="18" t="str">
        <f>'General inputs'!$B$83</f>
        <v>Avoided unrelated TNSP expenditure (wood pole replacement)</v>
      </c>
      <c r="C21" s="5"/>
      <c r="D21" s="5"/>
      <c r="E21" s="46" t="e">
        <f>INDEX(#REF!,MATCH('Chart tables'!$D$4,#REF!,0),MATCH('Chart tables'!E$8,#REF!,0))/1000000</f>
        <v>#REF!</v>
      </c>
      <c r="F21" s="46" t="e">
        <f>INDEX(#REF!,MATCH('Chart tables'!$D$4,#REF!,0),MATCH('Chart tables'!F$8,#REF!,0))/1000000</f>
        <v>#REF!</v>
      </c>
      <c r="G21" s="46" t="e">
        <f>INDEX(#REF!,MATCH('Chart tables'!$D$4,#REF!,0),MATCH('Chart tables'!G$8,#REF!,0))/1000000</f>
        <v>#REF!</v>
      </c>
      <c r="H21" s="46" t="e">
        <f>INDEX(#REF!,MATCH('Chart tables'!$D$4,#REF!,0),MATCH('Chart tables'!H$8,#REF!,0))/1000000</f>
        <v>#REF!</v>
      </c>
      <c r="I21" s="46" t="e">
        <f>INDEX(#REF!,MATCH('Chart tables'!$D$4,#REF!,0),MATCH('Chart tables'!I$8,#REF!,0))/1000000</f>
        <v>#REF!</v>
      </c>
      <c r="J21" s="46" t="e">
        <f>INDEX(#REF!,MATCH('Chart tables'!$D$4,#REF!,0),MATCH('Chart tables'!J$8,#REF!,0))/1000000</f>
        <v>#REF!</v>
      </c>
      <c r="K21" s="46" t="e">
        <f>INDEX(#REF!,MATCH('Chart tables'!$D$4,#REF!,0),MATCH('Chart tables'!K$8,#REF!,0))/1000000</f>
        <v>#REF!</v>
      </c>
      <c r="L21" s="46" t="e">
        <f>INDEX(#REF!,MATCH('Chart tables'!$D$4,#REF!,0),MATCH('Chart tables'!L$8,#REF!,0))/1000000</f>
        <v>#REF!</v>
      </c>
      <c r="M21" s="46" t="e">
        <f>INDEX(#REF!,MATCH('Chart tables'!$D$4,#REF!,0),MATCH('Chart tables'!M$8,#REF!,0))/1000000</f>
        <v>#REF!</v>
      </c>
      <c r="N21" s="46" t="e">
        <f>INDEX(#REF!,MATCH('Chart tables'!$D$4,#REF!,0),MATCH('Chart tables'!N$8,#REF!,0))/1000000</f>
        <v>#REF!</v>
      </c>
      <c r="O21" s="46" t="e">
        <f>INDEX(#REF!,MATCH('Chart tables'!$D$4,#REF!,0),MATCH('Chart tables'!O$8,#REF!,0))/1000000</f>
        <v>#REF!</v>
      </c>
      <c r="P21" s="46" t="e">
        <f>INDEX(#REF!,MATCH('Chart tables'!$D$4,#REF!,0),MATCH('Chart tables'!P$8,#REF!,0))/1000000</f>
        <v>#REF!</v>
      </c>
      <c r="Q21" s="46" t="e">
        <f>INDEX(#REF!,MATCH('Chart tables'!$D$4,#REF!,0),MATCH('Chart tables'!Q$8,#REF!,0))/1000000</f>
        <v>#REF!</v>
      </c>
      <c r="R21" s="46" t="e">
        <f>INDEX(#REF!,MATCH('Chart tables'!$D$4,#REF!,0),MATCH('Chart tables'!R$8,#REF!,0))/1000000</f>
        <v>#REF!</v>
      </c>
      <c r="S21" s="46" t="e">
        <f>INDEX(#REF!,MATCH('Chart tables'!$D$4,#REF!,0),MATCH('Chart tables'!S$8,#REF!,0))/1000000</f>
        <v>#REF!</v>
      </c>
      <c r="T21" s="46" t="e">
        <f>INDEX(#REF!,MATCH('Chart tables'!$D$4,#REF!,0),MATCH('Chart tables'!T$8,#REF!,0))/1000000</f>
        <v>#REF!</v>
      </c>
      <c r="U21" s="46" t="e">
        <f>INDEX(#REF!,MATCH('Chart tables'!$D$4,#REF!,0),MATCH('Chart tables'!U$8,#REF!,0))/1000000</f>
        <v>#REF!</v>
      </c>
      <c r="V21" s="46" t="e">
        <f>INDEX(#REF!,MATCH('Chart tables'!$D$4,#REF!,0),MATCH('Chart tables'!V$8,#REF!,0))/1000000</f>
        <v>#REF!</v>
      </c>
      <c r="W21" s="46" t="e">
        <f>INDEX(#REF!,MATCH('Chart tables'!$D$4,#REF!,0),MATCH('Chart tables'!W$8,#REF!,0))/1000000</f>
        <v>#REF!</v>
      </c>
      <c r="X21" s="46" t="e">
        <f>INDEX(#REF!,MATCH('Chart tables'!$D$4,#REF!,0),MATCH('Chart tables'!X$8,#REF!,0))/1000000</f>
        <v>#REF!</v>
      </c>
      <c r="Y21" s="46" t="e">
        <f>INDEX(#REF!,MATCH('Chart tables'!$D$4,#REF!,0),MATCH('Chart tables'!Y$8,#REF!,0))/1000000</f>
        <v>#REF!</v>
      </c>
      <c r="Z21" s="46" t="e">
        <f>INDEX(#REF!,MATCH('Chart tables'!$D$4,#REF!,0),MATCH('Chart tables'!Z$8,#REF!,0))/1000000</f>
        <v>#REF!</v>
      </c>
      <c r="AA21" s="46" t="e">
        <f>INDEX(#REF!,MATCH('Chart tables'!$D$4,#REF!,0),MATCH('Chart tables'!AA$8,#REF!,0))/1000000</f>
        <v>#REF!</v>
      </c>
      <c r="AB21" s="46" t="e">
        <f>INDEX(#REF!,MATCH('Chart tables'!$D$4,#REF!,0),MATCH('Chart tables'!AB$8,#REF!,0))/1000000</f>
        <v>#REF!</v>
      </c>
      <c r="AC21" s="46" t="e">
        <f>INDEX(#REF!,MATCH('Chart tables'!$D$4,#REF!,0),MATCH('Chart tables'!AC$8,#REF!,0))/1000000</f>
        <v>#REF!</v>
      </c>
      <c r="AD21" s="46" t="e">
        <f>INDEX(#REF!,MATCH('Chart tables'!$D$4,#REF!,0),MATCH('Chart tables'!AD$8,#REF!,0))/1000000</f>
        <v>#REF!</v>
      </c>
      <c r="AE21" s="46" t="e">
        <f>INDEX(#REF!,MATCH('Chart tables'!$D$4,#REF!,0),MATCH('Chart tables'!AE$8,#REF!,0))/1000000</f>
        <v>#REF!</v>
      </c>
      <c r="AF21" s="46" t="e">
        <f>INDEX(#REF!,MATCH('Chart tables'!$D$4,#REF!,0),MATCH('Chart tables'!AF$8,#REF!,0))/1000000</f>
        <v>#REF!</v>
      </c>
      <c r="AG21" s="46" t="e">
        <f>INDEX(#REF!,MATCH('Chart tables'!$D$4,#REF!,0),MATCH('Chart tables'!AG$8,#REF!,0))/1000000</f>
        <v>#REF!</v>
      </c>
      <c r="AH21" s="46" t="e">
        <f>INDEX(#REF!,MATCH('Chart tables'!$D$4,#REF!,0),MATCH('Chart tables'!AH$8,#REF!,0))/1000000</f>
        <v>#REF!</v>
      </c>
    </row>
    <row r="22" spans="2:34" x14ac:dyDescent="0.2">
      <c r="B22" s="18" t="str">
        <f>'General inputs'!$B$84</f>
        <v>Avoided unrelated TNSP expenditure (market benefits)</v>
      </c>
      <c r="C22" s="5"/>
      <c r="D22" s="5"/>
      <c r="E22" s="46" t="e">
        <f>INDEX(#REF!,MATCH('Chart tables'!$D$4,#REF!,0),MATCH('Chart tables'!E$8,#REF!,0))/1000000</f>
        <v>#REF!</v>
      </c>
      <c r="F22" s="46" t="e">
        <f>INDEX(#REF!,MATCH('Chart tables'!$D$4,#REF!,0),MATCH('Chart tables'!F$8,#REF!,0))/1000000</f>
        <v>#REF!</v>
      </c>
      <c r="G22" s="46" t="e">
        <f>INDEX(#REF!,MATCH('Chart tables'!$D$4,#REF!,0),MATCH('Chart tables'!G$8,#REF!,0))/1000000</f>
        <v>#REF!</v>
      </c>
      <c r="H22" s="46" t="e">
        <f>INDEX(#REF!,MATCH('Chart tables'!$D$4,#REF!,0),MATCH('Chart tables'!H$8,#REF!,0))/1000000</f>
        <v>#REF!</v>
      </c>
      <c r="I22" s="46" t="e">
        <f>INDEX(#REF!,MATCH('Chart tables'!$D$4,#REF!,0),MATCH('Chart tables'!I$8,#REF!,0))/1000000</f>
        <v>#REF!</v>
      </c>
      <c r="J22" s="46" t="e">
        <f>INDEX(#REF!,MATCH('Chart tables'!$D$4,#REF!,0),MATCH('Chart tables'!J$8,#REF!,0))/1000000</f>
        <v>#REF!</v>
      </c>
      <c r="K22" s="46" t="e">
        <f>INDEX(#REF!,MATCH('Chart tables'!$D$4,#REF!,0),MATCH('Chart tables'!K$8,#REF!,0))/1000000</f>
        <v>#REF!</v>
      </c>
      <c r="L22" s="46" t="e">
        <f>INDEX(#REF!,MATCH('Chart tables'!$D$4,#REF!,0),MATCH('Chart tables'!L$8,#REF!,0))/1000000</f>
        <v>#REF!</v>
      </c>
      <c r="M22" s="46" t="e">
        <f>INDEX(#REF!,MATCH('Chart tables'!$D$4,#REF!,0),MATCH('Chart tables'!M$8,#REF!,0))/1000000</f>
        <v>#REF!</v>
      </c>
      <c r="N22" s="46" t="e">
        <f>INDEX(#REF!,MATCH('Chart tables'!$D$4,#REF!,0),MATCH('Chart tables'!N$8,#REF!,0))/1000000</f>
        <v>#REF!</v>
      </c>
      <c r="O22" s="46" t="e">
        <f>INDEX(#REF!,MATCH('Chart tables'!$D$4,#REF!,0),MATCH('Chart tables'!O$8,#REF!,0))/1000000</f>
        <v>#REF!</v>
      </c>
      <c r="P22" s="46" t="e">
        <f>INDEX(#REF!,MATCH('Chart tables'!$D$4,#REF!,0),MATCH('Chart tables'!P$8,#REF!,0))/1000000</f>
        <v>#REF!</v>
      </c>
      <c r="Q22" s="46" t="e">
        <f>INDEX(#REF!,MATCH('Chart tables'!$D$4,#REF!,0),MATCH('Chart tables'!Q$8,#REF!,0))/1000000</f>
        <v>#REF!</v>
      </c>
      <c r="R22" s="46" t="e">
        <f>INDEX(#REF!,MATCH('Chart tables'!$D$4,#REF!,0),MATCH('Chart tables'!R$8,#REF!,0))/1000000</f>
        <v>#REF!</v>
      </c>
      <c r="S22" s="46" t="e">
        <f>INDEX(#REF!,MATCH('Chart tables'!$D$4,#REF!,0),MATCH('Chart tables'!S$8,#REF!,0))/1000000</f>
        <v>#REF!</v>
      </c>
      <c r="T22" s="46" t="e">
        <f>INDEX(#REF!,MATCH('Chart tables'!$D$4,#REF!,0),MATCH('Chart tables'!T$8,#REF!,0))/1000000</f>
        <v>#REF!</v>
      </c>
      <c r="U22" s="46" t="e">
        <f>INDEX(#REF!,MATCH('Chart tables'!$D$4,#REF!,0),MATCH('Chart tables'!U$8,#REF!,0))/1000000</f>
        <v>#REF!</v>
      </c>
      <c r="V22" s="46" t="e">
        <f>INDEX(#REF!,MATCH('Chart tables'!$D$4,#REF!,0),MATCH('Chart tables'!V$8,#REF!,0))/1000000</f>
        <v>#REF!</v>
      </c>
      <c r="W22" s="46" t="e">
        <f>INDEX(#REF!,MATCH('Chart tables'!$D$4,#REF!,0),MATCH('Chart tables'!W$8,#REF!,0))/1000000</f>
        <v>#REF!</v>
      </c>
      <c r="X22" s="46" t="e">
        <f>INDEX(#REF!,MATCH('Chart tables'!$D$4,#REF!,0),MATCH('Chart tables'!X$8,#REF!,0))/1000000</f>
        <v>#REF!</v>
      </c>
      <c r="Y22" s="46" t="e">
        <f>INDEX(#REF!,MATCH('Chart tables'!$D$4,#REF!,0),MATCH('Chart tables'!Y$8,#REF!,0))/1000000</f>
        <v>#REF!</v>
      </c>
      <c r="Z22" s="46" t="e">
        <f>INDEX(#REF!,MATCH('Chart tables'!$D$4,#REF!,0),MATCH('Chart tables'!Z$8,#REF!,0))/1000000</f>
        <v>#REF!</v>
      </c>
      <c r="AA22" s="46" t="e">
        <f>INDEX(#REF!,MATCH('Chart tables'!$D$4,#REF!,0),MATCH('Chart tables'!AA$8,#REF!,0))/1000000</f>
        <v>#REF!</v>
      </c>
      <c r="AB22" s="46" t="e">
        <f>INDEX(#REF!,MATCH('Chart tables'!$D$4,#REF!,0),MATCH('Chart tables'!AB$8,#REF!,0))/1000000</f>
        <v>#REF!</v>
      </c>
      <c r="AC22" s="46" t="e">
        <f>INDEX(#REF!,MATCH('Chart tables'!$D$4,#REF!,0),MATCH('Chart tables'!AC$8,#REF!,0))/1000000</f>
        <v>#REF!</v>
      </c>
      <c r="AD22" s="46" t="e">
        <f>INDEX(#REF!,MATCH('Chart tables'!$D$4,#REF!,0),MATCH('Chart tables'!AD$8,#REF!,0))/1000000</f>
        <v>#REF!</v>
      </c>
      <c r="AE22" s="46" t="e">
        <f>INDEX(#REF!,MATCH('Chart tables'!$D$4,#REF!,0),MATCH('Chart tables'!AE$8,#REF!,0))/1000000</f>
        <v>#REF!</v>
      </c>
      <c r="AF22" s="46" t="e">
        <f>INDEX(#REF!,MATCH('Chart tables'!$D$4,#REF!,0),MATCH('Chart tables'!AF$8,#REF!,0))/1000000</f>
        <v>#REF!</v>
      </c>
      <c r="AG22" s="46" t="e">
        <f>INDEX(#REF!,MATCH('Chart tables'!$D$4,#REF!,0),MATCH('Chart tables'!AG$8,#REF!,0))/1000000</f>
        <v>#REF!</v>
      </c>
      <c r="AH22" s="46" t="e">
        <f>INDEX(#REF!,MATCH('Chart tables'!$D$4,#REF!,0),MATCH('Chart tables'!AH$8,#REF!,0))/1000000</f>
        <v>#REF!</v>
      </c>
    </row>
    <row r="24" spans="2:34" ht="15" x14ac:dyDescent="0.25">
      <c r="B24" s="48" t="str">
        <f>$D$4</f>
        <v>Option 5B</v>
      </c>
      <c r="C24" s="47" t="str">
        <f>'General inputs'!$I$77</f>
        <v>Hydrogen Superpower</v>
      </c>
      <c r="D24" s="47"/>
      <c r="E24" s="30">
        <f>FirstYear</f>
        <v>2023</v>
      </c>
      <c r="F24" s="30">
        <f t="shared" ref="F24:AH24" si="2">E24+1</f>
        <v>2024</v>
      </c>
      <c r="G24" s="30">
        <f t="shared" si="2"/>
        <v>2025</v>
      </c>
      <c r="H24" s="30">
        <f t="shared" si="2"/>
        <v>2026</v>
      </c>
      <c r="I24" s="30">
        <f t="shared" si="2"/>
        <v>2027</v>
      </c>
      <c r="J24" s="30">
        <f t="shared" si="2"/>
        <v>2028</v>
      </c>
      <c r="K24" s="30">
        <f t="shared" si="2"/>
        <v>2029</v>
      </c>
      <c r="L24" s="30">
        <f t="shared" si="2"/>
        <v>2030</v>
      </c>
      <c r="M24" s="30">
        <f t="shared" si="2"/>
        <v>2031</v>
      </c>
      <c r="N24" s="30">
        <f t="shared" si="2"/>
        <v>2032</v>
      </c>
      <c r="O24" s="30">
        <f t="shared" si="2"/>
        <v>2033</v>
      </c>
      <c r="P24" s="30">
        <f t="shared" si="2"/>
        <v>2034</v>
      </c>
      <c r="Q24" s="30">
        <f t="shared" si="2"/>
        <v>2035</v>
      </c>
      <c r="R24" s="30">
        <f t="shared" si="2"/>
        <v>2036</v>
      </c>
      <c r="S24" s="30">
        <f t="shared" si="2"/>
        <v>2037</v>
      </c>
      <c r="T24" s="30">
        <f t="shared" si="2"/>
        <v>2038</v>
      </c>
      <c r="U24" s="30">
        <f t="shared" si="2"/>
        <v>2039</v>
      </c>
      <c r="V24" s="30">
        <f t="shared" si="2"/>
        <v>2040</v>
      </c>
      <c r="W24" s="30">
        <f t="shared" si="2"/>
        <v>2041</v>
      </c>
      <c r="X24" s="30">
        <f t="shared" si="2"/>
        <v>2042</v>
      </c>
      <c r="Y24" s="30">
        <f t="shared" si="2"/>
        <v>2043</v>
      </c>
      <c r="Z24" s="30">
        <f t="shared" si="2"/>
        <v>2044</v>
      </c>
      <c r="AA24" s="30">
        <f t="shared" si="2"/>
        <v>2045</v>
      </c>
      <c r="AB24" s="30">
        <f t="shared" si="2"/>
        <v>2046</v>
      </c>
      <c r="AC24" s="30">
        <f t="shared" si="2"/>
        <v>2047</v>
      </c>
      <c r="AD24" s="30">
        <f t="shared" si="2"/>
        <v>2048</v>
      </c>
      <c r="AE24" s="30">
        <f t="shared" si="2"/>
        <v>2049</v>
      </c>
      <c r="AF24" s="30">
        <f t="shared" si="2"/>
        <v>2050</v>
      </c>
      <c r="AG24" s="30">
        <f t="shared" si="2"/>
        <v>2051</v>
      </c>
      <c r="AH24" s="30">
        <f t="shared" si="2"/>
        <v>2052</v>
      </c>
    </row>
    <row r="25" spans="2:34" x14ac:dyDescent="0.2">
      <c r="B25" s="18" t="str">
        <f>'General inputs'!$B$79</f>
        <v xml:space="preserve">Avoided fuel consumption from generation dispatch </v>
      </c>
      <c r="C25" s="5"/>
      <c r="D25" s="5"/>
      <c r="E25" s="46" t="e">
        <f>INDEX(#REF!,MATCH('Chart tables'!$D$4,#REF!,0),MATCH('Chart tables'!E$8,#REF!,0))/1000000</f>
        <v>#REF!</v>
      </c>
      <c r="F25" s="46" t="e">
        <f>INDEX(#REF!,MATCH('Chart tables'!$D$4,#REF!,0),MATCH('Chart tables'!F$8,#REF!,0))/1000000</f>
        <v>#REF!</v>
      </c>
      <c r="G25" s="46" t="e">
        <f>INDEX(#REF!,MATCH('Chart tables'!$D$4,#REF!,0),MATCH('Chart tables'!G$8,#REF!,0))/1000000</f>
        <v>#REF!</v>
      </c>
      <c r="H25" s="46" t="e">
        <f>INDEX(#REF!,MATCH('Chart tables'!$D$4,#REF!,0),MATCH('Chart tables'!H$8,#REF!,0))/1000000</f>
        <v>#REF!</v>
      </c>
      <c r="I25" s="46" t="e">
        <f>INDEX(#REF!,MATCH('Chart tables'!$D$4,#REF!,0),MATCH('Chart tables'!I$8,#REF!,0))/1000000</f>
        <v>#REF!</v>
      </c>
      <c r="J25" s="46" t="e">
        <f>INDEX(#REF!,MATCH('Chart tables'!$D$4,#REF!,0),MATCH('Chart tables'!J$8,#REF!,0))/1000000</f>
        <v>#REF!</v>
      </c>
      <c r="K25" s="46" t="e">
        <f>INDEX(#REF!,MATCH('Chart tables'!$D$4,#REF!,0),MATCH('Chart tables'!K$8,#REF!,0))/1000000</f>
        <v>#REF!</v>
      </c>
      <c r="L25" s="46" t="e">
        <f>INDEX(#REF!,MATCH('Chart tables'!$D$4,#REF!,0),MATCH('Chart tables'!L$8,#REF!,0))/1000000</f>
        <v>#REF!</v>
      </c>
      <c r="M25" s="46" t="e">
        <f>INDEX(#REF!,MATCH('Chart tables'!$D$4,#REF!,0),MATCH('Chart tables'!M$8,#REF!,0))/1000000</f>
        <v>#REF!</v>
      </c>
      <c r="N25" s="46" t="e">
        <f>INDEX(#REF!,MATCH('Chart tables'!$D$4,#REF!,0),MATCH('Chart tables'!N$8,#REF!,0))/1000000</f>
        <v>#REF!</v>
      </c>
      <c r="O25" s="46" t="e">
        <f>INDEX(#REF!,MATCH('Chart tables'!$D$4,#REF!,0),MATCH('Chart tables'!O$8,#REF!,0))/1000000</f>
        <v>#REF!</v>
      </c>
      <c r="P25" s="46" t="e">
        <f>INDEX(#REF!,MATCH('Chart tables'!$D$4,#REF!,0),MATCH('Chart tables'!P$8,#REF!,0))/1000000</f>
        <v>#REF!</v>
      </c>
      <c r="Q25" s="46" t="e">
        <f>INDEX(#REF!,MATCH('Chart tables'!$D$4,#REF!,0),MATCH('Chart tables'!Q$8,#REF!,0))/1000000</f>
        <v>#REF!</v>
      </c>
      <c r="R25" s="46" t="e">
        <f>INDEX(#REF!,MATCH('Chart tables'!$D$4,#REF!,0),MATCH('Chart tables'!R$8,#REF!,0))/1000000</f>
        <v>#REF!</v>
      </c>
      <c r="S25" s="46" t="e">
        <f>INDEX(#REF!,MATCH('Chart tables'!$D$4,#REF!,0),MATCH('Chart tables'!S$8,#REF!,0))/1000000</f>
        <v>#REF!</v>
      </c>
      <c r="T25" s="46" t="e">
        <f>INDEX(#REF!,MATCH('Chart tables'!$D$4,#REF!,0),MATCH('Chart tables'!T$8,#REF!,0))/1000000</f>
        <v>#REF!</v>
      </c>
      <c r="U25" s="46" t="e">
        <f>INDEX(#REF!,MATCH('Chart tables'!$D$4,#REF!,0),MATCH('Chart tables'!U$8,#REF!,0))/1000000</f>
        <v>#REF!</v>
      </c>
      <c r="V25" s="46" t="e">
        <f>INDEX(#REF!,MATCH('Chart tables'!$D$4,#REF!,0),MATCH('Chart tables'!V$8,#REF!,0))/1000000</f>
        <v>#REF!</v>
      </c>
      <c r="W25" s="46" t="e">
        <f>INDEX(#REF!,MATCH('Chart tables'!$D$4,#REF!,0),MATCH('Chart tables'!W$8,#REF!,0))/1000000</f>
        <v>#REF!</v>
      </c>
      <c r="X25" s="46" t="e">
        <f>INDEX(#REF!,MATCH('Chart tables'!$D$4,#REF!,0),MATCH('Chart tables'!X$8,#REF!,0))/1000000</f>
        <v>#REF!</v>
      </c>
      <c r="Y25" s="46" t="e">
        <f>INDEX(#REF!,MATCH('Chart tables'!$D$4,#REF!,0),MATCH('Chart tables'!Y$8,#REF!,0))/1000000</f>
        <v>#REF!</v>
      </c>
      <c r="Z25" s="46" t="e">
        <f>INDEX(#REF!,MATCH('Chart tables'!$D$4,#REF!,0),MATCH('Chart tables'!Z$8,#REF!,0))/1000000</f>
        <v>#REF!</v>
      </c>
      <c r="AA25" s="46" t="e">
        <f>INDEX(#REF!,MATCH('Chart tables'!$D$4,#REF!,0),MATCH('Chart tables'!AA$8,#REF!,0))/1000000</f>
        <v>#REF!</v>
      </c>
      <c r="AB25" s="46" t="e">
        <f>INDEX(#REF!,MATCH('Chart tables'!$D$4,#REF!,0),MATCH('Chart tables'!AB$8,#REF!,0))/1000000</f>
        <v>#REF!</v>
      </c>
      <c r="AC25" s="46" t="e">
        <f>INDEX(#REF!,MATCH('Chart tables'!$D$4,#REF!,0),MATCH('Chart tables'!AC$8,#REF!,0))/1000000</f>
        <v>#REF!</v>
      </c>
      <c r="AD25" s="46" t="e">
        <f>INDEX(#REF!,MATCH('Chart tables'!$D$4,#REF!,0),MATCH('Chart tables'!AD$8,#REF!,0))/1000000</f>
        <v>#REF!</v>
      </c>
      <c r="AE25" s="46" t="e">
        <f>INDEX(#REF!,MATCH('Chart tables'!$D$4,#REF!,0),MATCH('Chart tables'!AE$8,#REF!,0))/1000000</f>
        <v>#REF!</v>
      </c>
      <c r="AF25" s="46" t="e">
        <f>INDEX(#REF!,MATCH('Chart tables'!$D$4,#REF!,0),MATCH('Chart tables'!AF$8,#REF!,0))/1000000</f>
        <v>#REF!</v>
      </c>
      <c r="AG25" s="46" t="e">
        <f>INDEX(#REF!,MATCH('Chart tables'!$D$4,#REF!,0),MATCH('Chart tables'!AG$8,#REF!,0))/1000000</f>
        <v>#REF!</v>
      </c>
      <c r="AH25" s="46" t="e">
        <f>INDEX(#REF!,MATCH('Chart tables'!$D$4,#REF!,0),MATCH('Chart tables'!AH$8,#REF!,0))/1000000</f>
        <v>#REF!</v>
      </c>
    </row>
    <row r="26" spans="2:34" x14ac:dyDescent="0.2">
      <c r="B26" s="18" t="str">
        <f>'General inputs'!$B$80</f>
        <v xml:space="preserve">Avoided voluntary load curtailment </v>
      </c>
      <c r="C26" s="5"/>
      <c r="D26" s="5"/>
      <c r="E26" s="46" t="e">
        <f>INDEX(#REF!,MATCH('Chart tables'!$D$4,#REF!,0),MATCH('Chart tables'!E$8,#REF!,0))/1000000</f>
        <v>#REF!</v>
      </c>
      <c r="F26" s="46" t="e">
        <f>INDEX(#REF!,MATCH('Chart tables'!$D$4,#REF!,0),MATCH('Chart tables'!F$8,#REF!,0))/1000000</f>
        <v>#REF!</v>
      </c>
      <c r="G26" s="46" t="e">
        <f>INDEX(#REF!,MATCH('Chart tables'!$D$4,#REF!,0),MATCH('Chart tables'!G$8,#REF!,0))/1000000</f>
        <v>#REF!</v>
      </c>
      <c r="H26" s="46" t="e">
        <f>INDEX(#REF!,MATCH('Chart tables'!$D$4,#REF!,0),MATCH('Chart tables'!H$8,#REF!,0))/1000000</f>
        <v>#REF!</v>
      </c>
      <c r="I26" s="46" t="e">
        <f>INDEX(#REF!,MATCH('Chart tables'!$D$4,#REF!,0),MATCH('Chart tables'!I$8,#REF!,0))/1000000</f>
        <v>#REF!</v>
      </c>
      <c r="J26" s="46" t="e">
        <f>INDEX(#REF!,MATCH('Chart tables'!$D$4,#REF!,0),MATCH('Chart tables'!J$8,#REF!,0))/1000000</f>
        <v>#REF!</v>
      </c>
      <c r="K26" s="46" t="e">
        <f>INDEX(#REF!,MATCH('Chart tables'!$D$4,#REF!,0),MATCH('Chart tables'!K$8,#REF!,0))/1000000</f>
        <v>#REF!</v>
      </c>
      <c r="L26" s="46" t="e">
        <f>INDEX(#REF!,MATCH('Chart tables'!$D$4,#REF!,0),MATCH('Chart tables'!L$8,#REF!,0))/1000000</f>
        <v>#REF!</v>
      </c>
      <c r="M26" s="46" t="e">
        <f>INDEX(#REF!,MATCH('Chart tables'!$D$4,#REF!,0),MATCH('Chart tables'!M$8,#REF!,0))/1000000</f>
        <v>#REF!</v>
      </c>
      <c r="N26" s="46" t="e">
        <f>INDEX(#REF!,MATCH('Chart tables'!$D$4,#REF!,0),MATCH('Chart tables'!N$8,#REF!,0))/1000000</f>
        <v>#REF!</v>
      </c>
      <c r="O26" s="46" t="e">
        <f>INDEX(#REF!,MATCH('Chart tables'!$D$4,#REF!,0),MATCH('Chart tables'!O$8,#REF!,0))/1000000</f>
        <v>#REF!</v>
      </c>
      <c r="P26" s="46" t="e">
        <f>INDEX(#REF!,MATCH('Chart tables'!$D$4,#REF!,0),MATCH('Chart tables'!P$8,#REF!,0))/1000000</f>
        <v>#REF!</v>
      </c>
      <c r="Q26" s="46" t="e">
        <f>INDEX(#REF!,MATCH('Chart tables'!$D$4,#REF!,0),MATCH('Chart tables'!Q$8,#REF!,0))/1000000</f>
        <v>#REF!</v>
      </c>
      <c r="R26" s="46" t="e">
        <f>INDEX(#REF!,MATCH('Chart tables'!$D$4,#REF!,0),MATCH('Chart tables'!R$8,#REF!,0))/1000000</f>
        <v>#REF!</v>
      </c>
      <c r="S26" s="46" t="e">
        <f>INDEX(#REF!,MATCH('Chart tables'!$D$4,#REF!,0),MATCH('Chart tables'!S$8,#REF!,0))/1000000</f>
        <v>#REF!</v>
      </c>
      <c r="T26" s="46" t="e">
        <f>INDEX(#REF!,MATCH('Chart tables'!$D$4,#REF!,0),MATCH('Chart tables'!T$8,#REF!,0))/1000000</f>
        <v>#REF!</v>
      </c>
      <c r="U26" s="46" t="e">
        <f>INDEX(#REF!,MATCH('Chart tables'!$D$4,#REF!,0),MATCH('Chart tables'!U$8,#REF!,0))/1000000</f>
        <v>#REF!</v>
      </c>
      <c r="V26" s="46" t="e">
        <f>INDEX(#REF!,MATCH('Chart tables'!$D$4,#REF!,0),MATCH('Chart tables'!V$8,#REF!,0))/1000000</f>
        <v>#REF!</v>
      </c>
      <c r="W26" s="46" t="e">
        <f>INDEX(#REF!,MATCH('Chart tables'!$D$4,#REF!,0),MATCH('Chart tables'!W$8,#REF!,0))/1000000</f>
        <v>#REF!</v>
      </c>
      <c r="X26" s="46" t="e">
        <f>INDEX(#REF!,MATCH('Chart tables'!$D$4,#REF!,0),MATCH('Chart tables'!X$8,#REF!,0))/1000000</f>
        <v>#REF!</v>
      </c>
      <c r="Y26" s="46" t="e">
        <f>INDEX(#REF!,MATCH('Chart tables'!$D$4,#REF!,0),MATCH('Chart tables'!Y$8,#REF!,0))/1000000</f>
        <v>#REF!</v>
      </c>
      <c r="Z26" s="46" t="e">
        <f>INDEX(#REF!,MATCH('Chart tables'!$D$4,#REF!,0),MATCH('Chart tables'!Z$8,#REF!,0))/1000000</f>
        <v>#REF!</v>
      </c>
      <c r="AA26" s="46" t="e">
        <f>INDEX(#REF!,MATCH('Chart tables'!$D$4,#REF!,0),MATCH('Chart tables'!AA$8,#REF!,0))/1000000</f>
        <v>#REF!</v>
      </c>
      <c r="AB26" s="46" t="e">
        <f>INDEX(#REF!,MATCH('Chart tables'!$D$4,#REF!,0),MATCH('Chart tables'!AB$8,#REF!,0))/1000000</f>
        <v>#REF!</v>
      </c>
      <c r="AC26" s="46" t="e">
        <f>INDEX(#REF!,MATCH('Chart tables'!$D$4,#REF!,0),MATCH('Chart tables'!AC$8,#REF!,0))/1000000</f>
        <v>#REF!</v>
      </c>
      <c r="AD26" s="46" t="e">
        <f>INDEX(#REF!,MATCH('Chart tables'!$D$4,#REF!,0),MATCH('Chart tables'!AD$8,#REF!,0))/1000000</f>
        <v>#REF!</v>
      </c>
      <c r="AE26" s="46" t="e">
        <f>INDEX(#REF!,MATCH('Chart tables'!$D$4,#REF!,0),MATCH('Chart tables'!AE$8,#REF!,0))/1000000</f>
        <v>#REF!</v>
      </c>
      <c r="AF26" s="46" t="e">
        <f>INDEX(#REF!,MATCH('Chart tables'!$D$4,#REF!,0),MATCH('Chart tables'!AF$8,#REF!,0))/1000000</f>
        <v>#REF!</v>
      </c>
      <c r="AG26" s="46" t="e">
        <f>INDEX(#REF!,MATCH('Chart tables'!$D$4,#REF!,0),MATCH('Chart tables'!AG$8,#REF!,0))/1000000</f>
        <v>#REF!</v>
      </c>
      <c r="AH26" s="46" t="e">
        <f>INDEX(#REF!,MATCH('Chart tables'!$D$4,#REF!,0),MATCH('Chart tables'!AH$8,#REF!,0))/1000000</f>
        <v>#REF!</v>
      </c>
    </row>
    <row r="27" spans="2:34" x14ac:dyDescent="0.2">
      <c r="B27" s="18" t="str">
        <f>'General inputs'!$B$81</f>
        <v>Avoided involuntary load shedding</v>
      </c>
      <c r="C27" s="5"/>
      <c r="D27" s="5"/>
      <c r="E27" s="46" t="e">
        <f>(INDEX(#REF!,MATCH('Chart tables'!$D$4,#REF!,0),MATCH('Chart tables'!E$8,#REF!,0))/1000000)+(INDEX(#REF!,MATCH('Chart tables'!$D$4,#REF!,0),MATCH('Chart tables'!E$8,#REF!,0))/1000000)</f>
        <v>#REF!</v>
      </c>
      <c r="F27" s="46" t="e">
        <f>(INDEX(#REF!,MATCH('Chart tables'!$D$4,#REF!,0),MATCH('Chart tables'!F$8,#REF!,0))/1000000)+(INDEX(#REF!,MATCH('Chart tables'!$D$4,#REF!,0),MATCH('Chart tables'!F$8,#REF!,0))/1000000)</f>
        <v>#REF!</v>
      </c>
      <c r="G27" s="46" t="e">
        <f>(INDEX(#REF!,MATCH('Chart tables'!$D$4,#REF!,0),MATCH('Chart tables'!G$8,#REF!,0))/1000000)+(INDEX(#REF!,MATCH('Chart tables'!$D$4,#REF!,0),MATCH('Chart tables'!G$8,#REF!,0))/1000000)</f>
        <v>#REF!</v>
      </c>
      <c r="H27" s="46" t="e">
        <f>(INDEX(#REF!,MATCH('Chart tables'!$D$4,#REF!,0),MATCH('Chart tables'!H$8,#REF!,0))/1000000)+(INDEX(#REF!,MATCH('Chart tables'!$D$4,#REF!,0),MATCH('Chart tables'!H$8,#REF!,0))/1000000)</f>
        <v>#REF!</v>
      </c>
      <c r="I27" s="46" t="e">
        <f>(INDEX(#REF!,MATCH('Chart tables'!$D$4,#REF!,0),MATCH('Chart tables'!I$8,#REF!,0))/1000000)+(INDEX(#REF!,MATCH('Chart tables'!$D$4,#REF!,0),MATCH('Chart tables'!I$8,#REF!,0))/1000000)</f>
        <v>#REF!</v>
      </c>
      <c r="J27" s="46" t="e">
        <f>(INDEX(#REF!,MATCH('Chart tables'!$D$4,#REF!,0),MATCH('Chart tables'!J$8,#REF!,0))/1000000)+(INDEX(#REF!,MATCH('Chart tables'!$D$4,#REF!,0),MATCH('Chart tables'!J$8,#REF!,0))/1000000)</f>
        <v>#REF!</v>
      </c>
      <c r="K27" s="46" t="e">
        <f>(INDEX(#REF!,MATCH('Chart tables'!$D$4,#REF!,0),MATCH('Chart tables'!K$8,#REF!,0))/1000000)+(INDEX(#REF!,MATCH('Chart tables'!$D$4,#REF!,0),MATCH('Chart tables'!K$8,#REF!,0))/1000000)</f>
        <v>#REF!</v>
      </c>
      <c r="L27" s="46" t="e">
        <f>(INDEX(#REF!,MATCH('Chart tables'!$D$4,#REF!,0),MATCH('Chart tables'!L$8,#REF!,0))/1000000)+(INDEX(#REF!,MATCH('Chart tables'!$D$4,#REF!,0),MATCH('Chart tables'!L$8,#REF!,0))/1000000)</f>
        <v>#REF!</v>
      </c>
      <c r="M27" s="46" t="e">
        <f>(INDEX(#REF!,MATCH('Chart tables'!$D$4,#REF!,0),MATCH('Chart tables'!M$8,#REF!,0))/1000000)+(INDEX(#REF!,MATCH('Chart tables'!$D$4,#REF!,0),MATCH('Chart tables'!M$8,#REF!,0))/1000000)</f>
        <v>#REF!</v>
      </c>
      <c r="N27" s="46" t="e">
        <f>(INDEX(#REF!,MATCH('Chart tables'!$D$4,#REF!,0),MATCH('Chart tables'!N$8,#REF!,0))/1000000)+(INDEX(#REF!,MATCH('Chart tables'!$D$4,#REF!,0),MATCH('Chart tables'!N$8,#REF!,0))/1000000)</f>
        <v>#REF!</v>
      </c>
      <c r="O27" s="46" t="e">
        <f>(INDEX(#REF!,MATCH('Chart tables'!$D$4,#REF!,0),MATCH('Chart tables'!O$8,#REF!,0))/1000000)+(INDEX(#REF!,MATCH('Chart tables'!$D$4,#REF!,0),MATCH('Chart tables'!O$8,#REF!,0))/1000000)</f>
        <v>#REF!</v>
      </c>
      <c r="P27" s="46" t="e">
        <f>(INDEX(#REF!,MATCH('Chart tables'!$D$4,#REF!,0),MATCH('Chart tables'!P$8,#REF!,0))/1000000)+(INDEX(#REF!,MATCH('Chart tables'!$D$4,#REF!,0),MATCH('Chart tables'!P$8,#REF!,0))/1000000)</f>
        <v>#REF!</v>
      </c>
      <c r="Q27" s="46" t="e">
        <f>(INDEX(#REF!,MATCH('Chart tables'!$D$4,#REF!,0),MATCH('Chart tables'!Q$8,#REF!,0))/1000000)+(INDEX(#REF!,MATCH('Chart tables'!$D$4,#REF!,0),MATCH('Chart tables'!Q$8,#REF!,0))/1000000)</f>
        <v>#REF!</v>
      </c>
      <c r="R27" s="46" t="e">
        <f>(INDEX(#REF!,MATCH('Chart tables'!$D$4,#REF!,0),MATCH('Chart tables'!R$8,#REF!,0))/1000000)+(INDEX(#REF!,MATCH('Chart tables'!$D$4,#REF!,0),MATCH('Chart tables'!R$8,#REF!,0))/1000000)</f>
        <v>#REF!</v>
      </c>
      <c r="S27" s="46" t="e">
        <f>(INDEX(#REF!,MATCH('Chart tables'!$D$4,#REF!,0),MATCH('Chart tables'!S$8,#REF!,0))/1000000)+(INDEX(#REF!,MATCH('Chart tables'!$D$4,#REF!,0),MATCH('Chart tables'!S$8,#REF!,0))/1000000)</f>
        <v>#REF!</v>
      </c>
      <c r="T27" s="46" t="e">
        <f>(INDEX(#REF!,MATCH('Chart tables'!$D$4,#REF!,0),MATCH('Chart tables'!T$8,#REF!,0))/1000000)+(INDEX(#REF!,MATCH('Chart tables'!$D$4,#REF!,0),MATCH('Chart tables'!T$8,#REF!,0))/1000000)</f>
        <v>#REF!</v>
      </c>
      <c r="U27" s="46" t="e">
        <f>(INDEX(#REF!,MATCH('Chart tables'!$D$4,#REF!,0),MATCH('Chart tables'!U$8,#REF!,0))/1000000)+(INDEX(#REF!,MATCH('Chart tables'!$D$4,#REF!,0),MATCH('Chart tables'!U$8,#REF!,0))/1000000)</f>
        <v>#REF!</v>
      </c>
      <c r="V27" s="46" t="e">
        <f>(INDEX(#REF!,MATCH('Chart tables'!$D$4,#REF!,0),MATCH('Chart tables'!V$8,#REF!,0))/1000000)+(INDEX(#REF!,MATCH('Chart tables'!$D$4,#REF!,0),MATCH('Chart tables'!V$8,#REF!,0))/1000000)</f>
        <v>#REF!</v>
      </c>
      <c r="W27" s="46" t="e">
        <f>(INDEX(#REF!,MATCH('Chart tables'!$D$4,#REF!,0),MATCH('Chart tables'!W$8,#REF!,0))/1000000)+(INDEX(#REF!,MATCH('Chart tables'!$D$4,#REF!,0),MATCH('Chart tables'!W$8,#REF!,0))/1000000)</f>
        <v>#REF!</v>
      </c>
      <c r="X27" s="46" t="e">
        <f>(INDEX(#REF!,MATCH('Chart tables'!$D$4,#REF!,0),MATCH('Chart tables'!X$8,#REF!,0))/1000000)+(INDEX(#REF!,MATCH('Chart tables'!$D$4,#REF!,0),MATCH('Chart tables'!X$8,#REF!,0))/1000000)</f>
        <v>#REF!</v>
      </c>
      <c r="Y27" s="46" t="e">
        <f>(INDEX(#REF!,MATCH('Chart tables'!$D$4,#REF!,0),MATCH('Chart tables'!Y$8,#REF!,0))/1000000)+(INDEX(#REF!,MATCH('Chart tables'!$D$4,#REF!,0),MATCH('Chart tables'!Y$8,#REF!,0))/1000000)</f>
        <v>#REF!</v>
      </c>
      <c r="Z27" s="46" t="e">
        <f>(INDEX(#REF!,MATCH('Chart tables'!$D$4,#REF!,0),MATCH('Chart tables'!Z$8,#REF!,0))/1000000)+(INDEX(#REF!,MATCH('Chart tables'!$D$4,#REF!,0),MATCH('Chart tables'!Z$8,#REF!,0))/1000000)</f>
        <v>#REF!</v>
      </c>
      <c r="AA27" s="46" t="e">
        <f>(INDEX(#REF!,MATCH('Chart tables'!$D$4,#REF!,0),MATCH('Chart tables'!AA$8,#REF!,0))/1000000)+(INDEX(#REF!,MATCH('Chart tables'!$D$4,#REF!,0),MATCH('Chart tables'!AA$8,#REF!,0))/1000000)</f>
        <v>#REF!</v>
      </c>
      <c r="AB27" s="46" t="e">
        <f>(INDEX(#REF!,MATCH('Chart tables'!$D$4,#REF!,0),MATCH('Chart tables'!AB$8,#REF!,0))/1000000)+(INDEX(#REF!,MATCH('Chart tables'!$D$4,#REF!,0),MATCH('Chart tables'!AB$8,#REF!,0))/1000000)</f>
        <v>#REF!</v>
      </c>
      <c r="AC27" s="46" t="e">
        <f>(INDEX(#REF!,MATCH('Chart tables'!$D$4,#REF!,0),MATCH('Chart tables'!AC$8,#REF!,0))/1000000)+(INDEX(#REF!,MATCH('Chart tables'!$D$4,#REF!,0),MATCH('Chart tables'!AC$8,#REF!,0))/1000000)</f>
        <v>#REF!</v>
      </c>
      <c r="AD27" s="46" t="e">
        <f>(INDEX(#REF!,MATCH('Chart tables'!$D$4,#REF!,0),MATCH('Chart tables'!AD$8,#REF!,0))/1000000)+(INDEX(#REF!,MATCH('Chart tables'!$D$4,#REF!,0),MATCH('Chart tables'!AD$8,#REF!,0))/1000000)</f>
        <v>#REF!</v>
      </c>
      <c r="AE27" s="46" t="e">
        <f>(INDEX(#REF!,MATCH('Chart tables'!$D$4,#REF!,0),MATCH('Chart tables'!AE$8,#REF!,0))/1000000)+(INDEX(#REF!,MATCH('Chart tables'!$D$4,#REF!,0),MATCH('Chart tables'!AE$8,#REF!,0))/1000000)</f>
        <v>#REF!</v>
      </c>
      <c r="AF27" s="46" t="e">
        <f>(INDEX(#REF!,MATCH('Chart tables'!$D$4,#REF!,0),MATCH('Chart tables'!AF$8,#REF!,0))/1000000)+(INDEX(#REF!,MATCH('Chart tables'!$D$4,#REF!,0),MATCH('Chart tables'!AF$8,#REF!,0))/1000000)</f>
        <v>#REF!</v>
      </c>
      <c r="AG27" s="46" t="e">
        <f>(INDEX(#REF!,MATCH('Chart tables'!$D$4,#REF!,0),MATCH('Chart tables'!AG$8,#REF!,0))/1000000)+(INDEX(#REF!,MATCH('Chart tables'!$D$4,#REF!,0),MATCH('Chart tables'!AG$8,#REF!,0))/1000000)</f>
        <v>#REF!</v>
      </c>
      <c r="AH27" s="46" t="e">
        <f>(INDEX(#REF!,MATCH('Chart tables'!$D$4,#REF!,0),MATCH('Chart tables'!AH$8,#REF!,0))/1000000)+(INDEX(#REF!,MATCH('Chart tables'!$D$4,#REF!,0),MATCH('Chart tables'!AH$8,#REF!,0))/1000000)</f>
        <v>#REF!</v>
      </c>
    </row>
    <row r="28" spans="2:34" x14ac:dyDescent="0.2">
      <c r="B28" s="18" t="str">
        <f>'General inputs'!$B$82</f>
        <v>Avoided costs for non RIT-T proponent parties</v>
      </c>
      <c r="C28" s="5"/>
      <c r="D28" s="5"/>
      <c r="E28" s="46" t="e">
        <f>INDEX(#REF!,MATCH('Chart tables'!$D$4,#REF!,0),MATCH('Chart tables'!E$8,#REF!,0))/1000000</f>
        <v>#REF!</v>
      </c>
      <c r="F28" s="46" t="e">
        <f>INDEX(#REF!,MATCH('Chart tables'!$D$4,#REF!,0),MATCH('Chart tables'!F$8,#REF!,0))/1000000</f>
        <v>#REF!</v>
      </c>
      <c r="G28" s="46" t="e">
        <f>INDEX(#REF!,MATCH('Chart tables'!$D$4,#REF!,0),MATCH('Chart tables'!G$8,#REF!,0))/1000000</f>
        <v>#REF!</v>
      </c>
      <c r="H28" s="46" t="e">
        <f>INDEX(#REF!,MATCH('Chart tables'!$D$4,#REF!,0),MATCH('Chart tables'!H$8,#REF!,0))/1000000</f>
        <v>#REF!</v>
      </c>
      <c r="I28" s="46" t="e">
        <f>INDEX(#REF!,MATCH('Chart tables'!$D$4,#REF!,0),MATCH('Chart tables'!I$8,#REF!,0))/1000000</f>
        <v>#REF!</v>
      </c>
      <c r="J28" s="46" t="e">
        <f>INDEX(#REF!,MATCH('Chart tables'!$D$4,#REF!,0),MATCH('Chart tables'!J$8,#REF!,0))/1000000</f>
        <v>#REF!</v>
      </c>
      <c r="K28" s="46" t="e">
        <f>INDEX(#REF!,MATCH('Chart tables'!$D$4,#REF!,0),MATCH('Chart tables'!K$8,#REF!,0))/1000000</f>
        <v>#REF!</v>
      </c>
      <c r="L28" s="46" t="e">
        <f>INDEX(#REF!,MATCH('Chart tables'!$D$4,#REF!,0),MATCH('Chart tables'!L$8,#REF!,0))/1000000</f>
        <v>#REF!</v>
      </c>
      <c r="M28" s="46" t="e">
        <f>INDEX(#REF!,MATCH('Chart tables'!$D$4,#REF!,0),MATCH('Chart tables'!M$8,#REF!,0))/1000000</f>
        <v>#REF!</v>
      </c>
      <c r="N28" s="46" t="e">
        <f>INDEX(#REF!,MATCH('Chart tables'!$D$4,#REF!,0),MATCH('Chart tables'!N$8,#REF!,0))/1000000</f>
        <v>#REF!</v>
      </c>
      <c r="O28" s="46" t="e">
        <f>INDEX(#REF!,MATCH('Chart tables'!$D$4,#REF!,0),MATCH('Chart tables'!O$8,#REF!,0))/1000000</f>
        <v>#REF!</v>
      </c>
      <c r="P28" s="46" t="e">
        <f>INDEX(#REF!,MATCH('Chart tables'!$D$4,#REF!,0),MATCH('Chart tables'!P$8,#REF!,0))/1000000</f>
        <v>#REF!</v>
      </c>
      <c r="Q28" s="46" t="e">
        <f>INDEX(#REF!,MATCH('Chart tables'!$D$4,#REF!,0),MATCH('Chart tables'!Q$8,#REF!,0))/1000000</f>
        <v>#REF!</v>
      </c>
      <c r="R28" s="46" t="e">
        <f>INDEX(#REF!,MATCH('Chart tables'!$D$4,#REF!,0),MATCH('Chart tables'!R$8,#REF!,0))/1000000</f>
        <v>#REF!</v>
      </c>
      <c r="S28" s="46" t="e">
        <f>INDEX(#REF!,MATCH('Chart tables'!$D$4,#REF!,0),MATCH('Chart tables'!S$8,#REF!,0))/1000000</f>
        <v>#REF!</v>
      </c>
      <c r="T28" s="46" t="e">
        <f>INDEX(#REF!,MATCH('Chart tables'!$D$4,#REF!,0),MATCH('Chart tables'!T$8,#REF!,0))/1000000</f>
        <v>#REF!</v>
      </c>
      <c r="U28" s="46" t="e">
        <f>INDEX(#REF!,MATCH('Chart tables'!$D$4,#REF!,0),MATCH('Chart tables'!U$8,#REF!,0))/1000000</f>
        <v>#REF!</v>
      </c>
      <c r="V28" s="46" t="e">
        <f>INDEX(#REF!,MATCH('Chart tables'!$D$4,#REF!,0),MATCH('Chart tables'!V$8,#REF!,0))/1000000</f>
        <v>#REF!</v>
      </c>
      <c r="W28" s="46" t="e">
        <f>INDEX(#REF!,MATCH('Chart tables'!$D$4,#REF!,0),MATCH('Chart tables'!W$8,#REF!,0))/1000000</f>
        <v>#REF!</v>
      </c>
      <c r="X28" s="46" t="e">
        <f>INDEX(#REF!,MATCH('Chart tables'!$D$4,#REF!,0),MATCH('Chart tables'!X$8,#REF!,0))/1000000</f>
        <v>#REF!</v>
      </c>
      <c r="Y28" s="46" t="e">
        <f>INDEX(#REF!,MATCH('Chart tables'!$D$4,#REF!,0),MATCH('Chart tables'!Y$8,#REF!,0))/1000000</f>
        <v>#REF!</v>
      </c>
      <c r="Z28" s="46" t="e">
        <f>INDEX(#REF!,MATCH('Chart tables'!$D$4,#REF!,0),MATCH('Chart tables'!Z$8,#REF!,0))/1000000</f>
        <v>#REF!</v>
      </c>
      <c r="AA28" s="46" t="e">
        <f>INDEX(#REF!,MATCH('Chart tables'!$D$4,#REF!,0),MATCH('Chart tables'!AA$8,#REF!,0))/1000000</f>
        <v>#REF!</v>
      </c>
      <c r="AB28" s="46" t="e">
        <f>INDEX(#REF!,MATCH('Chart tables'!$D$4,#REF!,0),MATCH('Chart tables'!AB$8,#REF!,0))/1000000</f>
        <v>#REF!</v>
      </c>
      <c r="AC28" s="46" t="e">
        <f>INDEX(#REF!,MATCH('Chart tables'!$D$4,#REF!,0),MATCH('Chart tables'!AC$8,#REF!,0))/1000000</f>
        <v>#REF!</v>
      </c>
      <c r="AD28" s="46" t="e">
        <f>INDEX(#REF!,MATCH('Chart tables'!$D$4,#REF!,0),MATCH('Chart tables'!AD$8,#REF!,0))/1000000</f>
        <v>#REF!</v>
      </c>
      <c r="AE28" s="46" t="e">
        <f>INDEX(#REF!,MATCH('Chart tables'!$D$4,#REF!,0),MATCH('Chart tables'!AE$8,#REF!,0))/1000000</f>
        <v>#REF!</v>
      </c>
      <c r="AF28" s="46" t="e">
        <f>INDEX(#REF!,MATCH('Chart tables'!$D$4,#REF!,0),MATCH('Chart tables'!AF$8,#REF!,0))/1000000</f>
        <v>#REF!</v>
      </c>
      <c r="AG28" s="46" t="e">
        <f>INDEX(#REF!,MATCH('Chart tables'!$D$4,#REF!,0),MATCH('Chart tables'!AG$8,#REF!,0))/1000000</f>
        <v>#REF!</v>
      </c>
      <c r="AH28" s="46" t="e">
        <f>INDEX(#REF!,MATCH('Chart tables'!$D$4,#REF!,0),MATCH('Chart tables'!AH$8,#REF!,0))/1000000</f>
        <v>#REF!</v>
      </c>
    </row>
    <row r="29" spans="2:34" x14ac:dyDescent="0.2">
      <c r="B29" s="18" t="str">
        <f>'General inputs'!$B$83</f>
        <v>Avoided unrelated TNSP expenditure (wood pole replacement)</v>
      </c>
      <c r="C29" s="5"/>
      <c r="D29" s="5"/>
      <c r="E29" s="46" t="e">
        <f>INDEX(#REF!,MATCH('Chart tables'!$D$4,#REF!,0),MATCH('Chart tables'!E$8,#REF!,0))/1000000</f>
        <v>#REF!</v>
      </c>
      <c r="F29" s="46" t="e">
        <f>INDEX(#REF!,MATCH('Chart tables'!$D$4,#REF!,0),MATCH('Chart tables'!F$8,#REF!,0))/1000000</f>
        <v>#REF!</v>
      </c>
      <c r="G29" s="46" t="e">
        <f>INDEX(#REF!,MATCH('Chart tables'!$D$4,#REF!,0),MATCH('Chart tables'!G$8,#REF!,0))/1000000</f>
        <v>#REF!</v>
      </c>
      <c r="H29" s="46" t="e">
        <f>INDEX(#REF!,MATCH('Chart tables'!$D$4,#REF!,0),MATCH('Chart tables'!H$8,#REF!,0))/1000000</f>
        <v>#REF!</v>
      </c>
      <c r="I29" s="46" t="e">
        <f>INDEX(#REF!,MATCH('Chart tables'!$D$4,#REF!,0),MATCH('Chart tables'!I$8,#REF!,0))/1000000</f>
        <v>#REF!</v>
      </c>
      <c r="J29" s="46" t="e">
        <f>INDEX(#REF!,MATCH('Chart tables'!$D$4,#REF!,0),MATCH('Chart tables'!J$8,#REF!,0))/1000000</f>
        <v>#REF!</v>
      </c>
      <c r="K29" s="46" t="e">
        <f>INDEX(#REF!,MATCH('Chart tables'!$D$4,#REF!,0),MATCH('Chart tables'!K$8,#REF!,0))/1000000</f>
        <v>#REF!</v>
      </c>
      <c r="L29" s="46" t="e">
        <f>INDEX(#REF!,MATCH('Chart tables'!$D$4,#REF!,0),MATCH('Chart tables'!L$8,#REF!,0))/1000000</f>
        <v>#REF!</v>
      </c>
      <c r="M29" s="46" t="e">
        <f>INDEX(#REF!,MATCH('Chart tables'!$D$4,#REF!,0),MATCH('Chart tables'!M$8,#REF!,0))/1000000</f>
        <v>#REF!</v>
      </c>
      <c r="N29" s="46" t="e">
        <f>INDEX(#REF!,MATCH('Chart tables'!$D$4,#REF!,0),MATCH('Chart tables'!N$8,#REF!,0))/1000000</f>
        <v>#REF!</v>
      </c>
      <c r="O29" s="46" t="e">
        <f>INDEX(#REF!,MATCH('Chart tables'!$D$4,#REF!,0),MATCH('Chart tables'!O$8,#REF!,0))/1000000</f>
        <v>#REF!</v>
      </c>
      <c r="P29" s="46" t="e">
        <f>INDEX(#REF!,MATCH('Chart tables'!$D$4,#REF!,0),MATCH('Chart tables'!P$8,#REF!,0))/1000000</f>
        <v>#REF!</v>
      </c>
      <c r="Q29" s="46" t="e">
        <f>INDEX(#REF!,MATCH('Chart tables'!$D$4,#REF!,0),MATCH('Chart tables'!Q$8,#REF!,0))/1000000</f>
        <v>#REF!</v>
      </c>
      <c r="R29" s="46" t="e">
        <f>INDEX(#REF!,MATCH('Chart tables'!$D$4,#REF!,0),MATCH('Chart tables'!R$8,#REF!,0))/1000000</f>
        <v>#REF!</v>
      </c>
      <c r="S29" s="46" t="e">
        <f>INDEX(#REF!,MATCH('Chart tables'!$D$4,#REF!,0),MATCH('Chart tables'!S$8,#REF!,0))/1000000</f>
        <v>#REF!</v>
      </c>
      <c r="T29" s="46" t="e">
        <f>INDEX(#REF!,MATCH('Chart tables'!$D$4,#REF!,0),MATCH('Chart tables'!T$8,#REF!,0))/1000000</f>
        <v>#REF!</v>
      </c>
      <c r="U29" s="46" t="e">
        <f>INDEX(#REF!,MATCH('Chart tables'!$D$4,#REF!,0),MATCH('Chart tables'!U$8,#REF!,0))/1000000</f>
        <v>#REF!</v>
      </c>
      <c r="V29" s="46" t="e">
        <f>INDEX(#REF!,MATCH('Chart tables'!$D$4,#REF!,0),MATCH('Chart tables'!V$8,#REF!,0))/1000000</f>
        <v>#REF!</v>
      </c>
      <c r="W29" s="46" t="e">
        <f>INDEX(#REF!,MATCH('Chart tables'!$D$4,#REF!,0),MATCH('Chart tables'!W$8,#REF!,0))/1000000</f>
        <v>#REF!</v>
      </c>
      <c r="X29" s="46" t="e">
        <f>INDEX(#REF!,MATCH('Chart tables'!$D$4,#REF!,0),MATCH('Chart tables'!X$8,#REF!,0))/1000000</f>
        <v>#REF!</v>
      </c>
      <c r="Y29" s="46" t="e">
        <f>INDEX(#REF!,MATCH('Chart tables'!$D$4,#REF!,0),MATCH('Chart tables'!Y$8,#REF!,0))/1000000</f>
        <v>#REF!</v>
      </c>
      <c r="Z29" s="46" t="e">
        <f>INDEX(#REF!,MATCH('Chart tables'!$D$4,#REF!,0),MATCH('Chart tables'!Z$8,#REF!,0))/1000000</f>
        <v>#REF!</v>
      </c>
      <c r="AA29" s="46" t="e">
        <f>INDEX(#REF!,MATCH('Chart tables'!$D$4,#REF!,0),MATCH('Chart tables'!AA$8,#REF!,0))/1000000</f>
        <v>#REF!</v>
      </c>
      <c r="AB29" s="46" t="e">
        <f>INDEX(#REF!,MATCH('Chart tables'!$D$4,#REF!,0),MATCH('Chart tables'!AB$8,#REF!,0))/1000000</f>
        <v>#REF!</v>
      </c>
      <c r="AC29" s="46" t="e">
        <f>INDEX(#REF!,MATCH('Chart tables'!$D$4,#REF!,0),MATCH('Chart tables'!AC$8,#REF!,0))/1000000</f>
        <v>#REF!</v>
      </c>
      <c r="AD29" s="46" t="e">
        <f>INDEX(#REF!,MATCH('Chart tables'!$D$4,#REF!,0),MATCH('Chart tables'!AD$8,#REF!,0))/1000000</f>
        <v>#REF!</v>
      </c>
      <c r="AE29" s="46" t="e">
        <f>INDEX(#REF!,MATCH('Chart tables'!$D$4,#REF!,0),MATCH('Chart tables'!AE$8,#REF!,0))/1000000</f>
        <v>#REF!</v>
      </c>
      <c r="AF29" s="46" t="e">
        <f>INDEX(#REF!,MATCH('Chart tables'!$D$4,#REF!,0),MATCH('Chart tables'!AF$8,#REF!,0))/1000000</f>
        <v>#REF!</v>
      </c>
      <c r="AG29" s="46" t="e">
        <f>INDEX(#REF!,MATCH('Chart tables'!$D$4,#REF!,0),MATCH('Chart tables'!AG$8,#REF!,0))/1000000</f>
        <v>#REF!</v>
      </c>
      <c r="AH29" s="46" t="e">
        <f>INDEX(#REF!,MATCH('Chart tables'!$D$4,#REF!,0),MATCH('Chart tables'!AH$8,#REF!,0))/1000000</f>
        <v>#REF!</v>
      </c>
    </row>
    <row r="30" spans="2:34" x14ac:dyDescent="0.2">
      <c r="B30" s="18" t="str">
        <f>'General inputs'!$B$84</f>
        <v>Avoided unrelated TNSP expenditure (market benefits)</v>
      </c>
      <c r="C30" s="5"/>
      <c r="D30" s="5"/>
      <c r="E30" s="46" t="e">
        <f>INDEX(#REF!,MATCH('Chart tables'!$D$4,#REF!,0),MATCH('Chart tables'!E$8,#REF!,0))/1000000</f>
        <v>#REF!</v>
      </c>
      <c r="F30" s="46" t="e">
        <f>INDEX(#REF!,MATCH('Chart tables'!$D$4,#REF!,0),MATCH('Chart tables'!F$8,#REF!,0))/1000000</f>
        <v>#REF!</v>
      </c>
      <c r="G30" s="46" t="e">
        <f>INDEX(#REF!,MATCH('Chart tables'!$D$4,#REF!,0),MATCH('Chart tables'!G$8,#REF!,0))/1000000</f>
        <v>#REF!</v>
      </c>
      <c r="H30" s="46" t="e">
        <f>INDEX(#REF!,MATCH('Chart tables'!$D$4,#REF!,0),MATCH('Chart tables'!H$8,#REF!,0))/1000000</f>
        <v>#REF!</v>
      </c>
      <c r="I30" s="46" t="e">
        <f>INDEX(#REF!,MATCH('Chart tables'!$D$4,#REF!,0),MATCH('Chart tables'!I$8,#REF!,0))/1000000</f>
        <v>#REF!</v>
      </c>
      <c r="J30" s="46" t="e">
        <f>INDEX(#REF!,MATCH('Chart tables'!$D$4,#REF!,0),MATCH('Chart tables'!J$8,#REF!,0))/1000000</f>
        <v>#REF!</v>
      </c>
      <c r="K30" s="46" t="e">
        <f>INDEX(#REF!,MATCH('Chart tables'!$D$4,#REF!,0),MATCH('Chart tables'!K$8,#REF!,0))/1000000</f>
        <v>#REF!</v>
      </c>
      <c r="L30" s="46" t="e">
        <f>INDEX(#REF!,MATCH('Chart tables'!$D$4,#REF!,0),MATCH('Chart tables'!L$8,#REF!,0))/1000000</f>
        <v>#REF!</v>
      </c>
      <c r="M30" s="46" t="e">
        <f>INDEX(#REF!,MATCH('Chart tables'!$D$4,#REF!,0),MATCH('Chart tables'!M$8,#REF!,0))/1000000</f>
        <v>#REF!</v>
      </c>
      <c r="N30" s="46" t="e">
        <f>INDEX(#REF!,MATCH('Chart tables'!$D$4,#REF!,0),MATCH('Chart tables'!N$8,#REF!,0))/1000000</f>
        <v>#REF!</v>
      </c>
      <c r="O30" s="46" t="e">
        <f>INDEX(#REF!,MATCH('Chart tables'!$D$4,#REF!,0),MATCH('Chart tables'!O$8,#REF!,0))/1000000</f>
        <v>#REF!</v>
      </c>
      <c r="P30" s="46" t="e">
        <f>INDEX(#REF!,MATCH('Chart tables'!$D$4,#REF!,0),MATCH('Chart tables'!P$8,#REF!,0))/1000000</f>
        <v>#REF!</v>
      </c>
      <c r="Q30" s="46" t="e">
        <f>INDEX(#REF!,MATCH('Chart tables'!$D$4,#REF!,0),MATCH('Chart tables'!Q$8,#REF!,0))/1000000</f>
        <v>#REF!</v>
      </c>
      <c r="R30" s="46" t="e">
        <f>INDEX(#REF!,MATCH('Chart tables'!$D$4,#REF!,0),MATCH('Chart tables'!R$8,#REF!,0))/1000000</f>
        <v>#REF!</v>
      </c>
      <c r="S30" s="46" t="e">
        <f>INDEX(#REF!,MATCH('Chart tables'!$D$4,#REF!,0),MATCH('Chart tables'!S$8,#REF!,0))/1000000</f>
        <v>#REF!</v>
      </c>
      <c r="T30" s="46" t="e">
        <f>INDEX(#REF!,MATCH('Chart tables'!$D$4,#REF!,0),MATCH('Chart tables'!T$8,#REF!,0))/1000000</f>
        <v>#REF!</v>
      </c>
      <c r="U30" s="46" t="e">
        <f>INDEX(#REF!,MATCH('Chart tables'!$D$4,#REF!,0),MATCH('Chart tables'!U$8,#REF!,0))/1000000</f>
        <v>#REF!</v>
      </c>
      <c r="V30" s="46" t="e">
        <f>INDEX(#REF!,MATCH('Chart tables'!$D$4,#REF!,0),MATCH('Chart tables'!V$8,#REF!,0))/1000000</f>
        <v>#REF!</v>
      </c>
      <c r="W30" s="46" t="e">
        <f>INDEX(#REF!,MATCH('Chart tables'!$D$4,#REF!,0),MATCH('Chart tables'!W$8,#REF!,0))/1000000</f>
        <v>#REF!</v>
      </c>
      <c r="X30" s="46" t="e">
        <f>INDEX(#REF!,MATCH('Chart tables'!$D$4,#REF!,0),MATCH('Chart tables'!X$8,#REF!,0))/1000000</f>
        <v>#REF!</v>
      </c>
      <c r="Y30" s="46" t="e">
        <f>INDEX(#REF!,MATCH('Chart tables'!$D$4,#REF!,0),MATCH('Chart tables'!Y$8,#REF!,0))/1000000</f>
        <v>#REF!</v>
      </c>
      <c r="Z30" s="46" t="e">
        <f>INDEX(#REF!,MATCH('Chart tables'!$D$4,#REF!,0),MATCH('Chart tables'!Z$8,#REF!,0))/1000000</f>
        <v>#REF!</v>
      </c>
      <c r="AA30" s="46" t="e">
        <f>INDEX(#REF!,MATCH('Chart tables'!$D$4,#REF!,0),MATCH('Chart tables'!AA$8,#REF!,0))/1000000</f>
        <v>#REF!</v>
      </c>
      <c r="AB30" s="46" t="e">
        <f>INDEX(#REF!,MATCH('Chart tables'!$D$4,#REF!,0),MATCH('Chart tables'!AB$8,#REF!,0))/1000000</f>
        <v>#REF!</v>
      </c>
      <c r="AC30" s="46" t="e">
        <f>INDEX(#REF!,MATCH('Chart tables'!$D$4,#REF!,0),MATCH('Chart tables'!AC$8,#REF!,0))/1000000</f>
        <v>#REF!</v>
      </c>
      <c r="AD30" s="46" t="e">
        <f>INDEX(#REF!,MATCH('Chart tables'!$D$4,#REF!,0),MATCH('Chart tables'!AD$8,#REF!,0))/1000000</f>
        <v>#REF!</v>
      </c>
      <c r="AE30" s="46" t="e">
        <f>INDEX(#REF!,MATCH('Chart tables'!$D$4,#REF!,0),MATCH('Chart tables'!AE$8,#REF!,0))/1000000</f>
        <v>#REF!</v>
      </c>
      <c r="AF30" s="46" t="e">
        <f>INDEX(#REF!,MATCH('Chart tables'!$D$4,#REF!,0),MATCH('Chart tables'!AF$8,#REF!,0))/1000000</f>
        <v>#REF!</v>
      </c>
      <c r="AG30" s="46" t="e">
        <f>INDEX(#REF!,MATCH('Chart tables'!$D$4,#REF!,0),MATCH('Chart tables'!AG$8,#REF!,0))/1000000</f>
        <v>#REF!</v>
      </c>
      <c r="AH30" s="46" t="e">
        <f>INDEX(#REF!,MATCH('Chart tables'!$D$4,#REF!,0),MATCH('Chart tables'!AH$8,#REF!,0))/1000000</f>
        <v>#REF!</v>
      </c>
    </row>
    <row r="31" spans="2:34" hidden="1" x14ac:dyDescent="0.2"/>
    <row r="32" spans="2:34" ht="15" hidden="1" x14ac:dyDescent="0.25">
      <c r="B32" s="48" t="str">
        <f>$D$4</f>
        <v>Option 5B</v>
      </c>
      <c r="C32" s="47" t="e">
        <f>'General inputs'!#REF!</f>
        <v>#REF!</v>
      </c>
      <c r="D32" s="47"/>
      <c r="E32" s="30">
        <f>FirstYear</f>
        <v>2023</v>
      </c>
      <c r="F32" s="30">
        <f t="shared" ref="F32:AH32" si="3">E32+1</f>
        <v>2024</v>
      </c>
      <c r="G32" s="30">
        <f t="shared" si="3"/>
        <v>2025</v>
      </c>
      <c r="H32" s="30">
        <f t="shared" si="3"/>
        <v>2026</v>
      </c>
      <c r="I32" s="30">
        <f t="shared" si="3"/>
        <v>2027</v>
      </c>
      <c r="J32" s="30">
        <f t="shared" si="3"/>
        <v>2028</v>
      </c>
      <c r="K32" s="30">
        <f t="shared" si="3"/>
        <v>2029</v>
      </c>
      <c r="L32" s="30">
        <f t="shared" si="3"/>
        <v>2030</v>
      </c>
      <c r="M32" s="30">
        <f t="shared" si="3"/>
        <v>2031</v>
      </c>
      <c r="N32" s="30">
        <f t="shared" si="3"/>
        <v>2032</v>
      </c>
      <c r="O32" s="30">
        <f t="shared" si="3"/>
        <v>2033</v>
      </c>
      <c r="P32" s="30">
        <f t="shared" si="3"/>
        <v>2034</v>
      </c>
      <c r="Q32" s="30">
        <f t="shared" si="3"/>
        <v>2035</v>
      </c>
      <c r="R32" s="30">
        <f t="shared" si="3"/>
        <v>2036</v>
      </c>
      <c r="S32" s="30">
        <f t="shared" si="3"/>
        <v>2037</v>
      </c>
      <c r="T32" s="30">
        <f t="shared" si="3"/>
        <v>2038</v>
      </c>
      <c r="U32" s="30">
        <f t="shared" si="3"/>
        <v>2039</v>
      </c>
      <c r="V32" s="30">
        <f t="shared" si="3"/>
        <v>2040</v>
      </c>
      <c r="W32" s="30">
        <f t="shared" si="3"/>
        <v>2041</v>
      </c>
      <c r="X32" s="30">
        <f t="shared" si="3"/>
        <v>2042</v>
      </c>
      <c r="Y32" s="30">
        <f t="shared" si="3"/>
        <v>2043</v>
      </c>
      <c r="Z32" s="30">
        <f t="shared" si="3"/>
        <v>2044</v>
      </c>
      <c r="AA32" s="30">
        <f t="shared" si="3"/>
        <v>2045</v>
      </c>
      <c r="AB32" s="30">
        <f t="shared" si="3"/>
        <v>2046</v>
      </c>
      <c r="AC32" s="30">
        <f t="shared" si="3"/>
        <v>2047</v>
      </c>
      <c r="AD32" s="30">
        <f t="shared" si="3"/>
        <v>2048</v>
      </c>
      <c r="AE32" s="30">
        <f t="shared" si="3"/>
        <v>2049</v>
      </c>
      <c r="AF32" s="30">
        <f t="shared" si="3"/>
        <v>2050</v>
      </c>
      <c r="AG32" s="30">
        <f t="shared" si="3"/>
        <v>2051</v>
      </c>
      <c r="AH32" s="30">
        <f t="shared" si="3"/>
        <v>2052</v>
      </c>
    </row>
    <row r="33" spans="2:34" hidden="1" x14ac:dyDescent="0.2">
      <c r="B33" s="18" t="str">
        <f>'General inputs'!$B$79</f>
        <v xml:space="preserve">Avoided fuel consumption from generation dispatch </v>
      </c>
      <c r="C33" s="5"/>
      <c r="D33" s="5"/>
      <c r="E33" s="46" t="e">
        <f>INDEX(#REF!,MATCH('Chart tables'!$D$4,#REF!,0),MATCH('Chart tables'!E$8,#REF!,0))</f>
        <v>#REF!</v>
      </c>
      <c r="F33" s="46" t="e">
        <f>INDEX(#REF!,MATCH('Chart tables'!$D$4,#REF!,0),MATCH('Chart tables'!F$8,#REF!,0))</f>
        <v>#REF!</v>
      </c>
      <c r="G33" s="46" t="e">
        <f>INDEX(#REF!,MATCH('Chart tables'!$D$4,#REF!,0),MATCH('Chart tables'!G$8,#REF!,0))</f>
        <v>#REF!</v>
      </c>
      <c r="H33" s="46" t="e">
        <f>INDEX(#REF!,MATCH('Chart tables'!$D$4,#REF!,0),MATCH('Chart tables'!H$8,#REF!,0))</f>
        <v>#REF!</v>
      </c>
      <c r="I33" s="46" t="e">
        <f>INDEX(#REF!,MATCH('Chart tables'!$D$4,#REF!,0),MATCH('Chart tables'!I$8,#REF!,0))</f>
        <v>#REF!</v>
      </c>
      <c r="J33" s="46" t="e">
        <f>INDEX(#REF!,MATCH('Chart tables'!$D$4,#REF!,0),MATCH('Chart tables'!J$8,#REF!,0))</f>
        <v>#REF!</v>
      </c>
      <c r="K33" s="46" t="e">
        <f>INDEX(#REF!,MATCH('Chart tables'!$D$4,#REF!,0),MATCH('Chart tables'!K$8,#REF!,0))</f>
        <v>#REF!</v>
      </c>
      <c r="L33" s="46" t="e">
        <f>INDEX(#REF!,MATCH('Chart tables'!$D$4,#REF!,0),MATCH('Chart tables'!L$8,#REF!,0))</f>
        <v>#REF!</v>
      </c>
      <c r="M33" s="46" t="e">
        <f>INDEX(#REF!,MATCH('Chart tables'!$D$4,#REF!,0),MATCH('Chart tables'!M$8,#REF!,0))</f>
        <v>#REF!</v>
      </c>
      <c r="N33" s="46" t="e">
        <f>INDEX(#REF!,MATCH('Chart tables'!$D$4,#REF!,0),MATCH('Chart tables'!N$8,#REF!,0))</f>
        <v>#REF!</v>
      </c>
      <c r="O33" s="46" t="e">
        <f>INDEX(#REF!,MATCH('Chart tables'!$D$4,#REF!,0),MATCH('Chart tables'!O$8,#REF!,0))</f>
        <v>#REF!</v>
      </c>
      <c r="P33" s="46" t="e">
        <f>INDEX(#REF!,MATCH('Chart tables'!$D$4,#REF!,0),MATCH('Chart tables'!P$8,#REF!,0))</f>
        <v>#REF!</v>
      </c>
      <c r="Q33" s="46" t="e">
        <f>INDEX(#REF!,MATCH('Chart tables'!$D$4,#REF!,0),MATCH('Chart tables'!Q$8,#REF!,0))</f>
        <v>#REF!</v>
      </c>
      <c r="R33" s="46" t="e">
        <f>INDEX(#REF!,MATCH('Chart tables'!$D$4,#REF!,0),MATCH('Chart tables'!R$8,#REF!,0))</f>
        <v>#REF!</v>
      </c>
      <c r="S33" s="46" t="e">
        <f>INDEX(#REF!,MATCH('Chart tables'!$D$4,#REF!,0),MATCH('Chart tables'!S$8,#REF!,0))</f>
        <v>#REF!</v>
      </c>
      <c r="T33" s="46" t="e">
        <f>INDEX(#REF!,MATCH('Chart tables'!$D$4,#REF!,0),MATCH('Chart tables'!T$8,#REF!,0))</f>
        <v>#REF!</v>
      </c>
      <c r="U33" s="46" t="e">
        <f>INDEX(#REF!,MATCH('Chart tables'!$D$4,#REF!,0),MATCH('Chart tables'!U$8,#REF!,0))</f>
        <v>#REF!</v>
      </c>
      <c r="V33" s="46" t="e">
        <f>INDEX(#REF!,MATCH('Chart tables'!$D$4,#REF!,0),MATCH('Chart tables'!V$8,#REF!,0))</f>
        <v>#REF!</v>
      </c>
      <c r="W33" s="46" t="e">
        <f>INDEX(#REF!,MATCH('Chart tables'!$D$4,#REF!,0),MATCH('Chart tables'!W$8,#REF!,0))</f>
        <v>#REF!</v>
      </c>
      <c r="X33" s="46" t="e">
        <f>INDEX(#REF!,MATCH('Chart tables'!$D$4,#REF!,0),MATCH('Chart tables'!X$8,#REF!,0))</f>
        <v>#REF!</v>
      </c>
      <c r="Y33" s="46" t="e">
        <f>INDEX(#REF!,MATCH('Chart tables'!$D$4,#REF!,0),MATCH('Chart tables'!Y$8,#REF!,0))</f>
        <v>#REF!</v>
      </c>
      <c r="Z33" s="46" t="e">
        <f>INDEX(#REF!,MATCH('Chart tables'!$D$4,#REF!,0),MATCH('Chart tables'!Z$8,#REF!,0))</f>
        <v>#REF!</v>
      </c>
      <c r="AA33" s="46" t="e">
        <f>INDEX(#REF!,MATCH('Chart tables'!$D$4,#REF!,0),MATCH('Chart tables'!AA$8,#REF!,0))</f>
        <v>#REF!</v>
      </c>
      <c r="AB33" s="46" t="e">
        <f>INDEX(#REF!,MATCH('Chart tables'!$D$4,#REF!,0),MATCH('Chart tables'!AB$8,#REF!,0))</f>
        <v>#REF!</v>
      </c>
      <c r="AC33" s="46" t="e">
        <f>INDEX(#REF!,MATCH('Chart tables'!$D$4,#REF!,0),MATCH('Chart tables'!AC$8,#REF!,0))</f>
        <v>#REF!</v>
      </c>
      <c r="AD33" s="46" t="e">
        <f>INDEX(#REF!,MATCH('Chart tables'!$D$4,#REF!,0),MATCH('Chart tables'!AD$8,#REF!,0))</f>
        <v>#REF!</v>
      </c>
      <c r="AE33" s="46" t="e">
        <f>INDEX(#REF!,MATCH('Chart tables'!$D$4,#REF!,0),MATCH('Chart tables'!AE$8,#REF!,0))</f>
        <v>#REF!</v>
      </c>
      <c r="AF33" s="46" t="e">
        <f>INDEX(#REF!,MATCH('Chart tables'!$D$4,#REF!,0),MATCH('Chart tables'!AF$8,#REF!,0))</f>
        <v>#REF!</v>
      </c>
      <c r="AG33" s="46" t="e">
        <f>INDEX(#REF!,MATCH('Chart tables'!$D$4,#REF!,0),MATCH('Chart tables'!AG$8,#REF!,0))</f>
        <v>#REF!</v>
      </c>
      <c r="AH33" s="46" t="e">
        <f>INDEX(#REF!,MATCH('Chart tables'!$D$4,#REF!,0),MATCH('Chart tables'!AH$8,#REF!,0))</f>
        <v>#REF!</v>
      </c>
    </row>
    <row r="34" spans="2:34" hidden="1" x14ac:dyDescent="0.2">
      <c r="B34" s="18" t="str">
        <f>'General inputs'!$B$80</f>
        <v xml:space="preserve">Avoided voluntary load curtailment </v>
      </c>
      <c r="C34" s="5"/>
      <c r="D34" s="5"/>
      <c r="E34" s="46" t="e">
        <f>INDEX(#REF!,MATCH('Chart tables'!$D$4,#REF!,0),MATCH('Chart tables'!E$8,#REF!,0))</f>
        <v>#REF!</v>
      </c>
      <c r="F34" s="46" t="e">
        <f>INDEX(#REF!,MATCH('Chart tables'!$D$4,#REF!,0),MATCH('Chart tables'!F$8,#REF!,0))</f>
        <v>#REF!</v>
      </c>
      <c r="G34" s="46" t="e">
        <f>INDEX(#REF!,MATCH('Chart tables'!$D$4,#REF!,0),MATCH('Chart tables'!G$8,#REF!,0))</f>
        <v>#REF!</v>
      </c>
      <c r="H34" s="46" t="e">
        <f>INDEX(#REF!,MATCH('Chart tables'!$D$4,#REF!,0),MATCH('Chart tables'!H$8,#REF!,0))</f>
        <v>#REF!</v>
      </c>
      <c r="I34" s="46" t="e">
        <f>INDEX(#REF!,MATCH('Chart tables'!$D$4,#REF!,0),MATCH('Chart tables'!I$8,#REF!,0))</f>
        <v>#REF!</v>
      </c>
      <c r="J34" s="46" t="e">
        <f>INDEX(#REF!,MATCH('Chart tables'!$D$4,#REF!,0),MATCH('Chart tables'!J$8,#REF!,0))</f>
        <v>#REF!</v>
      </c>
      <c r="K34" s="46" t="e">
        <f>INDEX(#REF!,MATCH('Chart tables'!$D$4,#REF!,0),MATCH('Chart tables'!K$8,#REF!,0))</f>
        <v>#REF!</v>
      </c>
      <c r="L34" s="46" t="e">
        <f>INDEX(#REF!,MATCH('Chart tables'!$D$4,#REF!,0),MATCH('Chart tables'!L$8,#REF!,0))</f>
        <v>#REF!</v>
      </c>
      <c r="M34" s="46" t="e">
        <f>INDEX(#REF!,MATCH('Chart tables'!$D$4,#REF!,0),MATCH('Chart tables'!M$8,#REF!,0))</f>
        <v>#REF!</v>
      </c>
      <c r="N34" s="46" t="e">
        <f>INDEX(#REF!,MATCH('Chart tables'!$D$4,#REF!,0),MATCH('Chart tables'!N$8,#REF!,0))</f>
        <v>#REF!</v>
      </c>
      <c r="O34" s="46" t="e">
        <f>INDEX(#REF!,MATCH('Chart tables'!$D$4,#REF!,0),MATCH('Chart tables'!O$8,#REF!,0))</f>
        <v>#REF!</v>
      </c>
      <c r="P34" s="46" t="e">
        <f>INDEX(#REF!,MATCH('Chart tables'!$D$4,#REF!,0),MATCH('Chart tables'!P$8,#REF!,0))</f>
        <v>#REF!</v>
      </c>
      <c r="Q34" s="46" t="e">
        <f>INDEX(#REF!,MATCH('Chart tables'!$D$4,#REF!,0),MATCH('Chart tables'!Q$8,#REF!,0))</f>
        <v>#REF!</v>
      </c>
      <c r="R34" s="46" t="e">
        <f>INDEX(#REF!,MATCH('Chart tables'!$D$4,#REF!,0),MATCH('Chart tables'!R$8,#REF!,0))</f>
        <v>#REF!</v>
      </c>
      <c r="S34" s="46" t="e">
        <f>INDEX(#REF!,MATCH('Chart tables'!$D$4,#REF!,0),MATCH('Chart tables'!S$8,#REF!,0))</f>
        <v>#REF!</v>
      </c>
      <c r="T34" s="46" t="e">
        <f>INDEX(#REF!,MATCH('Chart tables'!$D$4,#REF!,0),MATCH('Chart tables'!T$8,#REF!,0))</f>
        <v>#REF!</v>
      </c>
      <c r="U34" s="46" t="e">
        <f>INDEX(#REF!,MATCH('Chart tables'!$D$4,#REF!,0),MATCH('Chart tables'!U$8,#REF!,0))</f>
        <v>#REF!</v>
      </c>
      <c r="V34" s="46" t="e">
        <f>INDEX(#REF!,MATCH('Chart tables'!$D$4,#REF!,0),MATCH('Chart tables'!V$8,#REF!,0))</f>
        <v>#REF!</v>
      </c>
      <c r="W34" s="46" t="e">
        <f>INDEX(#REF!,MATCH('Chart tables'!$D$4,#REF!,0),MATCH('Chart tables'!W$8,#REF!,0))</f>
        <v>#REF!</v>
      </c>
      <c r="X34" s="46" t="e">
        <f>INDEX(#REF!,MATCH('Chart tables'!$D$4,#REF!,0),MATCH('Chart tables'!X$8,#REF!,0))</f>
        <v>#REF!</v>
      </c>
      <c r="Y34" s="46" t="e">
        <f>INDEX(#REF!,MATCH('Chart tables'!$D$4,#REF!,0),MATCH('Chart tables'!Y$8,#REF!,0))</f>
        <v>#REF!</v>
      </c>
      <c r="Z34" s="46" t="e">
        <f>INDEX(#REF!,MATCH('Chart tables'!$D$4,#REF!,0),MATCH('Chart tables'!Z$8,#REF!,0))</f>
        <v>#REF!</v>
      </c>
      <c r="AA34" s="46" t="e">
        <f>INDEX(#REF!,MATCH('Chart tables'!$D$4,#REF!,0),MATCH('Chart tables'!AA$8,#REF!,0))</f>
        <v>#REF!</v>
      </c>
      <c r="AB34" s="46" t="e">
        <f>INDEX(#REF!,MATCH('Chart tables'!$D$4,#REF!,0),MATCH('Chart tables'!AB$8,#REF!,0))</f>
        <v>#REF!</v>
      </c>
      <c r="AC34" s="46" t="e">
        <f>INDEX(#REF!,MATCH('Chart tables'!$D$4,#REF!,0),MATCH('Chart tables'!AC$8,#REF!,0))</f>
        <v>#REF!</v>
      </c>
      <c r="AD34" s="46" t="e">
        <f>INDEX(#REF!,MATCH('Chart tables'!$D$4,#REF!,0),MATCH('Chart tables'!AD$8,#REF!,0))</f>
        <v>#REF!</v>
      </c>
      <c r="AE34" s="46" t="e">
        <f>INDEX(#REF!,MATCH('Chart tables'!$D$4,#REF!,0),MATCH('Chart tables'!AE$8,#REF!,0))</f>
        <v>#REF!</v>
      </c>
      <c r="AF34" s="46" t="e">
        <f>INDEX(#REF!,MATCH('Chart tables'!$D$4,#REF!,0),MATCH('Chart tables'!AF$8,#REF!,0))</f>
        <v>#REF!</v>
      </c>
      <c r="AG34" s="46" t="e">
        <f>INDEX(#REF!,MATCH('Chart tables'!$D$4,#REF!,0),MATCH('Chart tables'!AG$8,#REF!,0))</f>
        <v>#REF!</v>
      </c>
      <c r="AH34" s="46" t="e">
        <f>INDEX(#REF!,MATCH('Chart tables'!$D$4,#REF!,0),MATCH('Chart tables'!AH$8,#REF!,0))</f>
        <v>#REF!</v>
      </c>
    </row>
    <row r="35" spans="2:34" hidden="1" x14ac:dyDescent="0.2">
      <c r="B35" s="18" t="str">
        <f>'General inputs'!$B$81</f>
        <v>Avoided involuntary load shedding</v>
      </c>
      <c r="C35" s="5"/>
      <c r="D35" s="5"/>
      <c r="E35" s="46" t="e">
        <f>INDEX(#REF!,MATCH('Chart tables'!$D$4,#REF!,0),MATCH('Chart tables'!E$8,#REF!,0))</f>
        <v>#REF!</v>
      </c>
      <c r="F35" s="46" t="e">
        <f>INDEX(#REF!,MATCH('Chart tables'!$D$4,#REF!,0),MATCH('Chart tables'!F$8,#REF!,0))</f>
        <v>#REF!</v>
      </c>
      <c r="G35" s="46" t="e">
        <f>INDEX(#REF!,MATCH('Chart tables'!$D$4,#REF!,0),MATCH('Chart tables'!G$8,#REF!,0))</f>
        <v>#REF!</v>
      </c>
      <c r="H35" s="46" t="e">
        <f>INDEX(#REF!,MATCH('Chart tables'!$D$4,#REF!,0),MATCH('Chart tables'!H$8,#REF!,0))</f>
        <v>#REF!</v>
      </c>
      <c r="I35" s="46" t="e">
        <f>INDEX(#REF!,MATCH('Chart tables'!$D$4,#REF!,0),MATCH('Chart tables'!I$8,#REF!,0))</f>
        <v>#REF!</v>
      </c>
      <c r="J35" s="46" t="e">
        <f>INDEX(#REF!,MATCH('Chart tables'!$D$4,#REF!,0),MATCH('Chart tables'!J$8,#REF!,0))</f>
        <v>#REF!</v>
      </c>
      <c r="K35" s="46" t="e">
        <f>INDEX(#REF!,MATCH('Chart tables'!$D$4,#REF!,0),MATCH('Chart tables'!K$8,#REF!,0))</f>
        <v>#REF!</v>
      </c>
      <c r="L35" s="46" t="e">
        <f>INDEX(#REF!,MATCH('Chart tables'!$D$4,#REF!,0),MATCH('Chart tables'!L$8,#REF!,0))</f>
        <v>#REF!</v>
      </c>
      <c r="M35" s="46" t="e">
        <f>INDEX(#REF!,MATCH('Chart tables'!$D$4,#REF!,0),MATCH('Chart tables'!M$8,#REF!,0))</f>
        <v>#REF!</v>
      </c>
      <c r="N35" s="46" t="e">
        <f>INDEX(#REF!,MATCH('Chart tables'!$D$4,#REF!,0),MATCH('Chart tables'!N$8,#REF!,0))</f>
        <v>#REF!</v>
      </c>
      <c r="O35" s="46" t="e">
        <f>INDEX(#REF!,MATCH('Chart tables'!$D$4,#REF!,0),MATCH('Chart tables'!O$8,#REF!,0))</f>
        <v>#REF!</v>
      </c>
      <c r="P35" s="46" t="e">
        <f>INDEX(#REF!,MATCH('Chart tables'!$D$4,#REF!,0),MATCH('Chart tables'!P$8,#REF!,0))</f>
        <v>#REF!</v>
      </c>
      <c r="Q35" s="46" t="e">
        <f>INDEX(#REF!,MATCH('Chart tables'!$D$4,#REF!,0),MATCH('Chart tables'!Q$8,#REF!,0))</f>
        <v>#REF!</v>
      </c>
      <c r="R35" s="46" t="e">
        <f>INDEX(#REF!,MATCH('Chart tables'!$D$4,#REF!,0),MATCH('Chart tables'!R$8,#REF!,0))</f>
        <v>#REF!</v>
      </c>
      <c r="S35" s="46" t="e">
        <f>INDEX(#REF!,MATCH('Chart tables'!$D$4,#REF!,0),MATCH('Chart tables'!S$8,#REF!,0))</f>
        <v>#REF!</v>
      </c>
      <c r="T35" s="46" t="e">
        <f>INDEX(#REF!,MATCH('Chart tables'!$D$4,#REF!,0),MATCH('Chart tables'!T$8,#REF!,0))</f>
        <v>#REF!</v>
      </c>
      <c r="U35" s="46" t="e">
        <f>INDEX(#REF!,MATCH('Chart tables'!$D$4,#REF!,0),MATCH('Chart tables'!U$8,#REF!,0))</f>
        <v>#REF!</v>
      </c>
      <c r="V35" s="46" t="e">
        <f>INDEX(#REF!,MATCH('Chart tables'!$D$4,#REF!,0),MATCH('Chart tables'!V$8,#REF!,0))</f>
        <v>#REF!</v>
      </c>
      <c r="W35" s="46" t="e">
        <f>INDEX(#REF!,MATCH('Chart tables'!$D$4,#REF!,0),MATCH('Chart tables'!W$8,#REF!,0))</f>
        <v>#REF!</v>
      </c>
      <c r="X35" s="46" t="e">
        <f>INDEX(#REF!,MATCH('Chart tables'!$D$4,#REF!,0),MATCH('Chart tables'!X$8,#REF!,0))</f>
        <v>#REF!</v>
      </c>
      <c r="Y35" s="46" t="e">
        <f>INDEX(#REF!,MATCH('Chart tables'!$D$4,#REF!,0),MATCH('Chart tables'!Y$8,#REF!,0))</f>
        <v>#REF!</v>
      </c>
      <c r="Z35" s="46" t="e">
        <f>INDEX(#REF!,MATCH('Chart tables'!$D$4,#REF!,0),MATCH('Chart tables'!Z$8,#REF!,0))</f>
        <v>#REF!</v>
      </c>
      <c r="AA35" s="46" t="e">
        <f>INDEX(#REF!,MATCH('Chart tables'!$D$4,#REF!,0),MATCH('Chart tables'!AA$8,#REF!,0))</f>
        <v>#REF!</v>
      </c>
      <c r="AB35" s="46" t="e">
        <f>INDEX(#REF!,MATCH('Chart tables'!$D$4,#REF!,0),MATCH('Chart tables'!AB$8,#REF!,0))</f>
        <v>#REF!</v>
      </c>
      <c r="AC35" s="46" t="e">
        <f>INDEX(#REF!,MATCH('Chart tables'!$D$4,#REF!,0),MATCH('Chart tables'!AC$8,#REF!,0))</f>
        <v>#REF!</v>
      </c>
      <c r="AD35" s="46" t="e">
        <f>INDEX(#REF!,MATCH('Chart tables'!$D$4,#REF!,0),MATCH('Chart tables'!AD$8,#REF!,0))</f>
        <v>#REF!</v>
      </c>
      <c r="AE35" s="46" t="e">
        <f>INDEX(#REF!,MATCH('Chart tables'!$D$4,#REF!,0),MATCH('Chart tables'!AE$8,#REF!,0))</f>
        <v>#REF!</v>
      </c>
      <c r="AF35" s="46" t="e">
        <f>INDEX(#REF!,MATCH('Chart tables'!$D$4,#REF!,0),MATCH('Chart tables'!AF$8,#REF!,0))</f>
        <v>#REF!</v>
      </c>
      <c r="AG35" s="46" t="e">
        <f>INDEX(#REF!,MATCH('Chart tables'!$D$4,#REF!,0),MATCH('Chart tables'!AG$8,#REF!,0))</f>
        <v>#REF!</v>
      </c>
      <c r="AH35" s="46" t="e">
        <f>INDEX(#REF!,MATCH('Chart tables'!$D$4,#REF!,0),MATCH('Chart tables'!AH$8,#REF!,0))</f>
        <v>#REF!</v>
      </c>
    </row>
    <row r="36" spans="2:34" hidden="1" x14ac:dyDescent="0.2">
      <c r="B36" s="18" t="str">
        <f>'General inputs'!$B$82</f>
        <v>Avoided costs for non RIT-T proponent parties</v>
      </c>
      <c r="C36" s="5"/>
      <c r="D36" s="5"/>
      <c r="E36" s="46" t="e">
        <f>INDEX(#REF!,MATCH('Chart tables'!$D$4,#REF!,0),MATCH('Chart tables'!E$8,#REF!,0))</f>
        <v>#REF!</v>
      </c>
      <c r="F36" s="46" t="e">
        <f>INDEX(#REF!,MATCH('Chart tables'!$D$4,#REF!,0),MATCH('Chart tables'!F$8,#REF!,0))</f>
        <v>#REF!</v>
      </c>
      <c r="G36" s="46" t="e">
        <f>INDEX(#REF!,MATCH('Chart tables'!$D$4,#REF!,0),MATCH('Chart tables'!G$8,#REF!,0))</f>
        <v>#REF!</v>
      </c>
      <c r="H36" s="46" t="e">
        <f>INDEX(#REF!,MATCH('Chart tables'!$D$4,#REF!,0),MATCH('Chart tables'!H$8,#REF!,0))</f>
        <v>#REF!</v>
      </c>
      <c r="I36" s="46" t="e">
        <f>INDEX(#REF!,MATCH('Chart tables'!$D$4,#REF!,0),MATCH('Chart tables'!I$8,#REF!,0))</f>
        <v>#REF!</v>
      </c>
      <c r="J36" s="46" t="e">
        <f>INDEX(#REF!,MATCH('Chart tables'!$D$4,#REF!,0),MATCH('Chart tables'!J$8,#REF!,0))</f>
        <v>#REF!</v>
      </c>
      <c r="K36" s="46" t="e">
        <f>INDEX(#REF!,MATCH('Chart tables'!$D$4,#REF!,0),MATCH('Chart tables'!K$8,#REF!,0))</f>
        <v>#REF!</v>
      </c>
      <c r="L36" s="46" t="e">
        <f>INDEX(#REF!,MATCH('Chart tables'!$D$4,#REF!,0),MATCH('Chart tables'!L$8,#REF!,0))</f>
        <v>#REF!</v>
      </c>
      <c r="M36" s="46" t="e">
        <f>INDEX(#REF!,MATCH('Chart tables'!$D$4,#REF!,0),MATCH('Chart tables'!M$8,#REF!,0))</f>
        <v>#REF!</v>
      </c>
      <c r="N36" s="46" t="e">
        <f>INDEX(#REF!,MATCH('Chart tables'!$D$4,#REF!,0),MATCH('Chart tables'!N$8,#REF!,0))</f>
        <v>#REF!</v>
      </c>
      <c r="O36" s="46" t="e">
        <f>INDEX(#REF!,MATCH('Chart tables'!$D$4,#REF!,0),MATCH('Chart tables'!O$8,#REF!,0))</f>
        <v>#REF!</v>
      </c>
      <c r="P36" s="46" t="e">
        <f>INDEX(#REF!,MATCH('Chart tables'!$D$4,#REF!,0),MATCH('Chart tables'!P$8,#REF!,0))</f>
        <v>#REF!</v>
      </c>
      <c r="Q36" s="46" t="e">
        <f>INDEX(#REF!,MATCH('Chart tables'!$D$4,#REF!,0),MATCH('Chart tables'!Q$8,#REF!,0))</f>
        <v>#REF!</v>
      </c>
      <c r="R36" s="46" t="e">
        <f>INDEX(#REF!,MATCH('Chart tables'!$D$4,#REF!,0),MATCH('Chart tables'!R$8,#REF!,0))</f>
        <v>#REF!</v>
      </c>
      <c r="S36" s="46" t="e">
        <f>INDEX(#REF!,MATCH('Chart tables'!$D$4,#REF!,0),MATCH('Chart tables'!S$8,#REF!,0))</f>
        <v>#REF!</v>
      </c>
      <c r="T36" s="46" t="e">
        <f>INDEX(#REF!,MATCH('Chart tables'!$D$4,#REF!,0),MATCH('Chart tables'!T$8,#REF!,0))</f>
        <v>#REF!</v>
      </c>
      <c r="U36" s="46" t="e">
        <f>INDEX(#REF!,MATCH('Chart tables'!$D$4,#REF!,0),MATCH('Chart tables'!U$8,#REF!,0))</f>
        <v>#REF!</v>
      </c>
      <c r="V36" s="46" t="e">
        <f>INDEX(#REF!,MATCH('Chart tables'!$D$4,#REF!,0),MATCH('Chart tables'!V$8,#REF!,0))</f>
        <v>#REF!</v>
      </c>
      <c r="W36" s="46" t="e">
        <f>INDEX(#REF!,MATCH('Chart tables'!$D$4,#REF!,0),MATCH('Chart tables'!W$8,#REF!,0))</f>
        <v>#REF!</v>
      </c>
      <c r="X36" s="46" t="e">
        <f>INDEX(#REF!,MATCH('Chart tables'!$D$4,#REF!,0),MATCH('Chart tables'!X$8,#REF!,0))</f>
        <v>#REF!</v>
      </c>
      <c r="Y36" s="46" t="e">
        <f>INDEX(#REF!,MATCH('Chart tables'!$D$4,#REF!,0),MATCH('Chart tables'!Y$8,#REF!,0))</f>
        <v>#REF!</v>
      </c>
      <c r="Z36" s="46" t="e">
        <f>INDEX(#REF!,MATCH('Chart tables'!$D$4,#REF!,0),MATCH('Chart tables'!Z$8,#REF!,0))</f>
        <v>#REF!</v>
      </c>
      <c r="AA36" s="46" t="e">
        <f>INDEX(#REF!,MATCH('Chart tables'!$D$4,#REF!,0),MATCH('Chart tables'!AA$8,#REF!,0))</f>
        <v>#REF!</v>
      </c>
      <c r="AB36" s="46" t="e">
        <f>INDEX(#REF!,MATCH('Chart tables'!$D$4,#REF!,0),MATCH('Chart tables'!AB$8,#REF!,0))</f>
        <v>#REF!</v>
      </c>
      <c r="AC36" s="46" t="e">
        <f>INDEX(#REF!,MATCH('Chart tables'!$D$4,#REF!,0),MATCH('Chart tables'!AC$8,#REF!,0))</f>
        <v>#REF!</v>
      </c>
      <c r="AD36" s="46" t="e">
        <f>INDEX(#REF!,MATCH('Chart tables'!$D$4,#REF!,0),MATCH('Chart tables'!AD$8,#REF!,0))</f>
        <v>#REF!</v>
      </c>
      <c r="AE36" s="46" t="e">
        <f>INDEX(#REF!,MATCH('Chart tables'!$D$4,#REF!,0),MATCH('Chart tables'!AE$8,#REF!,0))</f>
        <v>#REF!</v>
      </c>
      <c r="AF36" s="46" t="e">
        <f>INDEX(#REF!,MATCH('Chart tables'!$D$4,#REF!,0),MATCH('Chart tables'!AF$8,#REF!,0))</f>
        <v>#REF!</v>
      </c>
      <c r="AG36" s="46" t="e">
        <f>INDEX(#REF!,MATCH('Chart tables'!$D$4,#REF!,0),MATCH('Chart tables'!AG$8,#REF!,0))</f>
        <v>#REF!</v>
      </c>
      <c r="AH36" s="46" t="e">
        <f>INDEX(#REF!,MATCH('Chart tables'!$D$4,#REF!,0),MATCH('Chart tables'!AH$8,#REF!,0))</f>
        <v>#REF!</v>
      </c>
    </row>
    <row r="37" spans="2:34" hidden="1" x14ac:dyDescent="0.2">
      <c r="B37" s="18" t="str">
        <f>'General inputs'!$B$83</f>
        <v>Avoided unrelated TNSP expenditure (wood pole replacement)</v>
      </c>
      <c r="C37" s="5"/>
      <c r="D37" s="5"/>
      <c r="E37" s="46" t="e">
        <f>INDEX(#REF!,MATCH('Chart tables'!$D$4,#REF!,0),MATCH('Chart tables'!E$8,#REF!,0))</f>
        <v>#REF!</v>
      </c>
      <c r="F37" s="46" t="e">
        <f>INDEX(#REF!,MATCH('Chart tables'!$D$4,#REF!,0),MATCH('Chart tables'!F$8,#REF!,0))</f>
        <v>#REF!</v>
      </c>
      <c r="G37" s="46" t="e">
        <f>INDEX(#REF!,MATCH('Chart tables'!$D$4,#REF!,0),MATCH('Chart tables'!G$8,#REF!,0))</f>
        <v>#REF!</v>
      </c>
      <c r="H37" s="46" t="e">
        <f>INDEX(#REF!,MATCH('Chart tables'!$D$4,#REF!,0),MATCH('Chart tables'!H$8,#REF!,0))</f>
        <v>#REF!</v>
      </c>
      <c r="I37" s="46" t="e">
        <f>INDEX(#REF!,MATCH('Chart tables'!$D$4,#REF!,0),MATCH('Chart tables'!I$8,#REF!,0))</f>
        <v>#REF!</v>
      </c>
      <c r="J37" s="46" t="e">
        <f>INDEX(#REF!,MATCH('Chart tables'!$D$4,#REF!,0),MATCH('Chart tables'!J$8,#REF!,0))</f>
        <v>#REF!</v>
      </c>
      <c r="K37" s="46" t="e">
        <f>INDEX(#REF!,MATCH('Chart tables'!$D$4,#REF!,0),MATCH('Chart tables'!K$8,#REF!,0))</f>
        <v>#REF!</v>
      </c>
      <c r="L37" s="46" t="e">
        <f>INDEX(#REF!,MATCH('Chart tables'!$D$4,#REF!,0),MATCH('Chart tables'!L$8,#REF!,0))</f>
        <v>#REF!</v>
      </c>
      <c r="M37" s="46" t="e">
        <f>INDEX(#REF!,MATCH('Chart tables'!$D$4,#REF!,0),MATCH('Chart tables'!M$8,#REF!,0))</f>
        <v>#REF!</v>
      </c>
      <c r="N37" s="46" t="e">
        <f>INDEX(#REF!,MATCH('Chart tables'!$D$4,#REF!,0),MATCH('Chart tables'!N$8,#REF!,0))</f>
        <v>#REF!</v>
      </c>
      <c r="O37" s="46" t="e">
        <f>INDEX(#REF!,MATCH('Chart tables'!$D$4,#REF!,0),MATCH('Chart tables'!O$8,#REF!,0))</f>
        <v>#REF!</v>
      </c>
      <c r="P37" s="46" t="e">
        <f>INDEX(#REF!,MATCH('Chart tables'!$D$4,#REF!,0),MATCH('Chart tables'!P$8,#REF!,0))</f>
        <v>#REF!</v>
      </c>
      <c r="Q37" s="46" t="e">
        <f>INDEX(#REF!,MATCH('Chart tables'!$D$4,#REF!,0),MATCH('Chart tables'!Q$8,#REF!,0))</f>
        <v>#REF!</v>
      </c>
      <c r="R37" s="46" t="e">
        <f>INDEX(#REF!,MATCH('Chart tables'!$D$4,#REF!,0),MATCH('Chart tables'!R$8,#REF!,0))</f>
        <v>#REF!</v>
      </c>
      <c r="S37" s="46" t="e">
        <f>INDEX(#REF!,MATCH('Chart tables'!$D$4,#REF!,0),MATCH('Chart tables'!S$8,#REF!,0))</f>
        <v>#REF!</v>
      </c>
      <c r="T37" s="46" t="e">
        <f>INDEX(#REF!,MATCH('Chart tables'!$D$4,#REF!,0),MATCH('Chart tables'!T$8,#REF!,0))</f>
        <v>#REF!</v>
      </c>
      <c r="U37" s="46" t="e">
        <f>INDEX(#REF!,MATCH('Chart tables'!$D$4,#REF!,0),MATCH('Chart tables'!U$8,#REF!,0))</f>
        <v>#REF!</v>
      </c>
      <c r="V37" s="46" t="e">
        <f>INDEX(#REF!,MATCH('Chart tables'!$D$4,#REF!,0),MATCH('Chart tables'!V$8,#REF!,0))</f>
        <v>#REF!</v>
      </c>
      <c r="W37" s="46" t="e">
        <f>INDEX(#REF!,MATCH('Chart tables'!$D$4,#REF!,0),MATCH('Chart tables'!W$8,#REF!,0))</f>
        <v>#REF!</v>
      </c>
      <c r="X37" s="46" t="e">
        <f>INDEX(#REF!,MATCH('Chart tables'!$D$4,#REF!,0),MATCH('Chart tables'!X$8,#REF!,0))</f>
        <v>#REF!</v>
      </c>
      <c r="Y37" s="46" t="e">
        <f>INDEX(#REF!,MATCH('Chart tables'!$D$4,#REF!,0),MATCH('Chart tables'!Y$8,#REF!,0))</f>
        <v>#REF!</v>
      </c>
      <c r="Z37" s="46" t="e">
        <f>INDEX(#REF!,MATCH('Chart tables'!$D$4,#REF!,0),MATCH('Chart tables'!Z$8,#REF!,0))</f>
        <v>#REF!</v>
      </c>
      <c r="AA37" s="46" t="e">
        <f>INDEX(#REF!,MATCH('Chart tables'!$D$4,#REF!,0),MATCH('Chart tables'!AA$8,#REF!,0))</f>
        <v>#REF!</v>
      </c>
      <c r="AB37" s="46" t="e">
        <f>INDEX(#REF!,MATCH('Chart tables'!$D$4,#REF!,0),MATCH('Chart tables'!AB$8,#REF!,0))</f>
        <v>#REF!</v>
      </c>
      <c r="AC37" s="46" t="e">
        <f>INDEX(#REF!,MATCH('Chart tables'!$D$4,#REF!,0),MATCH('Chart tables'!AC$8,#REF!,0))</f>
        <v>#REF!</v>
      </c>
      <c r="AD37" s="46" t="e">
        <f>INDEX(#REF!,MATCH('Chart tables'!$D$4,#REF!,0),MATCH('Chart tables'!AD$8,#REF!,0))</f>
        <v>#REF!</v>
      </c>
      <c r="AE37" s="46" t="e">
        <f>INDEX(#REF!,MATCH('Chart tables'!$D$4,#REF!,0),MATCH('Chart tables'!AE$8,#REF!,0))</f>
        <v>#REF!</v>
      </c>
      <c r="AF37" s="46" t="e">
        <f>INDEX(#REF!,MATCH('Chart tables'!$D$4,#REF!,0),MATCH('Chart tables'!AF$8,#REF!,0))</f>
        <v>#REF!</v>
      </c>
      <c r="AG37" s="46" t="e">
        <f>INDEX(#REF!,MATCH('Chart tables'!$D$4,#REF!,0),MATCH('Chart tables'!AG$8,#REF!,0))</f>
        <v>#REF!</v>
      </c>
      <c r="AH37" s="46" t="e">
        <f>INDEX(#REF!,MATCH('Chart tables'!$D$4,#REF!,0),MATCH('Chart tables'!AH$8,#REF!,0))</f>
        <v>#REF!</v>
      </c>
    </row>
    <row r="38" spans="2:34" hidden="1" x14ac:dyDescent="0.2">
      <c r="B38" s="18" t="str">
        <f>'General inputs'!$B$84</f>
        <v>Avoided unrelated TNSP expenditure (market benefits)</v>
      </c>
      <c r="C38" s="5"/>
      <c r="D38" s="5"/>
      <c r="E38" s="46" t="e">
        <f>INDEX(#REF!,MATCH('Chart tables'!$D$4,#REF!,0),MATCH('Chart tables'!E$8,#REF!,0))</f>
        <v>#REF!</v>
      </c>
      <c r="F38" s="46" t="e">
        <f>INDEX(#REF!,MATCH('Chart tables'!$D$4,#REF!,0),MATCH('Chart tables'!F$8,#REF!,0))</f>
        <v>#REF!</v>
      </c>
      <c r="G38" s="46" t="e">
        <f>INDEX(#REF!,MATCH('Chart tables'!$D$4,#REF!,0),MATCH('Chart tables'!G$8,#REF!,0))</f>
        <v>#REF!</v>
      </c>
      <c r="H38" s="46" t="e">
        <f>INDEX(#REF!,MATCH('Chart tables'!$D$4,#REF!,0),MATCH('Chart tables'!H$8,#REF!,0))</f>
        <v>#REF!</v>
      </c>
      <c r="I38" s="46" t="e">
        <f>INDEX(#REF!,MATCH('Chart tables'!$D$4,#REF!,0),MATCH('Chart tables'!I$8,#REF!,0))</f>
        <v>#REF!</v>
      </c>
      <c r="J38" s="46" t="e">
        <f>INDEX(#REF!,MATCH('Chart tables'!$D$4,#REF!,0),MATCH('Chart tables'!J$8,#REF!,0))</f>
        <v>#REF!</v>
      </c>
      <c r="K38" s="46" t="e">
        <f>INDEX(#REF!,MATCH('Chart tables'!$D$4,#REF!,0),MATCH('Chart tables'!K$8,#REF!,0))</f>
        <v>#REF!</v>
      </c>
      <c r="L38" s="46" t="e">
        <f>INDEX(#REF!,MATCH('Chart tables'!$D$4,#REF!,0),MATCH('Chart tables'!L$8,#REF!,0))</f>
        <v>#REF!</v>
      </c>
      <c r="M38" s="46" t="e">
        <f>INDEX(#REF!,MATCH('Chart tables'!$D$4,#REF!,0),MATCH('Chart tables'!M$8,#REF!,0))</f>
        <v>#REF!</v>
      </c>
      <c r="N38" s="46" t="e">
        <f>INDEX(#REF!,MATCH('Chart tables'!$D$4,#REF!,0),MATCH('Chart tables'!N$8,#REF!,0))</f>
        <v>#REF!</v>
      </c>
      <c r="O38" s="46" t="e">
        <f>INDEX(#REF!,MATCH('Chart tables'!$D$4,#REF!,0),MATCH('Chart tables'!O$8,#REF!,0))</f>
        <v>#REF!</v>
      </c>
      <c r="P38" s="46" t="e">
        <f>INDEX(#REF!,MATCH('Chart tables'!$D$4,#REF!,0),MATCH('Chart tables'!P$8,#REF!,0))</f>
        <v>#REF!</v>
      </c>
      <c r="Q38" s="46" t="e">
        <f>INDEX(#REF!,MATCH('Chart tables'!$D$4,#REF!,0),MATCH('Chart tables'!Q$8,#REF!,0))</f>
        <v>#REF!</v>
      </c>
      <c r="R38" s="46" t="e">
        <f>INDEX(#REF!,MATCH('Chart tables'!$D$4,#REF!,0),MATCH('Chart tables'!R$8,#REF!,0))</f>
        <v>#REF!</v>
      </c>
      <c r="S38" s="46" t="e">
        <f>INDEX(#REF!,MATCH('Chart tables'!$D$4,#REF!,0),MATCH('Chart tables'!S$8,#REF!,0))</f>
        <v>#REF!</v>
      </c>
      <c r="T38" s="46" t="e">
        <f>INDEX(#REF!,MATCH('Chart tables'!$D$4,#REF!,0),MATCH('Chart tables'!T$8,#REF!,0))</f>
        <v>#REF!</v>
      </c>
      <c r="U38" s="46" t="e">
        <f>INDEX(#REF!,MATCH('Chart tables'!$D$4,#REF!,0),MATCH('Chart tables'!U$8,#REF!,0))</f>
        <v>#REF!</v>
      </c>
      <c r="V38" s="46" t="e">
        <f>INDEX(#REF!,MATCH('Chart tables'!$D$4,#REF!,0),MATCH('Chart tables'!V$8,#REF!,0))</f>
        <v>#REF!</v>
      </c>
      <c r="W38" s="46" t="e">
        <f>INDEX(#REF!,MATCH('Chart tables'!$D$4,#REF!,0),MATCH('Chart tables'!W$8,#REF!,0))</f>
        <v>#REF!</v>
      </c>
      <c r="X38" s="46" t="e">
        <f>INDEX(#REF!,MATCH('Chart tables'!$D$4,#REF!,0),MATCH('Chart tables'!X$8,#REF!,0))</f>
        <v>#REF!</v>
      </c>
      <c r="Y38" s="46" t="e">
        <f>INDEX(#REF!,MATCH('Chart tables'!$D$4,#REF!,0),MATCH('Chart tables'!Y$8,#REF!,0))</f>
        <v>#REF!</v>
      </c>
      <c r="Z38" s="46" t="e">
        <f>INDEX(#REF!,MATCH('Chart tables'!$D$4,#REF!,0),MATCH('Chart tables'!Z$8,#REF!,0))</f>
        <v>#REF!</v>
      </c>
      <c r="AA38" s="46" t="e">
        <f>INDEX(#REF!,MATCH('Chart tables'!$D$4,#REF!,0),MATCH('Chart tables'!AA$8,#REF!,0))</f>
        <v>#REF!</v>
      </c>
      <c r="AB38" s="46" t="e">
        <f>INDEX(#REF!,MATCH('Chart tables'!$D$4,#REF!,0),MATCH('Chart tables'!AB$8,#REF!,0))</f>
        <v>#REF!</v>
      </c>
      <c r="AC38" s="46" t="e">
        <f>INDEX(#REF!,MATCH('Chart tables'!$D$4,#REF!,0),MATCH('Chart tables'!AC$8,#REF!,0))</f>
        <v>#REF!</v>
      </c>
      <c r="AD38" s="46" t="e">
        <f>INDEX(#REF!,MATCH('Chart tables'!$D$4,#REF!,0),MATCH('Chart tables'!AD$8,#REF!,0))</f>
        <v>#REF!</v>
      </c>
      <c r="AE38" s="46" t="e">
        <f>INDEX(#REF!,MATCH('Chart tables'!$D$4,#REF!,0),MATCH('Chart tables'!AE$8,#REF!,0))</f>
        <v>#REF!</v>
      </c>
      <c r="AF38" s="46" t="e">
        <f>INDEX(#REF!,MATCH('Chart tables'!$D$4,#REF!,0),MATCH('Chart tables'!AF$8,#REF!,0))</f>
        <v>#REF!</v>
      </c>
      <c r="AG38" s="46" t="e">
        <f>INDEX(#REF!,MATCH('Chart tables'!$D$4,#REF!,0),MATCH('Chart tables'!AG$8,#REF!,0))</f>
        <v>#REF!</v>
      </c>
      <c r="AH38" s="46" t="e">
        <f>INDEX(#REF!,MATCH('Chart tables'!$D$4,#REF!,0),MATCH('Chart tables'!AH$8,#REF!,0))</f>
        <v>#REF!</v>
      </c>
    </row>
    <row r="41" spans="2:34" ht="15" x14ac:dyDescent="0.25">
      <c r="B41" s="25" t="s">
        <v>67</v>
      </c>
      <c r="C41" s="16"/>
      <c r="D41" s="16"/>
      <c r="E41" s="49">
        <f>(1+Results!$G$4)^(FirstYear-'Chart tables'!E$8)</f>
        <v>1</v>
      </c>
      <c r="F41" s="49">
        <f>(1+Results!$G$4)^(FirstYear-'Chart tables'!F$8)</f>
        <v>0.94786729857819907</v>
      </c>
      <c r="G41" s="49">
        <f>(1+Results!$G$4)^(FirstYear-'Chart tables'!G$8)</f>
        <v>0.89845241571393286</v>
      </c>
      <c r="H41" s="49">
        <f>(1+Results!$G$4)^(FirstYear-'Chart tables'!H$8)</f>
        <v>0.85161366418382267</v>
      </c>
      <c r="I41" s="49">
        <f>(1+Results!$G$4)^(FirstYear-'Chart tables'!I$8)</f>
        <v>0.80721674330220161</v>
      </c>
      <c r="J41" s="49">
        <f>(1+Results!$G$4)^(FirstYear-'Chart tables'!J$8)</f>
        <v>0.76513435384094941</v>
      </c>
      <c r="K41" s="49">
        <f>(1+Results!$G$4)^(FirstYear-'Chart tables'!K$8)</f>
        <v>0.72524583302459655</v>
      </c>
      <c r="L41" s="49">
        <f>(1+Results!$G$4)^(FirstYear-'Chart tables'!L$8)</f>
        <v>0.68743680855412004</v>
      </c>
      <c r="M41" s="49">
        <f>(1+Results!$G$4)^(FirstYear-'Chart tables'!M$8)</f>
        <v>0.6515988706674124</v>
      </c>
      <c r="N41" s="49">
        <f>(1+Results!$G$4)^(FirstYear-'Chart tables'!N$8)</f>
        <v>0.6176292612961255</v>
      </c>
      <c r="O41" s="49">
        <f>(1+Results!$G$4)^(FirstYear-'Chart tables'!O$8)</f>
        <v>0.58543057942760712</v>
      </c>
      <c r="P41" s="49">
        <f>(1+Results!$G$4)^(FirstYear-'Chart tables'!P$8)</f>
        <v>0.55491050182711577</v>
      </c>
      <c r="Q41" s="49">
        <f>(1+Results!$G$4)^(FirstYear-'Chart tables'!Q$8)</f>
        <v>0.5259815183195411</v>
      </c>
      <c r="R41" s="49">
        <f>(1+Results!$G$4)^(FirstYear-'Chart tables'!R$8)</f>
        <v>0.49856068087160293</v>
      </c>
      <c r="S41" s="49">
        <f>(1+Results!$G$4)^(FirstYear-'Chart tables'!S$8)</f>
        <v>0.47256936575507386</v>
      </c>
      <c r="T41" s="49">
        <f>(1+Results!$G$4)^(FirstYear-'Chart tables'!T$8)</f>
        <v>0.44793304810907481</v>
      </c>
      <c r="U41" s="49">
        <f>(1+Results!$G$4)^(FirstYear-'Chart tables'!U$8)</f>
        <v>0.4245810882550472</v>
      </c>
      <c r="V41" s="49">
        <f>(1+Results!$G$4)^(FirstYear-'Chart tables'!V$8)</f>
        <v>0.40244652915170354</v>
      </c>
      <c r="W41" s="49">
        <f>(1+Results!$G$4)^(FirstYear-'Chart tables'!W$8)</f>
        <v>0.38146590440919764</v>
      </c>
      <c r="X41" s="49">
        <f>(1+Results!$G$4)^(FirstYear-'Chart tables'!X$8)</f>
        <v>0.36157905631203574</v>
      </c>
      <c r="Y41" s="49">
        <f>(1+Results!$G$4)^(FirstYear-'Chart tables'!Y$8)</f>
        <v>0.34272896332894381</v>
      </c>
      <c r="Z41" s="49">
        <f>(1+Results!$G$4)^(FirstYear-'Chart tables'!Z$8)</f>
        <v>0.32486157661511261</v>
      </c>
      <c r="AA41" s="49">
        <f>(1+Results!$G$4)^(FirstYear-'Chart tables'!AA$8)</f>
        <v>0.30792566503802149</v>
      </c>
      <c r="AB41" s="49">
        <f>(1+Results!$G$4)^(FirstYear-'Chart tables'!AB$8)</f>
        <v>0.29187266828248482</v>
      </c>
      <c r="AC41" s="49">
        <f>(1+Results!$G$4)^(FirstYear-'Chart tables'!AC$8)</f>
        <v>0.2766565576137297</v>
      </c>
      <c r="AD41" s="49">
        <f>(1+Results!$G$4)^(FirstYear-'Chart tables'!AD$8)</f>
        <v>0.26223370389926987</v>
      </c>
      <c r="AE41" s="49">
        <f>(1+Results!$G$4)^(FirstYear-'Chart tables'!AE$8)</f>
        <v>0.24856275251115625</v>
      </c>
      <c r="AF41" s="49">
        <f>(1+Results!$G$4)^(FirstYear-'Chart tables'!AF$8)</f>
        <v>0.23560450474991115</v>
      </c>
      <c r="AG41" s="49">
        <f>(1+Results!$G$4)^(FirstYear-'Chart tables'!AG$8)</f>
        <v>0.22332180545015276</v>
      </c>
      <c r="AH41" s="49">
        <f>(1+Results!$G$4)^(FirstYear-'Chart tables'!AH$8)</f>
        <v>0.21167943644564247</v>
      </c>
    </row>
    <row r="43" spans="2:34" ht="15" x14ac:dyDescent="0.25">
      <c r="B43" s="48" t="str">
        <f>$D$4</f>
        <v>Option 5B</v>
      </c>
      <c r="C43" s="47" t="str">
        <f>'General inputs'!$I$75</f>
        <v>Step Change</v>
      </c>
      <c r="D43" s="47"/>
      <c r="E43" s="30">
        <f>FirstYear</f>
        <v>2023</v>
      </c>
      <c r="F43" s="30">
        <f t="shared" ref="F43:AH43" si="4">E43+1</f>
        <v>2024</v>
      </c>
      <c r="G43" s="30">
        <f t="shared" si="4"/>
        <v>2025</v>
      </c>
      <c r="H43" s="30">
        <f t="shared" si="4"/>
        <v>2026</v>
      </c>
      <c r="I43" s="30">
        <f t="shared" si="4"/>
        <v>2027</v>
      </c>
      <c r="J43" s="30">
        <f t="shared" si="4"/>
        <v>2028</v>
      </c>
      <c r="K43" s="30">
        <f t="shared" si="4"/>
        <v>2029</v>
      </c>
      <c r="L43" s="30">
        <f t="shared" si="4"/>
        <v>2030</v>
      </c>
      <c r="M43" s="30">
        <f t="shared" si="4"/>
        <v>2031</v>
      </c>
      <c r="N43" s="30">
        <f t="shared" si="4"/>
        <v>2032</v>
      </c>
      <c r="O43" s="30">
        <f t="shared" si="4"/>
        <v>2033</v>
      </c>
      <c r="P43" s="30">
        <f t="shared" si="4"/>
        <v>2034</v>
      </c>
      <c r="Q43" s="30">
        <f t="shared" si="4"/>
        <v>2035</v>
      </c>
      <c r="R43" s="30">
        <f t="shared" si="4"/>
        <v>2036</v>
      </c>
      <c r="S43" s="30">
        <f t="shared" si="4"/>
        <v>2037</v>
      </c>
      <c r="T43" s="30">
        <f t="shared" si="4"/>
        <v>2038</v>
      </c>
      <c r="U43" s="30">
        <f t="shared" si="4"/>
        <v>2039</v>
      </c>
      <c r="V43" s="30">
        <f t="shared" si="4"/>
        <v>2040</v>
      </c>
      <c r="W43" s="30">
        <f t="shared" si="4"/>
        <v>2041</v>
      </c>
      <c r="X43" s="30">
        <f t="shared" si="4"/>
        <v>2042</v>
      </c>
      <c r="Y43" s="30">
        <f t="shared" si="4"/>
        <v>2043</v>
      </c>
      <c r="Z43" s="30">
        <f t="shared" si="4"/>
        <v>2044</v>
      </c>
      <c r="AA43" s="30">
        <f t="shared" si="4"/>
        <v>2045</v>
      </c>
      <c r="AB43" s="30">
        <f t="shared" si="4"/>
        <v>2046</v>
      </c>
      <c r="AC43" s="30">
        <f t="shared" si="4"/>
        <v>2047</v>
      </c>
      <c r="AD43" s="30">
        <f t="shared" si="4"/>
        <v>2048</v>
      </c>
      <c r="AE43" s="30">
        <f t="shared" si="4"/>
        <v>2049</v>
      </c>
      <c r="AF43" s="30">
        <f t="shared" si="4"/>
        <v>2050</v>
      </c>
      <c r="AG43" s="30">
        <f t="shared" si="4"/>
        <v>2051</v>
      </c>
      <c r="AH43" s="30">
        <f t="shared" si="4"/>
        <v>2052</v>
      </c>
    </row>
    <row r="44" spans="2:34" x14ac:dyDescent="0.2">
      <c r="B44" s="18" t="str">
        <f>'General inputs'!$B$79</f>
        <v xml:space="preserve">Avoided fuel consumption from generation dispatch </v>
      </c>
      <c r="C44" s="5"/>
      <c r="D44" s="5"/>
      <c r="E44" s="46" t="e">
        <f>E$41*E9</f>
        <v>#VALUE!</v>
      </c>
      <c r="F44" s="46">
        <f t="shared" ref="F44:AH44" si="5">F$41*F9</f>
        <v>0</v>
      </c>
      <c r="G44" s="46">
        <f t="shared" si="5"/>
        <v>0</v>
      </c>
      <c r="H44" s="46">
        <f t="shared" si="5"/>
        <v>0</v>
      </c>
      <c r="I44" s="46">
        <f t="shared" si="5"/>
        <v>0</v>
      </c>
      <c r="J44" s="46">
        <f>J$41*J9</f>
        <v>0</v>
      </c>
      <c r="K44" s="46">
        <f t="shared" si="5"/>
        <v>0</v>
      </c>
      <c r="L44" s="46">
        <f t="shared" si="5"/>
        <v>0</v>
      </c>
      <c r="M44" s="46">
        <f t="shared" si="5"/>
        <v>0</v>
      </c>
      <c r="N44" s="46">
        <f t="shared" si="5"/>
        <v>0</v>
      </c>
      <c r="O44" s="46">
        <f t="shared" si="5"/>
        <v>0</v>
      </c>
      <c r="P44" s="46">
        <f t="shared" si="5"/>
        <v>0</v>
      </c>
      <c r="Q44" s="46">
        <f t="shared" si="5"/>
        <v>0</v>
      </c>
      <c r="R44" s="46">
        <f t="shared" si="5"/>
        <v>0</v>
      </c>
      <c r="S44" s="46">
        <f t="shared" si="5"/>
        <v>0</v>
      </c>
      <c r="T44" s="46">
        <f t="shared" si="5"/>
        <v>0</v>
      </c>
      <c r="U44" s="46">
        <f t="shared" si="5"/>
        <v>0</v>
      </c>
      <c r="V44" s="46">
        <f t="shared" si="5"/>
        <v>0</v>
      </c>
      <c r="W44" s="46">
        <f t="shared" si="5"/>
        <v>0</v>
      </c>
      <c r="X44" s="46">
        <f t="shared" si="5"/>
        <v>0</v>
      </c>
      <c r="Y44" s="46" t="e">
        <f t="shared" si="5"/>
        <v>#N/A</v>
      </c>
      <c r="Z44" s="46" t="e">
        <f t="shared" si="5"/>
        <v>#N/A</v>
      </c>
      <c r="AA44" s="46" t="e">
        <f t="shared" si="5"/>
        <v>#N/A</v>
      </c>
      <c r="AB44" s="46" t="e">
        <f t="shared" si="5"/>
        <v>#N/A</v>
      </c>
      <c r="AC44" s="46" t="e">
        <f t="shared" si="5"/>
        <v>#N/A</v>
      </c>
      <c r="AD44" s="46" t="e">
        <f t="shared" si="5"/>
        <v>#N/A</v>
      </c>
      <c r="AE44" s="46" t="e">
        <f t="shared" si="5"/>
        <v>#N/A</v>
      </c>
      <c r="AF44" s="46" t="e">
        <f t="shared" si="5"/>
        <v>#N/A</v>
      </c>
      <c r="AG44" s="46" t="e">
        <f t="shared" si="5"/>
        <v>#N/A</v>
      </c>
      <c r="AH44" s="46" t="e">
        <f t="shared" si="5"/>
        <v>#N/A</v>
      </c>
    </row>
    <row r="45" spans="2:34" x14ac:dyDescent="0.2">
      <c r="B45" s="18" t="str">
        <f>'General inputs'!$B$80</f>
        <v xml:space="preserve">Avoided voluntary load curtailment </v>
      </c>
      <c r="C45" s="5"/>
      <c r="D45" s="5"/>
      <c r="E45" s="46" t="e">
        <f t="shared" ref="E45:AH45" si="6">E$41*E10</f>
        <v>#VALUE!</v>
      </c>
      <c r="F45" s="46">
        <f t="shared" si="6"/>
        <v>0</v>
      </c>
      <c r="G45" s="46">
        <f t="shared" si="6"/>
        <v>0</v>
      </c>
      <c r="H45" s="46">
        <f t="shared" si="6"/>
        <v>0</v>
      </c>
      <c r="I45" s="46">
        <f t="shared" si="6"/>
        <v>0</v>
      </c>
      <c r="J45" s="46">
        <f t="shared" si="6"/>
        <v>0</v>
      </c>
      <c r="K45" s="46">
        <f t="shared" si="6"/>
        <v>0</v>
      </c>
      <c r="L45" s="46">
        <f t="shared" si="6"/>
        <v>0</v>
      </c>
      <c r="M45" s="46">
        <f t="shared" si="6"/>
        <v>0</v>
      </c>
      <c r="N45" s="46">
        <f t="shared" si="6"/>
        <v>0</v>
      </c>
      <c r="O45" s="46">
        <f t="shared" si="6"/>
        <v>0</v>
      </c>
      <c r="P45" s="46">
        <f t="shared" si="6"/>
        <v>0</v>
      </c>
      <c r="Q45" s="46">
        <f t="shared" si="6"/>
        <v>0</v>
      </c>
      <c r="R45" s="46">
        <f t="shared" si="6"/>
        <v>0</v>
      </c>
      <c r="S45" s="46">
        <f t="shared" si="6"/>
        <v>0</v>
      </c>
      <c r="T45" s="46">
        <f t="shared" si="6"/>
        <v>0</v>
      </c>
      <c r="U45" s="46">
        <f t="shared" si="6"/>
        <v>0</v>
      </c>
      <c r="V45" s="46">
        <f t="shared" si="6"/>
        <v>0</v>
      </c>
      <c r="W45" s="46">
        <f t="shared" si="6"/>
        <v>0</v>
      </c>
      <c r="X45" s="46">
        <f t="shared" si="6"/>
        <v>0</v>
      </c>
      <c r="Y45" s="46" t="e">
        <f t="shared" si="6"/>
        <v>#N/A</v>
      </c>
      <c r="Z45" s="46" t="e">
        <f t="shared" si="6"/>
        <v>#N/A</v>
      </c>
      <c r="AA45" s="46" t="e">
        <f t="shared" si="6"/>
        <v>#N/A</v>
      </c>
      <c r="AB45" s="46" t="e">
        <f t="shared" si="6"/>
        <v>#N/A</v>
      </c>
      <c r="AC45" s="46" t="e">
        <f t="shared" si="6"/>
        <v>#N/A</v>
      </c>
      <c r="AD45" s="46" t="e">
        <f t="shared" si="6"/>
        <v>#N/A</v>
      </c>
      <c r="AE45" s="46" t="e">
        <f t="shared" si="6"/>
        <v>#N/A</v>
      </c>
      <c r="AF45" s="46" t="e">
        <f t="shared" si="6"/>
        <v>#N/A</v>
      </c>
      <c r="AG45" s="46" t="e">
        <f t="shared" si="6"/>
        <v>#N/A</v>
      </c>
      <c r="AH45" s="46" t="e">
        <f t="shared" si="6"/>
        <v>#N/A</v>
      </c>
    </row>
    <row r="46" spans="2:34" x14ac:dyDescent="0.2">
      <c r="B46" s="18" t="str">
        <f>'General inputs'!$B$81</f>
        <v>Avoided involuntary load shedding</v>
      </c>
      <c r="C46" s="5"/>
      <c r="D46" s="5"/>
      <c r="E46" s="46" t="e">
        <f t="shared" ref="E46:AH46" si="7">E$41*E11</f>
        <v>#VALUE!</v>
      </c>
      <c r="F46" s="46">
        <f t="shared" si="7"/>
        <v>0</v>
      </c>
      <c r="G46" s="46">
        <f t="shared" si="7"/>
        <v>0</v>
      </c>
      <c r="H46" s="46">
        <f t="shared" si="7"/>
        <v>0</v>
      </c>
      <c r="I46" s="46">
        <f t="shared" si="7"/>
        <v>0</v>
      </c>
      <c r="J46" s="46">
        <f t="shared" si="7"/>
        <v>0</v>
      </c>
      <c r="K46" s="46">
        <f t="shared" si="7"/>
        <v>0</v>
      </c>
      <c r="L46" s="46">
        <f t="shared" si="7"/>
        <v>0</v>
      </c>
      <c r="M46" s="46">
        <f t="shared" si="7"/>
        <v>0</v>
      </c>
      <c r="N46" s="46">
        <f t="shared" si="7"/>
        <v>0</v>
      </c>
      <c r="O46" s="46">
        <f t="shared" si="7"/>
        <v>0</v>
      </c>
      <c r="P46" s="46">
        <f t="shared" si="7"/>
        <v>0</v>
      </c>
      <c r="Q46" s="46">
        <f t="shared" si="7"/>
        <v>0</v>
      </c>
      <c r="R46" s="46">
        <f t="shared" si="7"/>
        <v>0</v>
      </c>
      <c r="S46" s="46">
        <f t="shared" si="7"/>
        <v>0</v>
      </c>
      <c r="T46" s="46">
        <f t="shared" si="7"/>
        <v>0</v>
      </c>
      <c r="U46" s="46">
        <f t="shared" si="7"/>
        <v>0</v>
      </c>
      <c r="V46" s="46">
        <f t="shared" si="7"/>
        <v>0</v>
      </c>
      <c r="W46" s="46">
        <f t="shared" si="7"/>
        <v>0</v>
      </c>
      <c r="X46" s="46">
        <f t="shared" si="7"/>
        <v>0</v>
      </c>
      <c r="Y46" s="46" t="e">
        <f t="shared" si="7"/>
        <v>#N/A</v>
      </c>
      <c r="Z46" s="46" t="e">
        <f t="shared" si="7"/>
        <v>#N/A</v>
      </c>
      <c r="AA46" s="46" t="e">
        <f t="shared" si="7"/>
        <v>#N/A</v>
      </c>
      <c r="AB46" s="46" t="e">
        <f t="shared" si="7"/>
        <v>#N/A</v>
      </c>
      <c r="AC46" s="46" t="e">
        <f t="shared" si="7"/>
        <v>#N/A</v>
      </c>
      <c r="AD46" s="46" t="e">
        <f t="shared" si="7"/>
        <v>#N/A</v>
      </c>
      <c r="AE46" s="46" t="e">
        <f t="shared" si="7"/>
        <v>#N/A</v>
      </c>
      <c r="AF46" s="46" t="e">
        <f t="shared" si="7"/>
        <v>#N/A</v>
      </c>
      <c r="AG46" s="46" t="e">
        <f t="shared" si="7"/>
        <v>#N/A</v>
      </c>
      <c r="AH46" s="46" t="e">
        <f t="shared" si="7"/>
        <v>#N/A</v>
      </c>
    </row>
    <row r="47" spans="2:34" x14ac:dyDescent="0.2">
      <c r="B47" s="18" t="str">
        <f>'General inputs'!$B$82</f>
        <v>Avoided costs for non RIT-T proponent parties</v>
      </c>
      <c r="C47" s="5"/>
      <c r="D47" s="5"/>
      <c r="E47" s="46" t="e">
        <f t="shared" ref="E47:AH47" si="8">E$41*E12</f>
        <v>#VALUE!</v>
      </c>
      <c r="F47" s="46">
        <f t="shared" si="8"/>
        <v>0</v>
      </c>
      <c r="G47" s="46">
        <f t="shared" si="8"/>
        <v>0</v>
      </c>
      <c r="H47" s="46">
        <f t="shared" si="8"/>
        <v>0</v>
      </c>
      <c r="I47" s="46">
        <f t="shared" si="8"/>
        <v>0</v>
      </c>
      <c r="J47" s="46">
        <f t="shared" si="8"/>
        <v>0</v>
      </c>
      <c r="K47" s="46">
        <f t="shared" si="8"/>
        <v>0</v>
      </c>
      <c r="L47" s="46">
        <f t="shared" si="8"/>
        <v>0</v>
      </c>
      <c r="M47" s="46">
        <f t="shared" si="8"/>
        <v>0</v>
      </c>
      <c r="N47" s="46">
        <f t="shared" si="8"/>
        <v>0</v>
      </c>
      <c r="O47" s="46">
        <f t="shared" si="8"/>
        <v>0</v>
      </c>
      <c r="P47" s="46">
        <f t="shared" si="8"/>
        <v>0</v>
      </c>
      <c r="Q47" s="46">
        <f t="shared" si="8"/>
        <v>0</v>
      </c>
      <c r="R47" s="46">
        <f t="shared" si="8"/>
        <v>0</v>
      </c>
      <c r="S47" s="46">
        <f t="shared" si="8"/>
        <v>0</v>
      </c>
      <c r="T47" s="46">
        <f t="shared" si="8"/>
        <v>0</v>
      </c>
      <c r="U47" s="46">
        <f t="shared" si="8"/>
        <v>0</v>
      </c>
      <c r="V47" s="46">
        <f t="shared" si="8"/>
        <v>0</v>
      </c>
      <c r="W47" s="46">
        <f t="shared" si="8"/>
        <v>0</v>
      </c>
      <c r="X47" s="46">
        <f t="shared" si="8"/>
        <v>0</v>
      </c>
      <c r="Y47" s="46" t="e">
        <f t="shared" si="8"/>
        <v>#N/A</v>
      </c>
      <c r="Z47" s="46" t="e">
        <f t="shared" si="8"/>
        <v>#N/A</v>
      </c>
      <c r="AA47" s="46" t="e">
        <f t="shared" si="8"/>
        <v>#N/A</v>
      </c>
      <c r="AB47" s="46" t="e">
        <f t="shared" si="8"/>
        <v>#N/A</v>
      </c>
      <c r="AC47" s="46" t="e">
        <f t="shared" si="8"/>
        <v>#N/A</v>
      </c>
      <c r="AD47" s="46" t="e">
        <f t="shared" si="8"/>
        <v>#N/A</v>
      </c>
      <c r="AE47" s="46" t="e">
        <f t="shared" si="8"/>
        <v>#N/A</v>
      </c>
      <c r="AF47" s="46" t="e">
        <f t="shared" si="8"/>
        <v>#N/A</v>
      </c>
      <c r="AG47" s="46" t="e">
        <f t="shared" si="8"/>
        <v>#N/A</v>
      </c>
      <c r="AH47" s="46" t="e">
        <f t="shared" si="8"/>
        <v>#N/A</v>
      </c>
    </row>
    <row r="48" spans="2:34" x14ac:dyDescent="0.2">
      <c r="B48" s="18" t="str">
        <f>'General inputs'!$B$83</f>
        <v>Avoided unrelated TNSP expenditure (wood pole replacement)</v>
      </c>
      <c r="C48" s="5"/>
      <c r="D48" s="5"/>
      <c r="E48" s="46" t="e">
        <f t="shared" ref="E48:AH48" si="9">E$41*E13</f>
        <v>#VALUE!</v>
      </c>
      <c r="F48" s="46">
        <f t="shared" si="9"/>
        <v>0</v>
      </c>
      <c r="G48" s="46">
        <f t="shared" si="9"/>
        <v>0</v>
      </c>
      <c r="H48" s="46">
        <f t="shared" si="9"/>
        <v>0</v>
      </c>
      <c r="I48" s="46">
        <f t="shared" si="9"/>
        <v>0</v>
      </c>
      <c r="J48" s="46">
        <f t="shared" si="9"/>
        <v>0</v>
      </c>
      <c r="K48" s="46">
        <f t="shared" si="9"/>
        <v>0</v>
      </c>
      <c r="L48" s="46">
        <f t="shared" si="9"/>
        <v>0</v>
      </c>
      <c r="M48" s="46">
        <f t="shared" si="9"/>
        <v>0</v>
      </c>
      <c r="N48" s="46">
        <f t="shared" si="9"/>
        <v>0</v>
      </c>
      <c r="O48" s="46">
        <f t="shared" si="9"/>
        <v>0</v>
      </c>
      <c r="P48" s="46">
        <f t="shared" si="9"/>
        <v>0</v>
      </c>
      <c r="Q48" s="46">
        <f t="shared" si="9"/>
        <v>0</v>
      </c>
      <c r="R48" s="46">
        <f t="shared" si="9"/>
        <v>0</v>
      </c>
      <c r="S48" s="46">
        <f t="shared" si="9"/>
        <v>0</v>
      </c>
      <c r="T48" s="46">
        <f t="shared" si="9"/>
        <v>0</v>
      </c>
      <c r="U48" s="46">
        <f t="shared" si="9"/>
        <v>0</v>
      </c>
      <c r="V48" s="46">
        <f t="shared" si="9"/>
        <v>0</v>
      </c>
      <c r="W48" s="46">
        <f t="shared" si="9"/>
        <v>0</v>
      </c>
      <c r="X48" s="46">
        <f t="shared" si="9"/>
        <v>0</v>
      </c>
      <c r="Y48" s="46" t="e">
        <f t="shared" si="9"/>
        <v>#N/A</v>
      </c>
      <c r="Z48" s="46" t="e">
        <f t="shared" si="9"/>
        <v>#N/A</v>
      </c>
      <c r="AA48" s="46" t="e">
        <f t="shared" si="9"/>
        <v>#N/A</v>
      </c>
      <c r="AB48" s="46" t="e">
        <f t="shared" si="9"/>
        <v>#N/A</v>
      </c>
      <c r="AC48" s="46" t="e">
        <f t="shared" si="9"/>
        <v>#N/A</v>
      </c>
      <c r="AD48" s="46" t="e">
        <f t="shared" si="9"/>
        <v>#N/A</v>
      </c>
      <c r="AE48" s="46" t="e">
        <f t="shared" si="9"/>
        <v>#N/A</v>
      </c>
      <c r="AF48" s="46" t="e">
        <f t="shared" si="9"/>
        <v>#N/A</v>
      </c>
      <c r="AG48" s="46" t="e">
        <f t="shared" si="9"/>
        <v>#N/A</v>
      </c>
      <c r="AH48" s="46" t="e">
        <f t="shared" si="9"/>
        <v>#N/A</v>
      </c>
    </row>
    <row r="49" spans="2:34" x14ac:dyDescent="0.2">
      <c r="B49" s="18" t="str">
        <f>'General inputs'!$B$84</f>
        <v>Avoided unrelated TNSP expenditure (market benefits)</v>
      </c>
      <c r="C49" s="5"/>
      <c r="D49" s="5"/>
      <c r="E49" s="46" t="e">
        <f t="shared" ref="E49:AH49" si="10">E$41*E14</f>
        <v>#VALUE!</v>
      </c>
      <c r="F49" s="46">
        <f t="shared" si="10"/>
        <v>0</v>
      </c>
      <c r="G49" s="46">
        <f t="shared" si="10"/>
        <v>0</v>
      </c>
      <c r="H49" s="46">
        <f t="shared" si="10"/>
        <v>0</v>
      </c>
      <c r="I49" s="46">
        <f t="shared" si="10"/>
        <v>0</v>
      </c>
      <c r="J49" s="46">
        <f t="shared" si="10"/>
        <v>0</v>
      </c>
      <c r="K49" s="46">
        <f t="shared" si="10"/>
        <v>0</v>
      </c>
      <c r="L49" s="46">
        <f t="shared" si="10"/>
        <v>0</v>
      </c>
      <c r="M49" s="46">
        <f t="shared" si="10"/>
        <v>0</v>
      </c>
      <c r="N49" s="46">
        <f t="shared" si="10"/>
        <v>0</v>
      </c>
      <c r="O49" s="46">
        <f t="shared" si="10"/>
        <v>0</v>
      </c>
      <c r="P49" s="46">
        <f t="shared" si="10"/>
        <v>0</v>
      </c>
      <c r="Q49" s="46">
        <f t="shared" si="10"/>
        <v>0</v>
      </c>
      <c r="R49" s="46">
        <f t="shared" si="10"/>
        <v>0</v>
      </c>
      <c r="S49" s="46">
        <f t="shared" si="10"/>
        <v>0</v>
      </c>
      <c r="T49" s="46">
        <f t="shared" si="10"/>
        <v>0</v>
      </c>
      <c r="U49" s="46">
        <f t="shared" si="10"/>
        <v>0</v>
      </c>
      <c r="V49" s="46">
        <f t="shared" si="10"/>
        <v>0</v>
      </c>
      <c r="W49" s="46">
        <f t="shared" si="10"/>
        <v>0</v>
      </c>
      <c r="X49" s="46">
        <f t="shared" si="10"/>
        <v>0</v>
      </c>
      <c r="Y49" s="46" t="e">
        <f t="shared" si="10"/>
        <v>#N/A</v>
      </c>
      <c r="Z49" s="46" t="e">
        <f t="shared" si="10"/>
        <v>#N/A</v>
      </c>
      <c r="AA49" s="46" t="e">
        <f t="shared" si="10"/>
        <v>#N/A</v>
      </c>
      <c r="AB49" s="46" t="e">
        <f t="shared" si="10"/>
        <v>#N/A</v>
      </c>
      <c r="AC49" s="46" t="e">
        <f t="shared" si="10"/>
        <v>#N/A</v>
      </c>
      <c r="AD49" s="46" t="e">
        <f t="shared" si="10"/>
        <v>#N/A</v>
      </c>
      <c r="AE49" s="46" t="e">
        <f t="shared" si="10"/>
        <v>#N/A</v>
      </c>
      <c r="AF49" s="46" t="e">
        <f t="shared" si="10"/>
        <v>#N/A</v>
      </c>
      <c r="AG49" s="46" t="e">
        <f t="shared" si="10"/>
        <v>#N/A</v>
      </c>
      <c r="AH49" s="46" t="e">
        <f t="shared" si="10"/>
        <v>#N/A</v>
      </c>
    </row>
    <row r="50" spans="2:34" x14ac:dyDescent="0.2">
      <c r="B50" s="23"/>
    </row>
    <row r="51" spans="2:34" ht="15" x14ac:dyDescent="0.25">
      <c r="B51" s="48" t="str">
        <f>$D$4</f>
        <v>Option 5B</v>
      </c>
      <c r="C51" s="47" t="str">
        <f>'General inputs'!$I$76</f>
        <v>Progressive Change</v>
      </c>
      <c r="D51" s="47"/>
      <c r="E51" s="30">
        <f>FirstYear</f>
        <v>2023</v>
      </c>
      <c r="F51" s="30">
        <f t="shared" ref="F51:AH51" si="11">E51+1</f>
        <v>2024</v>
      </c>
      <c r="G51" s="30">
        <f t="shared" si="11"/>
        <v>2025</v>
      </c>
      <c r="H51" s="30">
        <f t="shared" si="11"/>
        <v>2026</v>
      </c>
      <c r="I51" s="30">
        <f t="shared" si="11"/>
        <v>2027</v>
      </c>
      <c r="J51" s="30">
        <f t="shared" si="11"/>
        <v>2028</v>
      </c>
      <c r="K51" s="30">
        <f t="shared" si="11"/>
        <v>2029</v>
      </c>
      <c r="L51" s="30">
        <f t="shared" si="11"/>
        <v>2030</v>
      </c>
      <c r="M51" s="30">
        <f t="shared" si="11"/>
        <v>2031</v>
      </c>
      <c r="N51" s="30">
        <f t="shared" si="11"/>
        <v>2032</v>
      </c>
      <c r="O51" s="30">
        <f t="shared" si="11"/>
        <v>2033</v>
      </c>
      <c r="P51" s="30">
        <f t="shared" si="11"/>
        <v>2034</v>
      </c>
      <c r="Q51" s="30">
        <f t="shared" si="11"/>
        <v>2035</v>
      </c>
      <c r="R51" s="30">
        <f t="shared" si="11"/>
        <v>2036</v>
      </c>
      <c r="S51" s="30">
        <f t="shared" si="11"/>
        <v>2037</v>
      </c>
      <c r="T51" s="30">
        <f t="shared" si="11"/>
        <v>2038</v>
      </c>
      <c r="U51" s="30">
        <f t="shared" si="11"/>
        <v>2039</v>
      </c>
      <c r="V51" s="30">
        <f t="shared" si="11"/>
        <v>2040</v>
      </c>
      <c r="W51" s="30">
        <f t="shared" si="11"/>
        <v>2041</v>
      </c>
      <c r="X51" s="30">
        <f t="shared" si="11"/>
        <v>2042</v>
      </c>
      <c r="Y51" s="30">
        <f t="shared" si="11"/>
        <v>2043</v>
      </c>
      <c r="Z51" s="30">
        <f t="shared" si="11"/>
        <v>2044</v>
      </c>
      <c r="AA51" s="30">
        <f t="shared" si="11"/>
        <v>2045</v>
      </c>
      <c r="AB51" s="30">
        <f t="shared" si="11"/>
        <v>2046</v>
      </c>
      <c r="AC51" s="30">
        <f t="shared" si="11"/>
        <v>2047</v>
      </c>
      <c r="AD51" s="30">
        <f t="shared" si="11"/>
        <v>2048</v>
      </c>
      <c r="AE51" s="30">
        <f t="shared" si="11"/>
        <v>2049</v>
      </c>
      <c r="AF51" s="30">
        <f t="shared" si="11"/>
        <v>2050</v>
      </c>
      <c r="AG51" s="30">
        <f t="shared" si="11"/>
        <v>2051</v>
      </c>
      <c r="AH51" s="30">
        <f t="shared" si="11"/>
        <v>2052</v>
      </c>
    </row>
    <row r="52" spans="2:34" x14ac:dyDescent="0.2">
      <c r="B52" s="18" t="str">
        <f>'General inputs'!$B$79</f>
        <v xml:space="preserve">Avoided fuel consumption from generation dispatch </v>
      </c>
      <c r="C52" s="5"/>
      <c r="D52" s="5"/>
      <c r="E52" s="46" t="e">
        <f t="shared" ref="E52:J52" si="12">E$41*E17</f>
        <v>#REF!</v>
      </c>
      <c r="F52" s="46" t="e">
        <f t="shared" si="12"/>
        <v>#REF!</v>
      </c>
      <c r="G52" s="46" t="e">
        <f t="shared" si="12"/>
        <v>#REF!</v>
      </c>
      <c r="H52" s="46" t="e">
        <f t="shared" si="12"/>
        <v>#REF!</v>
      </c>
      <c r="I52" s="46" t="e">
        <f t="shared" si="12"/>
        <v>#REF!</v>
      </c>
      <c r="J52" s="46" t="e">
        <f t="shared" si="12"/>
        <v>#REF!</v>
      </c>
      <c r="K52" s="46" t="e">
        <f t="shared" ref="K52:AH52" si="13">K$41*K17</f>
        <v>#REF!</v>
      </c>
      <c r="L52" s="46" t="e">
        <f t="shared" si="13"/>
        <v>#REF!</v>
      </c>
      <c r="M52" s="46" t="e">
        <f t="shared" si="13"/>
        <v>#REF!</v>
      </c>
      <c r="N52" s="46" t="e">
        <f t="shared" si="13"/>
        <v>#REF!</v>
      </c>
      <c r="O52" s="46" t="e">
        <f t="shared" si="13"/>
        <v>#REF!</v>
      </c>
      <c r="P52" s="46" t="e">
        <f t="shared" si="13"/>
        <v>#REF!</v>
      </c>
      <c r="Q52" s="46" t="e">
        <f t="shared" si="13"/>
        <v>#REF!</v>
      </c>
      <c r="R52" s="46" t="e">
        <f t="shared" si="13"/>
        <v>#REF!</v>
      </c>
      <c r="S52" s="46" t="e">
        <f t="shared" si="13"/>
        <v>#REF!</v>
      </c>
      <c r="T52" s="46" t="e">
        <f t="shared" si="13"/>
        <v>#REF!</v>
      </c>
      <c r="U52" s="46" t="e">
        <f t="shared" si="13"/>
        <v>#REF!</v>
      </c>
      <c r="V52" s="46" t="e">
        <f t="shared" si="13"/>
        <v>#REF!</v>
      </c>
      <c r="W52" s="46" t="e">
        <f t="shared" si="13"/>
        <v>#REF!</v>
      </c>
      <c r="X52" s="46" t="e">
        <f t="shared" si="13"/>
        <v>#REF!</v>
      </c>
      <c r="Y52" s="46" t="e">
        <f t="shared" si="13"/>
        <v>#REF!</v>
      </c>
      <c r="Z52" s="46" t="e">
        <f t="shared" si="13"/>
        <v>#REF!</v>
      </c>
      <c r="AA52" s="46" t="e">
        <f t="shared" si="13"/>
        <v>#REF!</v>
      </c>
      <c r="AB52" s="46" t="e">
        <f t="shared" si="13"/>
        <v>#REF!</v>
      </c>
      <c r="AC52" s="46" t="e">
        <f t="shared" si="13"/>
        <v>#REF!</v>
      </c>
      <c r="AD52" s="46" t="e">
        <f t="shared" si="13"/>
        <v>#REF!</v>
      </c>
      <c r="AE52" s="46" t="e">
        <f t="shared" si="13"/>
        <v>#REF!</v>
      </c>
      <c r="AF52" s="46" t="e">
        <f t="shared" si="13"/>
        <v>#REF!</v>
      </c>
      <c r="AG52" s="46" t="e">
        <f t="shared" si="13"/>
        <v>#REF!</v>
      </c>
      <c r="AH52" s="46" t="e">
        <f t="shared" si="13"/>
        <v>#REF!</v>
      </c>
    </row>
    <row r="53" spans="2:34" x14ac:dyDescent="0.2">
      <c r="B53" s="18" t="str">
        <f>'General inputs'!$B$80</f>
        <v xml:space="preserve">Avoided voluntary load curtailment </v>
      </c>
      <c r="C53" s="5"/>
      <c r="D53" s="5"/>
      <c r="E53" s="46" t="e">
        <f t="shared" ref="E53:AH53" si="14">E$41*E18</f>
        <v>#REF!</v>
      </c>
      <c r="F53" s="46" t="e">
        <f t="shared" si="14"/>
        <v>#REF!</v>
      </c>
      <c r="G53" s="46" t="e">
        <f t="shared" si="14"/>
        <v>#REF!</v>
      </c>
      <c r="H53" s="46" t="e">
        <f t="shared" si="14"/>
        <v>#REF!</v>
      </c>
      <c r="I53" s="46" t="e">
        <f t="shared" si="14"/>
        <v>#REF!</v>
      </c>
      <c r="J53" s="46" t="e">
        <f t="shared" si="14"/>
        <v>#REF!</v>
      </c>
      <c r="K53" s="46" t="e">
        <f t="shared" si="14"/>
        <v>#REF!</v>
      </c>
      <c r="L53" s="46" t="e">
        <f t="shared" si="14"/>
        <v>#REF!</v>
      </c>
      <c r="M53" s="46" t="e">
        <f t="shared" si="14"/>
        <v>#REF!</v>
      </c>
      <c r="N53" s="46" t="e">
        <f t="shared" si="14"/>
        <v>#REF!</v>
      </c>
      <c r="O53" s="46" t="e">
        <f t="shared" si="14"/>
        <v>#REF!</v>
      </c>
      <c r="P53" s="46" t="e">
        <f t="shared" si="14"/>
        <v>#REF!</v>
      </c>
      <c r="Q53" s="46" t="e">
        <f t="shared" si="14"/>
        <v>#REF!</v>
      </c>
      <c r="R53" s="46" t="e">
        <f t="shared" si="14"/>
        <v>#REF!</v>
      </c>
      <c r="S53" s="46" t="e">
        <f t="shared" si="14"/>
        <v>#REF!</v>
      </c>
      <c r="T53" s="46" t="e">
        <f t="shared" si="14"/>
        <v>#REF!</v>
      </c>
      <c r="U53" s="46" t="e">
        <f t="shared" si="14"/>
        <v>#REF!</v>
      </c>
      <c r="V53" s="46" t="e">
        <f t="shared" si="14"/>
        <v>#REF!</v>
      </c>
      <c r="W53" s="46" t="e">
        <f t="shared" si="14"/>
        <v>#REF!</v>
      </c>
      <c r="X53" s="46" t="e">
        <f t="shared" si="14"/>
        <v>#REF!</v>
      </c>
      <c r="Y53" s="46" t="e">
        <f t="shared" si="14"/>
        <v>#REF!</v>
      </c>
      <c r="Z53" s="46" t="e">
        <f t="shared" si="14"/>
        <v>#REF!</v>
      </c>
      <c r="AA53" s="46" t="e">
        <f t="shared" si="14"/>
        <v>#REF!</v>
      </c>
      <c r="AB53" s="46" t="e">
        <f t="shared" si="14"/>
        <v>#REF!</v>
      </c>
      <c r="AC53" s="46" t="e">
        <f t="shared" si="14"/>
        <v>#REF!</v>
      </c>
      <c r="AD53" s="46" t="e">
        <f t="shared" si="14"/>
        <v>#REF!</v>
      </c>
      <c r="AE53" s="46" t="e">
        <f t="shared" si="14"/>
        <v>#REF!</v>
      </c>
      <c r="AF53" s="46" t="e">
        <f t="shared" si="14"/>
        <v>#REF!</v>
      </c>
      <c r="AG53" s="46" t="e">
        <f t="shared" si="14"/>
        <v>#REF!</v>
      </c>
      <c r="AH53" s="46" t="e">
        <f t="shared" si="14"/>
        <v>#REF!</v>
      </c>
    </row>
    <row r="54" spans="2:34" x14ac:dyDescent="0.2">
      <c r="B54" s="18" t="str">
        <f>'General inputs'!$B$81</f>
        <v>Avoided involuntary load shedding</v>
      </c>
      <c r="C54" s="5"/>
      <c r="D54" s="5"/>
      <c r="E54" s="46" t="e">
        <f t="shared" ref="E54:AH54" si="15">E$41*E19</f>
        <v>#REF!</v>
      </c>
      <c r="F54" s="46" t="e">
        <f t="shared" si="15"/>
        <v>#REF!</v>
      </c>
      <c r="G54" s="46" t="e">
        <f t="shared" si="15"/>
        <v>#REF!</v>
      </c>
      <c r="H54" s="46" t="e">
        <f t="shared" si="15"/>
        <v>#REF!</v>
      </c>
      <c r="I54" s="46" t="e">
        <f t="shared" si="15"/>
        <v>#REF!</v>
      </c>
      <c r="J54" s="46" t="e">
        <f t="shared" si="15"/>
        <v>#REF!</v>
      </c>
      <c r="K54" s="46" t="e">
        <f t="shared" si="15"/>
        <v>#REF!</v>
      </c>
      <c r="L54" s="46" t="e">
        <f t="shared" si="15"/>
        <v>#REF!</v>
      </c>
      <c r="M54" s="46" t="e">
        <f t="shared" si="15"/>
        <v>#REF!</v>
      </c>
      <c r="N54" s="46" t="e">
        <f t="shared" si="15"/>
        <v>#REF!</v>
      </c>
      <c r="O54" s="46" t="e">
        <f t="shared" si="15"/>
        <v>#REF!</v>
      </c>
      <c r="P54" s="46" t="e">
        <f t="shared" si="15"/>
        <v>#REF!</v>
      </c>
      <c r="Q54" s="46" t="e">
        <f t="shared" si="15"/>
        <v>#REF!</v>
      </c>
      <c r="R54" s="46" t="e">
        <f t="shared" si="15"/>
        <v>#REF!</v>
      </c>
      <c r="S54" s="46" t="e">
        <f t="shared" si="15"/>
        <v>#REF!</v>
      </c>
      <c r="T54" s="46" t="e">
        <f t="shared" si="15"/>
        <v>#REF!</v>
      </c>
      <c r="U54" s="46" t="e">
        <f t="shared" si="15"/>
        <v>#REF!</v>
      </c>
      <c r="V54" s="46" t="e">
        <f t="shared" si="15"/>
        <v>#REF!</v>
      </c>
      <c r="W54" s="46" t="e">
        <f t="shared" si="15"/>
        <v>#REF!</v>
      </c>
      <c r="X54" s="46" t="e">
        <f t="shared" si="15"/>
        <v>#REF!</v>
      </c>
      <c r="Y54" s="46" t="e">
        <f t="shared" si="15"/>
        <v>#REF!</v>
      </c>
      <c r="Z54" s="46" t="e">
        <f t="shared" si="15"/>
        <v>#REF!</v>
      </c>
      <c r="AA54" s="46" t="e">
        <f t="shared" si="15"/>
        <v>#REF!</v>
      </c>
      <c r="AB54" s="46" t="e">
        <f t="shared" si="15"/>
        <v>#REF!</v>
      </c>
      <c r="AC54" s="46" t="e">
        <f t="shared" si="15"/>
        <v>#REF!</v>
      </c>
      <c r="AD54" s="46" t="e">
        <f t="shared" si="15"/>
        <v>#REF!</v>
      </c>
      <c r="AE54" s="46" t="e">
        <f t="shared" si="15"/>
        <v>#REF!</v>
      </c>
      <c r="AF54" s="46" t="e">
        <f t="shared" si="15"/>
        <v>#REF!</v>
      </c>
      <c r="AG54" s="46" t="e">
        <f t="shared" si="15"/>
        <v>#REF!</v>
      </c>
      <c r="AH54" s="46" t="e">
        <f t="shared" si="15"/>
        <v>#REF!</v>
      </c>
    </row>
    <row r="55" spans="2:34" x14ac:dyDescent="0.2">
      <c r="B55" s="18" t="str">
        <f>'General inputs'!$B$82</f>
        <v>Avoided costs for non RIT-T proponent parties</v>
      </c>
      <c r="C55" s="5"/>
      <c r="D55" s="5"/>
      <c r="E55" s="46" t="e">
        <f t="shared" ref="E55:AH55" si="16">E$41*E20</f>
        <v>#REF!</v>
      </c>
      <c r="F55" s="46" t="e">
        <f t="shared" si="16"/>
        <v>#REF!</v>
      </c>
      <c r="G55" s="46" t="e">
        <f t="shared" si="16"/>
        <v>#REF!</v>
      </c>
      <c r="H55" s="46" t="e">
        <f t="shared" si="16"/>
        <v>#REF!</v>
      </c>
      <c r="I55" s="46" t="e">
        <f t="shared" si="16"/>
        <v>#REF!</v>
      </c>
      <c r="J55" s="46" t="e">
        <f t="shared" si="16"/>
        <v>#REF!</v>
      </c>
      <c r="K55" s="46" t="e">
        <f t="shared" si="16"/>
        <v>#REF!</v>
      </c>
      <c r="L55" s="46" t="e">
        <f t="shared" si="16"/>
        <v>#REF!</v>
      </c>
      <c r="M55" s="46" t="e">
        <f t="shared" si="16"/>
        <v>#REF!</v>
      </c>
      <c r="N55" s="46" t="e">
        <f t="shared" si="16"/>
        <v>#REF!</v>
      </c>
      <c r="O55" s="46" t="e">
        <f t="shared" si="16"/>
        <v>#REF!</v>
      </c>
      <c r="P55" s="46" t="e">
        <f t="shared" si="16"/>
        <v>#REF!</v>
      </c>
      <c r="Q55" s="46" t="e">
        <f t="shared" si="16"/>
        <v>#REF!</v>
      </c>
      <c r="R55" s="46" t="e">
        <f t="shared" si="16"/>
        <v>#REF!</v>
      </c>
      <c r="S55" s="46" t="e">
        <f t="shared" si="16"/>
        <v>#REF!</v>
      </c>
      <c r="T55" s="46" t="e">
        <f t="shared" si="16"/>
        <v>#REF!</v>
      </c>
      <c r="U55" s="46" t="e">
        <f t="shared" si="16"/>
        <v>#REF!</v>
      </c>
      <c r="V55" s="46" t="e">
        <f t="shared" si="16"/>
        <v>#REF!</v>
      </c>
      <c r="W55" s="46" t="e">
        <f t="shared" si="16"/>
        <v>#REF!</v>
      </c>
      <c r="X55" s="46" t="e">
        <f t="shared" si="16"/>
        <v>#REF!</v>
      </c>
      <c r="Y55" s="46" t="e">
        <f t="shared" si="16"/>
        <v>#REF!</v>
      </c>
      <c r="Z55" s="46" t="e">
        <f t="shared" si="16"/>
        <v>#REF!</v>
      </c>
      <c r="AA55" s="46" t="e">
        <f t="shared" si="16"/>
        <v>#REF!</v>
      </c>
      <c r="AB55" s="46" t="e">
        <f t="shared" si="16"/>
        <v>#REF!</v>
      </c>
      <c r="AC55" s="46" t="e">
        <f t="shared" si="16"/>
        <v>#REF!</v>
      </c>
      <c r="AD55" s="46" t="e">
        <f t="shared" si="16"/>
        <v>#REF!</v>
      </c>
      <c r="AE55" s="46" t="e">
        <f t="shared" si="16"/>
        <v>#REF!</v>
      </c>
      <c r="AF55" s="46" t="e">
        <f t="shared" si="16"/>
        <v>#REF!</v>
      </c>
      <c r="AG55" s="46" t="e">
        <f t="shared" si="16"/>
        <v>#REF!</v>
      </c>
      <c r="AH55" s="46" t="e">
        <f t="shared" si="16"/>
        <v>#REF!</v>
      </c>
    </row>
    <row r="56" spans="2:34" x14ac:dyDescent="0.2">
      <c r="B56" s="18" t="str">
        <f>'General inputs'!$B$83</f>
        <v>Avoided unrelated TNSP expenditure (wood pole replacement)</v>
      </c>
      <c r="C56" s="5"/>
      <c r="D56" s="5"/>
      <c r="E56" s="46" t="e">
        <f t="shared" ref="E56:AH56" si="17">E$41*E21</f>
        <v>#REF!</v>
      </c>
      <c r="F56" s="46" t="e">
        <f t="shared" si="17"/>
        <v>#REF!</v>
      </c>
      <c r="G56" s="46" t="e">
        <f t="shared" si="17"/>
        <v>#REF!</v>
      </c>
      <c r="H56" s="46" t="e">
        <f t="shared" si="17"/>
        <v>#REF!</v>
      </c>
      <c r="I56" s="46" t="e">
        <f t="shared" si="17"/>
        <v>#REF!</v>
      </c>
      <c r="J56" s="46" t="e">
        <f t="shared" si="17"/>
        <v>#REF!</v>
      </c>
      <c r="K56" s="46" t="e">
        <f t="shared" si="17"/>
        <v>#REF!</v>
      </c>
      <c r="L56" s="46" t="e">
        <f t="shared" si="17"/>
        <v>#REF!</v>
      </c>
      <c r="M56" s="46" t="e">
        <f t="shared" si="17"/>
        <v>#REF!</v>
      </c>
      <c r="N56" s="46" t="e">
        <f t="shared" si="17"/>
        <v>#REF!</v>
      </c>
      <c r="O56" s="46" t="e">
        <f t="shared" si="17"/>
        <v>#REF!</v>
      </c>
      <c r="P56" s="46" t="e">
        <f t="shared" si="17"/>
        <v>#REF!</v>
      </c>
      <c r="Q56" s="46" t="e">
        <f t="shared" si="17"/>
        <v>#REF!</v>
      </c>
      <c r="R56" s="46" t="e">
        <f t="shared" si="17"/>
        <v>#REF!</v>
      </c>
      <c r="S56" s="46" t="e">
        <f t="shared" si="17"/>
        <v>#REF!</v>
      </c>
      <c r="T56" s="46" t="e">
        <f t="shared" si="17"/>
        <v>#REF!</v>
      </c>
      <c r="U56" s="46" t="e">
        <f t="shared" si="17"/>
        <v>#REF!</v>
      </c>
      <c r="V56" s="46" t="e">
        <f t="shared" si="17"/>
        <v>#REF!</v>
      </c>
      <c r="W56" s="46" t="e">
        <f t="shared" si="17"/>
        <v>#REF!</v>
      </c>
      <c r="X56" s="46" t="e">
        <f t="shared" si="17"/>
        <v>#REF!</v>
      </c>
      <c r="Y56" s="46" t="e">
        <f t="shared" si="17"/>
        <v>#REF!</v>
      </c>
      <c r="Z56" s="46" t="e">
        <f t="shared" si="17"/>
        <v>#REF!</v>
      </c>
      <c r="AA56" s="46" t="e">
        <f t="shared" si="17"/>
        <v>#REF!</v>
      </c>
      <c r="AB56" s="46" t="e">
        <f t="shared" si="17"/>
        <v>#REF!</v>
      </c>
      <c r="AC56" s="46" t="e">
        <f t="shared" si="17"/>
        <v>#REF!</v>
      </c>
      <c r="AD56" s="46" t="e">
        <f t="shared" si="17"/>
        <v>#REF!</v>
      </c>
      <c r="AE56" s="46" t="e">
        <f t="shared" si="17"/>
        <v>#REF!</v>
      </c>
      <c r="AF56" s="46" t="e">
        <f t="shared" si="17"/>
        <v>#REF!</v>
      </c>
      <c r="AG56" s="46" t="e">
        <f t="shared" si="17"/>
        <v>#REF!</v>
      </c>
      <c r="AH56" s="46" t="e">
        <f t="shared" si="17"/>
        <v>#REF!</v>
      </c>
    </row>
    <row r="57" spans="2:34" x14ac:dyDescent="0.2">
      <c r="B57" s="18" t="str">
        <f>'General inputs'!$B$84</f>
        <v>Avoided unrelated TNSP expenditure (market benefits)</v>
      </c>
      <c r="C57" s="5"/>
      <c r="D57" s="5"/>
      <c r="E57" s="46" t="e">
        <f t="shared" ref="E57:AH57" si="18">E$41*E22</f>
        <v>#REF!</v>
      </c>
      <c r="F57" s="46" t="e">
        <f t="shared" si="18"/>
        <v>#REF!</v>
      </c>
      <c r="G57" s="46" t="e">
        <f t="shared" si="18"/>
        <v>#REF!</v>
      </c>
      <c r="H57" s="46" t="e">
        <f t="shared" si="18"/>
        <v>#REF!</v>
      </c>
      <c r="I57" s="46" t="e">
        <f t="shared" si="18"/>
        <v>#REF!</v>
      </c>
      <c r="J57" s="46" t="e">
        <f t="shared" si="18"/>
        <v>#REF!</v>
      </c>
      <c r="K57" s="46" t="e">
        <f t="shared" si="18"/>
        <v>#REF!</v>
      </c>
      <c r="L57" s="46" t="e">
        <f t="shared" si="18"/>
        <v>#REF!</v>
      </c>
      <c r="M57" s="46" t="e">
        <f t="shared" si="18"/>
        <v>#REF!</v>
      </c>
      <c r="N57" s="46" t="e">
        <f t="shared" si="18"/>
        <v>#REF!</v>
      </c>
      <c r="O57" s="46" t="e">
        <f t="shared" si="18"/>
        <v>#REF!</v>
      </c>
      <c r="P57" s="46" t="e">
        <f t="shared" si="18"/>
        <v>#REF!</v>
      </c>
      <c r="Q57" s="46" t="e">
        <f t="shared" si="18"/>
        <v>#REF!</v>
      </c>
      <c r="R57" s="46" t="e">
        <f t="shared" si="18"/>
        <v>#REF!</v>
      </c>
      <c r="S57" s="46" t="e">
        <f t="shared" si="18"/>
        <v>#REF!</v>
      </c>
      <c r="T57" s="46" t="e">
        <f t="shared" si="18"/>
        <v>#REF!</v>
      </c>
      <c r="U57" s="46" t="e">
        <f t="shared" si="18"/>
        <v>#REF!</v>
      </c>
      <c r="V57" s="46" t="e">
        <f t="shared" si="18"/>
        <v>#REF!</v>
      </c>
      <c r="W57" s="46" t="e">
        <f t="shared" si="18"/>
        <v>#REF!</v>
      </c>
      <c r="X57" s="46" t="e">
        <f t="shared" si="18"/>
        <v>#REF!</v>
      </c>
      <c r="Y57" s="46" t="e">
        <f t="shared" si="18"/>
        <v>#REF!</v>
      </c>
      <c r="Z57" s="46" t="e">
        <f t="shared" si="18"/>
        <v>#REF!</v>
      </c>
      <c r="AA57" s="46" t="e">
        <f t="shared" si="18"/>
        <v>#REF!</v>
      </c>
      <c r="AB57" s="46" t="e">
        <f t="shared" si="18"/>
        <v>#REF!</v>
      </c>
      <c r="AC57" s="46" t="e">
        <f t="shared" si="18"/>
        <v>#REF!</v>
      </c>
      <c r="AD57" s="46" t="e">
        <f t="shared" si="18"/>
        <v>#REF!</v>
      </c>
      <c r="AE57" s="46" t="e">
        <f t="shared" si="18"/>
        <v>#REF!</v>
      </c>
      <c r="AF57" s="46" t="e">
        <f t="shared" si="18"/>
        <v>#REF!</v>
      </c>
      <c r="AG57" s="46" t="e">
        <f t="shared" si="18"/>
        <v>#REF!</v>
      </c>
      <c r="AH57" s="46" t="e">
        <f t="shared" si="18"/>
        <v>#REF!</v>
      </c>
    </row>
    <row r="59" spans="2:34" ht="15" x14ac:dyDescent="0.25">
      <c r="B59" s="48" t="str">
        <f>$D$4</f>
        <v>Option 5B</v>
      </c>
      <c r="C59" s="47" t="str">
        <f>'General inputs'!$I$77</f>
        <v>Hydrogen Superpower</v>
      </c>
      <c r="D59" s="47"/>
      <c r="E59" s="30">
        <f>FirstYear</f>
        <v>2023</v>
      </c>
      <c r="F59" s="30">
        <f t="shared" ref="F59:AH59" si="19">E59+1</f>
        <v>2024</v>
      </c>
      <c r="G59" s="30">
        <f t="shared" si="19"/>
        <v>2025</v>
      </c>
      <c r="H59" s="30">
        <f t="shared" si="19"/>
        <v>2026</v>
      </c>
      <c r="I59" s="30">
        <f t="shared" si="19"/>
        <v>2027</v>
      </c>
      <c r="J59" s="30">
        <f t="shared" si="19"/>
        <v>2028</v>
      </c>
      <c r="K59" s="30">
        <f t="shared" si="19"/>
        <v>2029</v>
      </c>
      <c r="L59" s="30">
        <f t="shared" si="19"/>
        <v>2030</v>
      </c>
      <c r="M59" s="30">
        <f t="shared" si="19"/>
        <v>2031</v>
      </c>
      <c r="N59" s="30">
        <f t="shared" si="19"/>
        <v>2032</v>
      </c>
      <c r="O59" s="30">
        <f t="shared" si="19"/>
        <v>2033</v>
      </c>
      <c r="P59" s="30">
        <f t="shared" si="19"/>
        <v>2034</v>
      </c>
      <c r="Q59" s="30">
        <f t="shared" si="19"/>
        <v>2035</v>
      </c>
      <c r="R59" s="30">
        <f t="shared" si="19"/>
        <v>2036</v>
      </c>
      <c r="S59" s="30">
        <f t="shared" si="19"/>
        <v>2037</v>
      </c>
      <c r="T59" s="30">
        <f t="shared" si="19"/>
        <v>2038</v>
      </c>
      <c r="U59" s="30">
        <f t="shared" si="19"/>
        <v>2039</v>
      </c>
      <c r="V59" s="30">
        <f t="shared" si="19"/>
        <v>2040</v>
      </c>
      <c r="W59" s="30">
        <f t="shared" si="19"/>
        <v>2041</v>
      </c>
      <c r="X59" s="30">
        <f t="shared" si="19"/>
        <v>2042</v>
      </c>
      <c r="Y59" s="30">
        <f t="shared" si="19"/>
        <v>2043</v>
      </c>
      <c r="Z59" s="30">
        <f t="shared" si="19"/>
        <v>2044</v>
      </c>
      <c r="AA59" s="30">
        <f t="shared" si="19"/>
        <v>2045</v>
      </c>
      <c r="AB59" s="30">
        <f t="shared" si="19"/>
        <v>2046</v>
      </c>
      <c r="AC59" s="30">
        <f t="shared" si="19"/>
        <v>2047</v>
      </c>
      <c r="AD59" s="30">
        <f t="shared" si="19"/>
        <v>2048</v>
      </c>
      <c r="AE59" s="30">
        <f t="shared" si="19"/>
        <v>2049</v>
      </c>
      <c r="AF59" s="30">
        <f t="shared" si="19"/>
        <v>2050</v>
      </c>
      <c r="AG59" s="30">
        <f t="shared" si="19"/>
        <v>2051</v>
      </c>
      <c r="AH59" s="30">
        <f t="shared" si="19"/>
        <v>2052</v>
      </c>
    </row>
    <row r="60" spans="2:34" x14ac:dyDescent="0.2">
      <c r="B60" s="18" t="str">
        <f>'General inputs'!$B$79</f>
        <v xml:space="preserve">Avoided fuel consumption from generation dispatch </v>
      </c>
      <c r="C60" s="5"/>
      <c r="D60" s="5"/>
      <c r="E60" s="46" t="e">
        <f t="shared" ref="E60:J60" si="20">E$41*E25</f>
        <v>#REF!</v>
      </c>
      <c r="F60" s="46" t="e">
        <f t="shared" si="20"/>
        <v>#REF!</v>
      </c>
      <c r="G60" s="46" t="e">
        <f t="shared" si="20"/>
        <v>#REF!</v>
      </c>
      <c r="H60" s="46" t="e">
        <f t="shared" si="20"/>
        <v>#REF!</v>
      </c>
      <c r="I60" s="46" t="e">
        <f t="shared" si="20"/>
        <v>#REF!</v>
      </c>
      <c r="J60" s="46" t="e">
        <f t="shared" si="20"/>
        <v>#REF!</v>
      </c>
      <c r="K60" s="46" t="e">
        <f t="shared" ref="K60:AH60" si="21">K$41*K25</f>
        <v>#REF!</v>
      </c>
      <c r="L60" s="46" t="e">
        <f t="shared" si="21"/>
        <v>#REF!</v>
      </c>
      <c r="M60" s="46" t="e">
        <f t="shared" si="21"/>
        <v>#REF!</v>
      </c>
      <c r="N60" s="46" t="e">
        <f t="shared" si="21"/>
        <v>#REF!</v>
      </c>
      <c r="O60" s="46" t="e">
        <f t="shared" si="21"/>
        <v>#REF!</v>
      </c>
      <c r="P60" s="46" t="e">
        <f t="shared" si="21"/>
        <v>#REF!</v>
      </c>
      <c r="Q60" s="46" t="e">
        <f t="shared" si="21"/>
        <v>#REF!</v>
      </c>
      <c r="R60" s="46" t="e">
        <f t="shared" si="21"/>
        <v>#REF!</v>
      </c>
      <c r="S60" s="46" t="e">
        <f t="shared" si="21"/>
        <v>#REF!</v>
      </c>
      <c r="T60" s="46" t="e">
        <f t="shared" si="21"/>
        <v>#REF!</v>
      </c>
      <c r="U60" s="46" t="e">
        <f t="shared" si="21"/>
        <v>#REF!</v>
      </c>
      <c r="V60" s="46" t="e">
        <f t="shared" si="21"/>
        <v>#REF!</v>
      </c>
      <c r="W60" s="46" t="e">
        <f t="shared" si="21"/>
        <v>#REF!</v>
      </c>
      <c r="X60" s="46" t="e">
        <f t="shared" si="21"/>
        <v>#REF!</v>
      </c>
      <c r="Y60" s="46" t="e">
        <f t="shared" si="21"/>
        <v>#REF!</v>
      </c>
      <c r="Z60" s="46" t="e">
        <f t="shared" si="21"/>
        <v>#REF!</v>
      </c>
      <c r="AA60" s="46" t="e">
        <f t="shared" si="21"/>
        <v>#REF!</v>
      </c>
      <c r="AB60" s="46" t="e">
        <f t="shared" si="21"/>
        <v>#REF!</v>
      </c>
      <c r="AC60" s="46" t="e">
        <f t="shared" si="21"/>
        <v>#REF!</v>
      </c>
      <c r="AD60" s="46" t="e">
        <f t="shared" si="21"/>
        <v>#REF!</v>
      </c>
      <c r="AE60" s="46" t="e">
        <f t="shared" si="21"/>
        <v>#REF!</v>
      </c>
      <c r="AF60" s="46" t="e">
        <f t="shared" si="21"/>
        <v>#REF!</v>
      </c>
      <c r="AG60" s="46" t="e">
        <f t="shared" si="21"/>
        <v>#REF!</v>
      </c>
      <c r="AH60" s="46" t="e">
        <f t="shared" si="21"/>
        <v>#REF!</v>
      </c>
    </row>
    <row r="61" spans="2:34" x14ac:dyDescent="0.2">
      <c r="B61" s="18" t="str">
        <f>'General inputs'!$B$80</f>
        <v xml:space="preserve">Avoided voluntary load curtailment </v>
      </c>
      <c r="C61" s="5"/>
      <c r="D61" s="5"/>
      <c r="E61" s="46" t="e">
        <f t="shared" ref="E61:AH61" si="22">E$41*E26</f>
        <v>#REF!</v>
      </c>
      <c r="F61" s="46" t="e">
        <f t="shared" si="22"/>
        <v>#REF!</v>
      </c>
      <c r="G61" s="46" t="e">
        <f t="shared" si="22"/>
        <v>#REF!</v>
      </c>
      <c r="H61" s="46" t="e">
        <f t="shared" si="22"/>
        <v>#REF!</v>
      </c>
      <c r="I61" s="46" t="e">
        <f t="shared" si="22"/>
        <v>#REF!</v>
      </c>
      <c r="J61" s="46" t="e">
        <f t="shared" si="22"/>
        <v>#REF!</v>
      </c>
      <c r="K61" s="46" t="e">
        <f t="shared" si="22"/>
        <v>#REF!</v>
      </c>
      <c r="L61" s="46" t="e">
        <f t="shared" si="22"/>
        <v>#REF!</v>
      </c>
      <c r="M61" s="46" t="e">
        <f t="shared" si="22"/>
        <v>#REF!</v>
      </c>
      <c r="N61" s="46" t="e">
        <f t="shared" si="22"/>
        <v>#REF!</v>
      </c>
      <c r="O61" s="46" t="e">
        <f t="shared" si="22"/>
        <v>#REF!</v>
      </c>
      <c r="P61" s="46" t="e">
        <f t="shared" si="22"/>
        <v>#REF!</v>
      </c>
      <c r="Q61" s="46" t="e">
        <f t="shared" si="22"/>
        <v>#REF!</v>
      </c>
      <c r="R61" s="46" t="e">
        <f t="shared" si="22"/>
        <v>#REF!</v>
      </c>
      <c r="S61" s="46" t="e">
        <f t="shared" si="22"/>
        <v>#REF!</v>
      </c>
      <c r="T61" s="46" t="e">
        <f t="shared" si="22"/>
        <v>#REF!</v>
      </c>
      <c r="U61" s="46" t="e">
        <f t="shared" si="22"/>
        <v>#REF!</v>
      </c>
      <c r="V61" s="46" t="e">
        <f t="shared" si="22"/>
        <v>#REF!</v>
      </c>
      <c r="W61" s="46" t="e">
        <f t="shared" si="22"/>
        <v>#REF!</v>
      </c>
      <c r="X61" s="46" t="e">
        <f t="shared" si="22"/>
        <v>#REF!</v>
      </c>
      <c r="Y61" s="46" t="e">
        <f t="shared" si="22"/>
        <v>#REF!</v>
      </c>
      <c r="Z61" s="46" t="e">
        <f t="shared" si="22"/>
        <v>#REF!</v>
      </c>
      <c r="AA61" s="46" t="e">
        <f t="shared" si="22"/>
        <v>#REF!</v>
      </c>
      <c r="AB61" s="46" t="e">
        <f t="shared" si="22"/>
        <v>#REF!</v>
      </c>
      <c r="AC61" s="46" t="e">
        <f t="shared" si="22"/>
        <v>#REF!</v>
      </c>
      <c r="AD61" s="46" t="e">
        <f t="shared" si="22"/>
        <v>#REF!</v>
      </c>
      <c r="AE61" s="46" t="e">
        <f t="shared" si="22"/>
        <v>#REF!</v>
      </c>
      <c r="AF61" s="46" t="e">
        <f t="shared" si="22"/>
        <v>#REF!</v>
      </c>
      <c r="AG61" s="46" t="e">
        <f t="shared" si="22"/>
        <v>#REF!</v>
      </c>
      <c r="AH61" s="46" t="e">
        <f t="shared" si="22"/>
        <v>#REF!</v>
      </c>
    </row>
    <row r="62" spans="2:34" x14ac:dyDescent="0.2">
      <c r="B62" s="18" t="str">
        <f>'General inputs'!$B$81</f>
        <v>Avoided involuntary load shedding</v>
      </c>
      <c r="C62" s="5"/>
      <c r="D62" s="5"/>
      <c r="E62" s="46" t="e">
        <f t="shared" ref="E62:AH62" si="23">E$41*E27</f>
        <v>#REF!</v>
      </c>
      <c r="F62" s="46" t="e">
        <f t="shared" si="23"/>
        <v>#REF!</v>
      </c>
      <c r="G62" s="46" t="e">
        <f t="shared" si="23"/>
        <v>#REF!</v>
      </c>
      <c r="H62" s="46" t="e">
        <f t="shared" si="23"/>
        <v>#REF!</v>
      </c>
      <c r="I62" s="46" t="e">
        <f t="shared" si="23"/>
        <v>#REF!</v>
      </c>
      <c r="J62" s="46" t="e">
        <f t="shared" si="23"/>
        <v>#REF!</v>
      </c>
      <c r="K62" s="46" t="e">
        <f t="shared" si="23"/>
        <v>#REF!</v>
      </c>
      <c r="L62" s="46" t="e">
        <f t="shared" si="23"/>
        <v>#REF!</v>
      </c>
      <c r="M62" s="46" t="e">
        <f t="shared" si="23"/>
        <v>#REF!</v>
      </c>
      <c r="N62" s="46" t="e">
        <f t="shared" si="23"/>
        <v>#REF!</v>
      </c>
      <c r="O62" s="46" t="e">
        <f t="shared" si="23"/>
        <v>#REF!</v>
      </c>
      <c r="P62" s="46" t="e">
        <f t="shared" si="23"/>
        <v>#REF!</v>
      </c>
      <c r="Q62" s="46" t="e">
        <f t="shared" si="23"/>
        <v>#REF!</v>
      </c>
      <c r="R62" s="46" t="e">
        <f t="shared" si="23"/>
        <v>#REF!</v>
      </c>
      <c r="S62" s="46" t="e">
        <f t="shared" si="23"/>
        <v>#REF!</v>
      </c>
      <c r="T62" s="46" t="e">
        <f t="shared" si="23"/>
        <v>#REF!</v>
      </c>
      <c r="U62" s="46" t="e">
        <f t="shared" si="23"/>
        <v>#REF!</v>
      </c>
      <c r="V62" s="46" t="e">
        <f t="shared" si="23"/>
        <v>#REF!</v>
      </c>
      <c r="W62" s="46" t="e">
        <f t="shared" si="23"/>
        <v>#REF!</v>
      </c>
      <c r="X62" s="46" t="e">
        <f t="shared" si="23"/>
        <v>#REF!</v>
      </c>
      <c r="Y62" s="46" t="e">
        <f t="shared" si="23"/>
        <v>#REF!</v>
      </c>
      <c r="Z62" s="46" t="e">
        <f t="shared" si="23"/>
        <v>#REF!</v>
      </c>
      <c r="AA62" s="46" t="e">
        <f t="shared" si="23"/>
        <v>#REF!</v>
      </c>
      <c r="AB62" s="46" t="e">
        <f t="shared" si="23"/>
        <v>#REF!</v>
      </c>
      <c r="AC62" s="46" t="e">
        <f t="shared" si="23"/>
        <v>#REF!</v>
      </c>
      <c r="AD62" s="46" t="e">
        <f t="shared" si="23"/>
        <v>#REF!</v>
      </c>
      <c r="AE62" s="46" t="e">
        <f t="shared" si="23"/>
        <v>#REF!</v>
      </c>
      <c r="AF62" s="46" t="e">
        <f t="shared" si="23"/>
        <v>#REF!</v>
      </c>
      <c r="AG62" s="46" t="e">
        <f t="shared" si="23"/>
        <v>#REF!</v>
      </c>
      <c r="AH62" s="46" t="e">
        <f t="shared" si="23"/>
        <v>#REF!</v>
      </c>
    </row>
    <row r="63" spans="2:34" x14ac:dyDescent="0.2">
      <c r="B63" s="18" t="str">
        <f>'General inputs'!$B$82</f>
        <v>Avoided costs for non RIT-T proponent parties</v>
      </c>
      <c r="C63" s="5"/>
      <c r="D63" s="5"/>
      <c r="E63" s="46" t="e">
        <f t="shared" ref="E63:AH63" si="24">E$41*E28</f>
        <v>#REF!</v>
      </c>
      <c r="F63" s="46" t="e">
        <f t="shared" si="24"/>
        <v>#REF!</v>
      </c>
      <c r="G63" s="46" t="e">
        <f t="shared" si="24"/>
        <v>#REF!</v>
      </c>
      <c r="H63" s="46" t="e">
        <f t="shared" si="24"/>
        <v>#REF!</v>
      </c>
      <c r="I63" s="46" t="e">
        <f t="shared" si="24"/>
        <v>#REF!</v>
      </c>
      <c r="J63" s="46" t="e">
        <f t="shared" si="24"/>
        <v>#REF!</v>
      </c>
      <c r="K63" s="46" t="e">
        <f t="shared" si="24"/>
        <v>#REF!</v>
      </c>
      <c r="L63" s="46" t="e">
        <f t="shared" si="24"/>
        <v>#REF!</v>
      </c>
      <c r="M63" s="46" t="e">
        <f t="shared" si="24"/>
        <v>#REF!</v>
      </c>
      <c r="N63" s="46" t="e">
        <f t="shared" si="24"/>
        <v>#REF!</v>
      </c>
      <c r="O63" s="46" t="e">
        <f t="shared" si="24"/>
        <v>#REF!</v>
      </c>
      <c r="P63" s="46" t="e">
        <f t="shared" si="24"/>
        <v>#REF!</v>
      </c>
      <c r="Q63" s="46" t="e">
        <f t="shared" si="24"/>
        <v>#REF!</v>
      </c>
      <c r="R63" s="46" t="e">
        <f t="shared" si="24"/>
        <v>#REF!</v>
      </c>
      <c r="S63" s="46" t="e">
        <f t="shared" si="24"/>
        <v>#REF!</v>
      </c>
      <c r="T63" s="46" t="e">
        <f t="shared" si="24"/>
        <v>#REF!</v>
      </c>
      <c r="U63" s="46" t="e">
        <f t="shared" si="24"/>
        <v>#REF!</v>
      </c>
      <c r="V63" s="46" t="e">
        <f t="shared" si="24"/>
        <v>#REF!</v>
      </c>
      <c r="W63" s="46" t="e">
        <f t="shared" si="24"/>
        <v>#REF!</v>
      </c>
      <c r="X63" s="46" t="e">
        <f t="shared" si="24"/>
        <v>#REF!</v>
      </c>
      <c r="Y63" s="46" t="e">
        <f t="shared" si="24"/>
        <v>#REF!</v>
      </c>
      <c r="Z63" s="46" t="e">
        <f t="shared" si="24"/>
        <v>#REF!</v>
      </c>
      <c r="AA63" s="46" t="e">
        <f t="shared" si="24"/>
        <v>#REF!</v>
      </c>
      <c r="AB63" s="46" t="e">
        <f t="shared" si="24"/>
        <v>#REF!</v>
      </c>
      <c r="AC63" s="46" t="e">
        <f t="shared" si="24"/>
        <v>#REF!</v>
      </c>
      <c r="AD63" s="46" t="e">
        <f t="shared" si="24"/>
        <v>#REF!</v>
      </c>
      <c r="AE63" s="46" t="e">
        <f t="shared" si="24"/>
        <v>#REF!</v>
      </c>
      <c r="AF63" s="46" t="e">
        <f t="shared" si="24"/>
        <v>#REF!</v>
      </c>
      <c r="AG63" s="46" t="e">
        <f t="shared" si="24"/>
        <v>#REF!</v>
      </c>
      <c r="AH63" s="46" t="e">
        <f t="shared" si="24"/>
        <v>#REF!</v>
      </c>
    </row>
    <row r="64" spans="2:34" x14ac:dyDescent="0.2">
      <c r="B64" s="18" t="str">
        <f>'General inputs'!$B$83</f>
        <v>Avoided unrelated TNSP expenditure (wood pole replacement)</v>
      </c>
      <c r="C64" s="5"/>
      <c r="D64" s="5"/>
      <c r="E64" s="46" t="e">
        <f t="shared" ref="E64:AH64" si="25">E$41*E29</f>
        <v>#REF!</v>
      </c>
      <c r="F64" s="46" t="e">
        <f t="shared" si="25"/>
        <v>#REF!</v>
      </c>
      <c r="G64" s="46" t="e">
        <f t="shared" si="25"/>
        <v>#REF!</v>
      </c>
      <c r="H64" s="46" t="e">
        <f t="shared" si="25"/>
        <v>#REF!</v>
      </c>
      <c r="I64" s="46" t="e">
        <f t="shared" si="25"/>
        <v>#REF!</v>
      </c>
      <c r="J64" s="46" t="e">
        <f t="shared" si="25"/>
        <v>#REF!</v>
      </c>
      <c r="K64" s="46" t="e">
        <f t="shared" si="25"/>
        <v>#REF!</v>
      </c>
      <c r="L64" s="46" t="e">
        <f t="shared" si="25"/>
        <v>#REF!</v>
      </c>
      <c r="M64" s="46" t="e">
        <f t="shared" si="25"/>
        <v>#REF!</v>
      </c>
      <c r="N64" s="46" t="e">
        <f t="shared" si="25"/>
        <v>#REF!</v>
      </c>
      <c r="O64" s="46" t="e">
        <f t="shared" si="25"/>
        <v>#REF!</v>
      </c>
      <c r="P64" s="46" t="e">
        <f t="shared" si="25"/>
        <v>#REF!</v>
      </c>
      <c r="Q64" s="46" t="e">
        <f t="shared" si="25"/>
        <v>#REF!</v>
      </c>
      <c r="R64" s="46" t="e">
        <f t="shared" si="25"/>
        <v>#REF!</v>
      </c>
      <c r="S64" s="46" t="e">
        <f t="shared" si="25"/>
        <v>#REF!</v>
      </c>
      <c r="T64" s="46" t="e">
        <f t="shared" si="25"/>
        <v>#REF!</v>
      </c>
      <c r="U64" s="46" t="e">
        <f t="shared" si="25"/>
        <v>#REF!</v>
      </c>
      <c r="V64" s="46" t="e">
        <f t="shared" si="25"/>
        <v>#REF!</v>
      </c>
      <c r="W64" s="46" t="e">
        <f t="shared" si="25"/>
        <v>#REF!</v>
      </c>
      <c r="X64" s="46" t="e">
        <f t="shared" si="25"/>
        <v>#REF!</v>
      </c>
      <c r="Y64" s="46" t="e">
        <f t="shared" si="25"/>
        <v>#REF!</v>
      </c>
      <c r="Z64" s="46" t="e">
        <f t="shared" si="25"/>
        <v>#REF!</v>
      </c>
      <c r="AA64" s="46" t="e">
        <f t="shared" si="25"/>
        <v>#REF!</v>
      </c>
      <c r="AB64" s="46" t="e">
        <f t="shared" si="25"/>
        <v>#REF!</v>
      </c>
      <c r="AC64" s="46" t="e">
        <f t="shared" si="25"/>
        <v>#REF!</v>
      </c>
      <c r="AD64" s="46" t="e">
        <f t="shared" si="25"/>
        <v>#REF!</v>
      </c>
      <c r="AE64" s="46" t="e">
        <f t="shared" si="25"/>
        <v>#REF!</v>
      </c>
      <c r="AF64" s="46" t="e">
        <f t="shared" si="25"/>
        <v>#REF!</v>
      </c>
      <c r="AG64" s="46" t="e">
        <f t="shared" si="25"/>
        <v>#REF!</v>
      </c>
      <c r="AH64" s="46" t="e">
        <f t="shared" si="25"/>
        <v>#REF!</v>
      </c>
    </row>
    <row r="65" spans="2:34" x14ac:dyDescent="0.2">
      <c r="B65" s="18" t="str">
        <f>'General inputs'!$B$84</f>
        <v>Avoided unrelated TNSP expenditure (market benefits)</v>
      </c>
      <c r="C65" s="5"/>
      <c r="D65" s="5"/>
      <c r="E65" s="46" t="e">
        <f t="shared" ref="E65:AH65" si="26">E$41*E30</f>
        <v>#REF!</v>
      </c>
      <c r="F65" s="46" t="e">
        <f t="shared" si="26"/>
        <v>#REF!</v>
      </c>
      <c r="G65" s="46" t="e">
        <f t="shared" si="26"/>
        <v>#REF!</v>
      </c>
      <c r="H65" s="46" t="e">
        <f t="shared" si="26"/>
        <v>#REF!</v>
      </c>
      <c r="I65" s="46" t="e">
        <f t="shared" si="26"/>
        <v>#REF!</v>
      </c>
      <c r="J65" s="46" t="e">
        <f t="shared" si="26"/>
        <v>#REF!</v>
      </c>
      <c r="K65" s="46" t="e">
        <f t="shared" si="26"/>
        <v>#REF!</v>
      </c>
      <c r="L65" s="46" t="e">
        <f t="shared" si="26"/>
        <v>#REF!</v>
      </c>
      <c r="M65" s="46" t="e">
        <f t="shared" si="26"/>
        <v>#REF!</v>
      </c>
      <c r="N65" s="46" t="e">
        <f t="shared" si="26"/>
        <v>#REF!</v>
      </c>
      <c r="O65" s="46" t="e">
        <f t="shared" si="26"/>
        <v>#REF!</v>
      </c>
      <c r="P65" s="46" t="e">
        <f t="shared" si="26"/>
        <v>#REF!</v>
      </c>
      <c r="Q65" s="46" t="e">
        <f t="shared" si="26"/>
        <v>#REF!</v>
      </c>
      <c r="R65" s="46" t="e">
        <f t="shared" si="26"/>
        <v>#REF!</v>
      </c>
      <c r="S65" s="46" t="e">
        <f t="shared" si="26"/>
        <v>#REF!</v>
      </c>
      <c r="T65" s="46" t="e">
        <f t="shared" si="26"/>
        <v>#REF!</v>
      </c>
      <c r="U65" s="46" t="e">
        <f t="shared" si="26"/>
        <v>#REF!</v>
      </c>
      <c r="V65" s="46" t="e">
        <f t="shared" si="26"/>
        <v>#REF!</v>
      </c>
      <c r="W65" s="46" t="e">
        <f t="shared" si="26"/>
        <v>#REF!</v>
      </c>
      <c r="X65" s="46" t="e">
        <f t="shared" si="26"/>
        <v>#REF!</v>
      </c>
      <c r="Y65" s="46" t="e">
        <f t="shared" si="26"/>
        <v>#REF!</v>
      </c>
      <c r="Z65" s="46" t="e">
        <f t="shared" si="26"/>
        <v>#REF!</v>
      </c>
      <c r="AA65" s="46" t="e">
        <f t="shared" si="26"/>
        <v>#REF!</v>
      </c>
      <c r="AB65" s="46" t="e">
        <f t="shared" si="26"/>
        <v>#REF!</v>
      </c>
      <c r="AC65" s="46" t="e">
        <f t="shared" si="26"/>
        <v>#REF!</v>
      </c>
      <c r="AD65" s="46" t="e">
        <f t="shared" si="26"/>
        <v>#REF!</v>
      </c>
      <c r="AE65" s="46" t="e">
        <f t="shared" si="26"/>
        <v>#REF!</v>
      </c>
      <c r="AF65" s="46" t="e">
        <f t="shared" si="26"/>
        <v>#REF!</v>
      </c>
      <c r="AG65" s="46" t="e">
        <f t="shared" si="26"/>
        <v>#REF!</v>
      </c>
      <c r="AH65" s="46" t="e">
        <f t="shared" si="26"/>
        <v>#REF!</v>
      </c>
    </row>
    <row r="66" spans="2:34" hidden="1" x14ac:dyDescent="0.2"/>
    <row r="67" spans="2:34" ht="15" hidden="1" x14ac:dyDescent="0.25">
      <c r="B67" s="48" t="str">
        <f>$D$4</f>
        <v>Option 5B</v>
      </c>
      <c r="C67" s="47" t="e">
        <f>'General inputs'!#REF!</f>
        <v>#REF!</v>
      </c>
      <c r="D67" s="47"/>
      <c r="E67" s="30">
        <f>FirstYear</f>
        <v>2023</v>
      </c>
      <c r="F67" s="30">
        <f t="shared" ref="F67:AH67" si="27">E67+1</f>
        <v>2024</v>
      </c>
      <c r="G67" s="30">
        <f t="shared" si="27"/>
        <v>2025</v>
      </c>
      <c r="H67" s="30">
        <f t="shared" si="27"/>
        <v>2026</v>
      </c>
      <c r="I67" s="30">
        <f t="shared" si="27"/>
        <v>2027</v>
      </c>
      <c r="J67" s="30">
        <f t="shared" si="27"/>
        <v>2028</v>
      </c>
      <c r="K67" s="30">
        <f t="shared" si="27"/>
        <v>2029</v>
      </c>
      <c r="L67" s="30">
        <f t="shared" si="27"/>
        <v>2030</v>
      </c>
      <c r="M67" s="30">
        <f t="shared" si="27"/>
        <v>2031</v>
      </c>
      <c r="N67" s="30">
        <f t="shared" si="27"/>
        <v>2032</v>
      </c>
      <c r="O67" s="30">
        <f t="shared" si="27"/>
        <v>2033</v>
      </c>
      <c r="P67" s="30">
        <f t="shared" si="27"/>
        <v>2034</v>
      </c>
      <c r="Q67" s="30">
        <f t="shared" si="27"/>
        <v>2035</v>
      </c>
      <c r="R67" s="30">
        <f t="shared" si="27"/>
        <v>2036</v>
      </c>
      <c r="S67" s="30">
        <f t="shared" si="27"/>
        <v>2037</v>
      </c>
      <c r="T67" s="30">
        <f t="shared" si="27"/>
        <v>2038</v>
      </c>
      <c r="U67" s="30">
        <f t="shared" si="27"/>
        <v>2039</v>
      </c>
      <c r="V67" s="30">
        <f t="shared" si="27"/>
        <v>2040</v>
      </c>
      <c r="W67" s="30">
        <f t="shared" si="27"/>
        <v>2041</v>
      </c>
      <c r="X67" s="30">
        <f t="shared" si="27"/>
        <v>2042</v>
      </c>
      <c r="Y67" s="30">
        <f t="shared" si="27"/>
        <v>2043</v>
      </c>
      <c r="Z67" s="30">
        <f t="shared" si="27"/>
        <v>2044</v>
      </c>
      <c r="AA67" s="30">
        <f t="shared" si="27"/>
        <v>2045</v>
      </c>
      <c r="AB67" s="30">
        <f t="shared" si="27"/>
        <v>2046</v>
      </c>
      <c r="AC67" s="30">
        <f t="shared" si="27"/>
        <v>2047</v>
      </c>
      <c r="AD67" s="30">
        <f t="shared" si="27"/>
        <v>2048</v>
      </c>
      <c r="AE67" s="30">
        <f t="shared" si="27"/>
        <v>2049</v>
      </c>
      <c r="AF67" s="30">
        <f t="shared" si="27"/>
        <v>2050</v>
      </c>
      <c r="AG67" s="30">
        <f t="shared" si="27"/>
        <v>2051</v>
      </c>
      <c r="AH67" s="30">
        <f t="shared" si="27"/>
        <v>2052</v>
      </c>
    </row>
    <row r="68" spans="2:34" hidden="1" x14ac:dyDescent="0.2">
      <c r="B68" s="18" t="str">
        <f>'General inputs'!$B$79</f>
        <v xml:space="preserve">Avoided fuel consumption from generation dispatch </v>
      </c>
      <c r="C68" s="5"/>
      <c r="D68" s="5"/>
      <c r="E68" s="46" t="e">
        <f t="shared" ref="E68:J68" si="28">E$41*E33</f>
        <v>#REF!</v>
      </c>
      <c r="F68" s="46" t="e">
        <f t="shared" si="28"/>
        <v>#REF!</v>
      </c>
      <c r="G68" s="46" t="e">
        <f t="shared" si="28"/>
        <v>#REF!</v>
      </c>
      <c r="H68" s="46" t="e">
        <f t="shared" si="28"/>
        <v>#REF!</v>
      </c>
      <c r="I68" s="46" t="e">
        <f t="shared" si="28"/>
        <v>#REF!</v>
      </c>
      <c r="J68" s="46" t="e">
        <f t="shared" si="28"/>
        <v>#REF!</v>
      </c>
      <c r="K68" s="46" t="e">
        <f t="shared" ref="K68:AH68" si="29">K$41*K33</f>
        <v>#REF!</v>
      </c>
      <c r="L68" s="46" t="e">
        <f t="shared" si="29"/>
        <v>#REF!</v>
      </c>
      <c r="M68" s="46" t="e">
        <f t="shared" si="29"/>
        <v>#REF!</v>
      </c>
      <c r="N68" s="46" t="e">
        <f t="shared" si="29"/>
        <v>#REF!</v>
      </c>
      <c r="O68" s="46" t="e">
        <f t="shared" si="29"/>
        <v>#REF!</v>
      </c>
      <c r="P68" s="46" t="e">
        <f t="shared" si="29"/>
        <v>#REF!</v>
      </c>
      <c r="Q68" s="46" t="e">
        <f t="shared" si="29"/>
        <v>#REF!</v>
      </c>
      <c r="R68" s="46" t="e">
        <f t="shared" si="29"/>
        <v>#REF!</v>
      </c>
      <c r="S68" s="46" t="e">
        <f t="shared" si="29"/>
        <v>#REF!</v>
      </c>
      <c r="T68" s="46" t="e">
        <f t="shared" si="29"/>
        <v>#REF!</v>
      </c>
      <c r="U68" s="46" t="e">
        <f t="shared" si="29"/>
        <v>#REF!</v>
      </c>
      <c r="V68" s="46" t="e">
        <f t="shared" si="29"/>
        <v>#REF!</v>
      </c>
      <c r="W68" s="46" t="e">
        <f t="shared" si="29"/>
        <v>#REF!</v>
      </c>
      <c r="X68" s="46" t="e">
        <f t="shared" si="29"/>
        <v>#REF!</v>
      </c>
      <c r="Y68" s="46" t="e">
        <f t="shared" si="29"/>
        <v>#REF!</v>
      </c>
      <c r="Z68" s="46" t="e">
        <f t="shared" si="29"/>
        <v>#REF!</v>
      </c>
      <c r="AA68" s="46" t="e">
        <f t="shared" si="29"/>
        <v>#REF!</v>
      </c>
      <c r="AB68" s="46" t="e">
        <f t="shared" si="29"/>
        <v>#REF!</v>
      </c>
      <c r="AC68" s="46" t="e">
        <f t="shared" si="29"/>
        <v>#REF!</v>
      </c>
      <c r="AD68" s="46" t="e">
        <f t="shared" si="29"/>
        <v>#REF!</v>
      </c>
      <c r="AE68" s="46" t="e">
        <f t="shared" si="29"/>
        <v>#REF!</v>
      </c>
      <c r="AF68" s="46" t="e">
        <f t="shared" si="29"/>
        <v>#REF!</v>
      </c>
      <c r="AG68" s="46" t="e">
        <f t="shared" si="29"/>
        <v>#REF!</v>
      </c>
      <c r="AH68" s="46" t="e">
        <f t="shared" si="29"/>
        <v>#REF!</v>
      </c>
    </row>
    <row r="69" spans="2:34" hidden="1" x14ac:dyDescent="0.2">
      <c r="B69" s="18" t="str">
        <f>'General inputs'!$B$80</f>
        <v xml:space="preserve">Avoided voluntary load curtailment </v>
      </c>
      <c r="C69" s="5"/>
      <c r="D69" s="5"/>
      <c r="E69" s="46" t="e">
        <f t="shared" ref="E69:AH69" si="30">E$41*E34</f>
        <v>#REF!</v>
      </c>
      <c r="F69" s="46" t="e">
        <f t="shared" si="30"/>
        <v>#REF!</v>
      </c>
      <c r="G69" s="46" t="e">
        <f t="shared" si="30"/>
        <v>#REF!</v>
      </c>
      <c r="H69" s="46" t="e">
        <f t="shared" si="30"/>
        <v>#REF!</v>
      </c>
      <c r="I69" s="46" t="e">
        <f t="shared" si="30"/>
        <v>#REF!</v>
      </c>
      <c r="J69" s="46" t="e">
        <f t="shared" si="30"/>
        <v>#REF!</v>
      </c>
      <c r="K69" s="46" t="e">
        <f t="shared" si="30"/>
        <v>#REF!</v>
      </c>
      <c r="L69" s="46" t="e">
        <f t="shared" si="30"/>
        <v>#REF!</v>
      </c>
      <c r="M69" s="46" t="e">
        <f t="shared" si="30"/>
        <v>#REF!</v>
      </c>
      <c r="N69" s="46" t="e">
        <f t="shared" si="30"/>
        <v>#REF!</v>
      </c>
      <c r="O69" s="46" t="e">
        <f t="shared" si="30"/>
        <v>#REF!</v>
      </c>
      <c r="P69" s="46" t="e">
        <f t="shared" si="30"/>
        <v>#REF!</v>
      </c>
      <c r="Q69" s="46" t="e">
        <f t="shared" si="30"/>
        <v>#REF!</v>
      </c>
      <c r="R69" s="46" t="e">
        <f t="shared" si="30"/>
        <v>#REF!</v>
      </c>
      <c r="S69" s="46" t="e">
        <f t="shared" si="30"/>
        <v>#REF!</v>
      </c>
      <c r="T69" s="46" t="e">
        <f t="shared" si="30"/>
        <v>#REF!</v>
      </c>
      <c r="U69" s="46" t="e">
        <f t="shared" si="30"/>
        <v>#REF!</v>
      </c>
      <c r="V69" s="46" t="e">
        <f t="shared" si="30"/>
        <v>#REF!</v>
      </c>
      <c r="W69" s="46" t="e">
        <f t="shared" si="30"/>
        <v>#REF!</v>
      </c>
      <c r="X69" s="46" t="e">
        <f t="shared" si="30"/>
        <v>#REF!</v>
      </c>
      <c r="Y69" s="46" t="e">
        <f t="shared" si="30"/>
        <v>#REF!</v>
      </c>
      <c r="Z69" s="46" t="e">
        <f t="shared" si="30"/>
        <v>#REF!</v>
      </c>
      <c r="AA69" s="46" t="e">
        <f t="shared" si="30"/>
        <v>#REF!</v>
      </c>
      <c r="AB69" s="46" t="e">
        <f t="shared" si="30"/>
        <v>#REF!</v>
      </c>
      <c r="AC69" s="46" t="e">
        <f t="shared" si="30"/>
        <v>#REF!</v>
      </c>
      <c r="AD69" s="46" t="e">
        <f t="shared" si="30"/>
        <v>#REF!</v>
      </c>
      <c r="AE69" s="46" t="e">
        <f t="shared" si="30"/>
        <v>#REF!</v>
      </c>
      <c r="AF69" s="46" t="e">
        <f t="shared" si="30"/>
        <v>#REF!</v>
      </c>
      <c r="AG69" s="46" t="e">
        <f t="shared" si="30"/>
        <v>#REF!</v>
      </c>
      <c r="AH69" s="46" t="e">
        <f t="shared" si="30"/>
        <v>#REF!</v>
      </c>
    </row>
    <row r="70" spans="2:34" hidden="1" x14ac:dyDescent="0.2">
      <c r="B70" s="18" t="str">
        <f>'General inputs'!$B$81</f>
        <v>Avoided involuntary load shedding</v>
      </c>
      <c r="C70" s="5"/>
      <c r="D70" s="5"/>
      <c r="E70" s="46" t="e">
        <f t="shared" ref="E70:AH70" si="31">E$41*E35</f>
        <v>#REF!</v>
      </c>
      <c r="F70" s="46" t="e">
        <f t="shared" si="31"/>
        <v>#REF!</v>
      </c>
      <c r="G70" s="46" t="e">
        <f t="shared" si="31"/>
        <v>#REF!</v>
      </c>
      <c r="H70" s="46" t="e">
        <f t="shared" si="31"/>
        <v>#REF!</v>
      </c>
      <c r="I70" s="46" t="e">
        <f t="shared" si="31"/>
        <v>#REF!</v>
      </c>
      <c r="J70" s="46" t="e">
        <f t="shared" si="31"/>
        <v>#REF!</v>
      </c>
      <c r="K70" s="46" t="e">
        <f t="shared" si="31"/>
        <v>#REF!</v>
      </c>
      <c r="L70" s="46" t="e">
        <f t="shared" si="31"/>
        <v>#REF!</v>
      </c>
      <c r="M70" s="46" t="e">
        <f t="shared" si="31"/>
        <v>#REF!</v>
      </c>
      <c r="N70" s="46" t="e">
        <f t="shared" si="31"/>
        <v>#REF!</v>
      </c>
      <c r="O70" s="46" t="e">
        <f t="shared" si="31"/>
        <v>#REF!</v>
      </c>
      <c r="P70" s="46" t="e">
        <f t="shared" si="31"/>
        <v>#REF!</v>
      </c>
      <c r="Q70" s="46" t="e">
        <f t="shared" si="31"/>
        <v>#REF!</v>
      </c>
      <c r="R70" s="46" t="e">
        <f t="shared" si="31"/>
        <v>#REF!</v>
      </c>
      <c r="S70" s="46" t="e">
        <f t="shared" si="31"/>
        <v>#REF!</v>
      </c>
      <c r="T70" s="46" t="e">
        <f t="shared" si="31"/>
        <v>#REF!</v>
      </c>
      <c r="U70" s="46" t="e">
        <f t="shared" si="31"/>
        <v>#REF!</v>
      </c>
      <c r="V70" s="46" t="e">
        <f t="shared" si="31"/>
        <v>#REF!</v>
      </c>
      <c r="W70" s="46" t="e">
        <f t="shared" si="31"/>
        <v>#REF!</v>
      </c>
      <c r="X70" s="46" t="e">
        <f t="shared" si="31"/>
        <v>#REF!</v>
      </c>
      <c r="Y70" s="46" t="e">
        <f t="shared" si="31"/>
        <v>#REF!</v>
      </c>
      <c r="Z70" s="46" t="e">
        <f t="shared" si="31"/>
        <v>#REF!</v>
      </c>
      <c r="AA70" s="46" t="e">
        <f t="shared" si="31"/>
        <v>#REF!</v>
      </c>
      <c r="AB70" s="46" t="e">
        <f t="shared" si="31"/>
        <v>#REF!</v>
      </c>
      <c r="AC70" s="46" t="e">
        <f t="shared" si="31"/>
        <v>#REF!</v>
      </c>
      <c r="AD70" s="46" t="e">
        <f t="shared" si="31"/>
        <v>#REF!</v>
      </c>
      <c r="AE70" s="46" t="e">
        <f t="shared" si="31"/>
        <v>#REF!</v>
      </c>
      <c r="AF70" s="46" t="e">
        <f t="shared" si="31"/>
        <v>#REF!</v>
      </c>
      <c r="AG70" s="46" t="e">
        <f t="shared" si="31"/>
        <v>#REF!</v>
      </c>
      <c r="AH70" s="46" t="e">
        <f t="shared" si="31"/>
        <v>#REF!</v>
      </c>
    </row>
    <row r="71" spans="2:34" hidden="1" x14ac:dyDescent="0.2">
      <c r="B71" s="18" t="str">
        <f>'General inputs'!$B$82</f>
        <v>Avoided costs for non RIT-T proponent parties</v>
      </c>
      <c r="C71" s="5"/>
      <c r="D71" s="5"/>
      <c r="E71" s="46" t="e">
        <f t="shared" ref="E71:AH71" si="32">E$41*E36</f>
        <v>#REF!</v>
      </c>
      <c r="F71" s="46" t="e">
        <f t="shared" si="32"/>
        <v>#REF!</v>
      </c>
      <c r="G71" s="46" t="e">
        <f t="shared" si="32"/>
        <v>#REF!</v>
      </c>
      <c r="H71" s="46" t="e">
        <f t="shared" si="32"/>
        <v>#REF!</v>
      </c>
      <c r="I71" s="46" t="e">
        <f t="shared" si="32"/>
        <v>#REF!</v>
      </c>
      <c r="J71" s="46" t="e">
        <f t="shared" si="32"/>
        <v>#REF!</v>
      </c>
      <c r="K71" s="46" t="e">
        <f t="shared" si="32"/>
        <v>#REF!</v>
      </c>
      <c r="L71" s="46" t="e">
        <f t="shared" si="32"/>
        <v>#REF!</v>
      </c>
      <c r="M71" s="46" t="e">
        <f t="shared" si="32"/>
        <v>#REF!</v>
      </c>
      <c r="N71" s="46" t="e">
        <f t="shared" si="32"/>
        <v>#REF!</v>
      </c>
      <c r="O71" s="46" t="e">
        <f t="shared" si="32"/>
        <v>#REF!</v>
      </c>
      <c r="P71" s="46" t="e">
        <f t="shared" si="32"/>
        <v>#REF!</v>
      </c>
      <c r="Q71" s="46" t="e">
        <f t="shared" si="32"/>
        <v>#REF!</v>
      </c>
      <c r="R71" s="46" t="e">
        <f t="shared" si="32"/>
        <v>#REF!</v>
      </c>
      <c r="S71" s="46" t="e">
        <f t="shared" si="32"/>
        <v>#REF!</v>
      </c>
      <c r="T71" s="46" t="e">
        <f t="shared" si="32"/>
        <v>#REF!</v>
      </c>
      <c r="U71" s="46" t="e">
        <f t="shared" si="32"/>
        <v>#REF!</v>
      </c>
      <c r="V71" s="46" t="e">
        <f t="shared" si="32"/>
        <v>#REF!</v>
      </c>
      <c r="W71" s="46" t="e">
        <f t="shared" si="32"/>
        <v>#REF!</v>
      </c>
      <c r="X71" s="46" t="e">
        <f t="shared" si="32"/>
        <v>#REF!</v>
      </c>
      <c r="Y71" s="46" t="e">
        <f t="shared" si="32"/>
        <v>#REF!</v>
      </c>
      <c r="Z71" s="46" t="e">
        <f t="shared" si="32"/>
        <v>#REF!</v>
      </c>
      <c r="AA71" s="46" t="e">
        <f t="shared" si="32"/>
        <v>#REF!</v>
      </c>
      <c r="AB71" s="46" t="e">
        <f t="shared" si="32"/>
        <v>#REF!</v>
      </c>
      <c r="AC71" s="46" t="e">
        <f t="shared" si="32"/>
        <v>#REF!</v>
      </c>
      <c r="AD71" s="46" t="e">
        <f t="shared" si="32"/>
        <v>#REF!</v>
      </c>
      <c r="AE71" s="46" t="e">
        <f t="shared" si="32"/>
        <v>#REF!</v>
      </c>
      <c r="AF71" s="46" t="e">
        <f t="shared" si="32"/>
        <v>#REF!</v>
      </c>
      <c r="AG71" s="46" t="e">
        <f t="shared" si="32"/>
        <v>#REF!</v>
      </c>
      <c r="AH71" s="46" t="e">
        <f t="shared" si="32"/>
        <v>#REF!</v>
      </c>
    </row>
    <row r="72" spans="2:34" hidden="1" x14ac:dyDescent="0.2">
      <c r="B72" s="18" t="str">
        <f>'General inputs'!$B$83</f>
        <v>Avoided unrelated TNSP expenditure (wood pole replacement)</v>
      </c>
      <c r="C72" s="5"/>
      <c r="D72" s="5"/>
      <c r="E72" s="46" t="e">
        <f t="shared" ref="E72:AH72" si="33">E$41*E37</f>
        <v>#REF!</v>
      </c>
      <c r="F72" s="46" t="e">
        <f t="shared" si="33"/>
        <v>#REF!</v>
      </c>
      <c r="G72" s="46" t="e">
        <f t="shared" si="33"/>
        <v>#REF!</v>
      </c>
      <c r="H72" s="46" t="e">
        <f t="shared" si="33"/>
        <v>#REF!</v>
      </c>
      <c r="I72" s="46" t="e">
        <f t="shared" si="33"/>
        <v>#REF!</v>
      </c>
      <c r="J72" s="46" t="e">
        <f t="shared" si="33"/>
        <v>#REF!</v>
      </c>
      <c r="K72" s="46" t="e">
        <f t="shared" si="33"/>
        <v>#REF!</v>
      </c>
      <c r="L72" s="46" t="e">
        <f t="shared" si="33"/>
        <v>#REF!</v>
      </c>
      <c r="M72" s="46" t="e">
        <f t="shared" si="33"/>
        <v>#REF!</v>
      </c>
      <c r="N72" s="46" t="e">
        <f t="shared" si="33"/>
        <v>#REF!</v>
      </c>
      <c r="O72" s="46" t="e">
        <f t="shared" si="33"/>
        <v>#REF!</v>
      </c>
      <c r="P72" s="46" t="e">
        <f t="shared" si="33"/>
        <v>#REF!</v>
      </c>
      <c r="Q72" s="46" t="e">
        <f t="shared" si="33"/>
        <v>#REF!</v>
      </c>
      <c r="R72" s="46" t="e">
        <f t="shared" si="33"/>
        <v>#REF!</v>
      </c>
      <c r="S72" s="46" t="e">
        <f t="shared" si="33"/>
        <v>#REF!</v>
      </c>
      <c r="T72" s="46" t="e">
        <f t="shared" si="33"/>
        <v>#REF!</v>
      </c>
      <c r="U72" s="46" t="e">
        <f t="shared" si="33"/>
        <v>#REF!</v>
      </c>
      <c r="V72" s="46" t="e">
        <f t="shared" si="33"/>
        <v>#REF!</v>
      </c>
      <c r="W72" s="46" t="e">
        <f t="shared" si="33"/>
        <v>#REF!</v>
      </c>
      <c r="X72" s="46" t="e">
        <f t="shared" si="33"/>
        <v>#REF!</v>
      </c>
      <c r="Y72" s="46" t="e">
        <f t="shared" si="33"/>
        <v>#REF!</v>
      </c>
      <c r="Z72" s="46" t="e">
        <f t="shared" si="33"/>
        <v>#REF!</v>
      </c>
      <c r="AA72" s="46" t="e">
        <f t="shared" si="33"/>
        <v>#REF!</v>
      </c>
      <c r="AB72" s="46" t="e">
        <f t="shared" si="33"/>
        <v>#REF!</v>
      </c>
      <c r="AC72" s="46" t="e">
        <f t="shared" si="33"/>
        <v>#REF!</v>
      </c>
      <c r="AD72" s="46" t="e">
        <f t="shared" si="33"/>
        <v>#REF!</v>
      </c>
      <c r="AE72" s="46" t="e">
        <f t="shared" si="33"/>
        <v>#REF!</v>
      </c>
      <c r="AF72" s="46" t="e">
        <f t="shared" si="33"/>
        <v>#REF!</v>
      </c>
      <c r="AG72" s="46" t="e">
        <f t="shared" si="33"/>
        <v>#REF!</v>
      </c>
      <c r="AH72" s="46" t="e">
        <f t="shared" si="33"/>
        <v>#REF!</v>
      </c>
    </row>
    <row r="73" spans="2:34" hidden="1" x14ac:dyDescent="0.2">
      <c r="B73" s="18" t="str">
        <f>'General inputs'!$B$84</f>
        <v>Avoided unrelated TNSP expenditure (market benefits)</v>
      </c>
      <c r="C73" s="5"/>
      <c r="D73" s="5"/>
      <c r="E73" s="46" t="e">
        <f t="shared" ref="E73:AH73" si="34">E$41*E38</f>
        <v>#REF!</v>
      </c>
      <c r="F73" s="46" t="e">
        <f t="shared" si="34"/>
        <v>#REF!</v>
      </c>
      <c r="G73" s="46" t="e">
        <f t="shared" si="34"/>
        <v>#REF!</v>
      </c>
      <c r="H73" s="46" t="e">
        <f t="shared" si="34"/>
        <v>#REF!</v>
      </c>
      <c r="I73" s="46" t="e">
        <f t="shared" si="34"/>
        <v>#REF!</v>
      </c>
      <c r="J73" s="46" t="e">
        <f t="shared" si="34"/>
        <v>#REF!</v>
      </c>
      <c r="K73" s="46" t="e">
        <f t="shared" si="34"/>
        <v>#REF!</v>
      </c>
      <c r="L73" s="46" t="e">
        <f t="shared" si="34"/>
        <v>#REF!</v>
      </c>
      <c r="M73" s="46" t="e">
        <f t="shared" si="34"/>
        <v>#REF!</v>
      </c>
      <c r="N73" s="46" t="e">
        <f t="shared" si="34"/>
        <v>#REF!</v>
      </c>
      <c r="O73" s="46" t="e">
        <f t="shared" si="34"/>
        <v>#REF!</v>
      </c>
      <c r="P73" s="46" t="e">
        <f t="shared" si="34"/>
        <v>#REF!</v>
      </c>
      <c r="Q73" s="46" t="e">
        <f t="shared" si="34"/>
        <v>#REF!</v>
      </c>
      <c r="R73" s="46" t="e">
        <f t="shared" si="34"/>
        <v>#REF!</v>
      </c>
      <c r="S73" s="46" t="e">
        <f t="shared" si="34"/>
        <v>#REF!</v>
      </c>
      <c r="T73" s="46" t="e">
        <f t="shared" si="34"/>
        <v>#REF!</v>
      </c>
      <c r="U73" s="46" t="e">
        <f t="shared" si="34"/>
        <v>#REF!</v>
      </c>
      <c r="V73" s="46" t="e">
        <f t="shared" si="34"/>
        <v>#REF!</v>
      </c>
      <c r="W73" s="46" t="e">
        <f t="shared" si="34"/>
        <v>#REF!</v>
      </c>
      <c r="X73" s="46" t="e">
        <f t="shared" si="34"/>
        <v>#REF!</v>
      </c>
      <c r="Y73" s="46" t="e">
        <f t="shared" si="34"/>
        <v>#REF!</v>
      </c>
      <c r="Z73" s="46" t="e">
        <f t="shared" si="34"/>
        <v>#REF!</v>
      </c>
      <c r="AA73" s="46" t="e">
        <f t="shared" si="34"/>
        <v>#REF!</v>
      </c>
      <c r="AB73" s="46" t="e">
        <f t="shared" si="34"/>
        <v>#REF!</v>
      </c>
      <c r="AC73" s="46" t="e">
        <f t="shared" si="34"/>
        <v>#REF!</v>
      </c>
      <c r="AD73" s="46" t="e">
        <f t="shared" si="34"/>
        <v>#REF!</v>
      </c>
      <c r="AE73" s="46" t="e">
        <f t="shared" si="34"/>
        <v>#REF!</v>
      </c>
      <c r="AF73" s="46" t="e">
        <f t="shared" si="34"/>
        <v>#REF!</v>
      </c>
      <c r="AG73" s="46" t="e">
        <f t="shared" si="34"/>
        <v>#REF!</v>
      </c>
      <c r="AH73" s="46" t="e">
        <f t="shared" si="34"/>
        <v>#REF!</v>
      </c>
    </row>
    <row r="76" spans="2:34" ht="15" x14ac:dyDescent="0.25">
      <c r="B76" s="25" t="s">
        <v>67</v>
      </c>
      <c r="C76" s="16"/>
      <c r="D76" s="16"/>
      <c r="E76" s="49">
        <f>IF(FirstYear+'General inputs'!$D$9-1&gt;=E78,1,0)</f>
        <v>1</v>
      </c>
      <c r="F76" s="49">
        <f>IF(FirstYear+'General inputs'!$D$9-1&gt;=F78,1,0)</f>
        <v>1</v>
      </c>
      <c r="G76" s="49">
        <f>IF(FirstYear+'General inputs'!$D$9-1&gt;=G78,1,0)</f>
        <v>1</v>
      </c>
      <c r="H76" s="49">
        <f>IF(FirstYear+'General inputs'!$D$9-1&gt;=H78,1,0)</f>
        <v>1</v>
      </c>
      <c r="I76" s="49">
        <f>IF(FirstYear+'General inputs'!$D$9-1&gt;=I78,1,0)</f>
        <v>1</v>
      </c>
      <c r="J76" s="49">
        <f>IF(FirstYear+'General inputs'!$D$9-1&gt;=J78,1,0)</f>
        <v>1</v>
      </c>
      <c r="K76" s="49">
        <f>IF(FirstYear+'General inputs'!$D$9-1&gt;=K78,1,0)</f>
        <v>1</v>
      </c>
      <c r="L76" s="49">
        <f>IF(FirstYear+'General inputs'!$D$9-1&gt;=L78,1,0)</f>
        <v>1</v>
      </c>
      <c r="M76" s="49">
        <f>IF(FirstYear+'General inputs'!$D$9-1&gt;=M78,1,0)</f>
        <v>1</v>
      </c>
      <c r="N76" s="49">
        <f>IF(FirstYear+'General inputs'!$D$9-1&gt;=N78,1,0)</f>
        <v>1</v>
      </c>
      <c r="O76" s="49">
        <f>IF(FirstYear+'General inputs'!$D$9-1&gt;=O78,1,0)</f>
        <v>1</v>
      </c>
      <c r="P76" s="49">
        <f>IF(FirstYear+'General inputs'!$D$9-1&gt;=P78,1,0)</f>
        <v>1</v>
      </c>
      <c r="Q76" s="49">
        <f>IF(FirstYear+'General inputs'!$D$9-1&gt;=Q78,1,0)</f>
        <v>1</v>
      </c>
      <c r="R76" s="49">
        <f>IF(FirstYear+'General inputs'!$D$9-1&gt;=R78,1,0)</f>
        <v>1</v>
      </c>
      <c r="S76" s="49">
        <f>IF(FirstYear+'General inputs'!$D$9-1&gt;=S78,1,0)</f>
        <v>1</v>
      </c>
      <c r="T76" s="49">
        <f>IF(FirstYear+'General inputs'!$D$9-1&gt;=T78,1,0)</f>
        <v>1</v>
      </c>
      <c r="U76" s="49">
        <f>IF(FirstYear+'General inputs'!$D$9-1&gt;=U78,1,0)</f>
        <v>1</v>
      </c>
      <c r="V76" s="49">
        <f>IF(FirstYear+'General inputs'!$D$9-1&gt;=V78,1,0)</f>
        <v>1</v>
      </c>
      <c r="W76" s="49">
        <f>IF(FirstYear+'General inputs'!$D$9-1&gt;=W78,1,0)</f>
        <v>1</v>
      </c>
      <c r="X76" s="49">
        <f>IF(FirstYear+'General inputs'!$D$9-1&gt;=X78,1,0)</f>
        <v>1</v>
      </c>
      <c r="Y76" s="49">
        <f>IF(FirstYear+'General inputs'!$D$9-1&gt;=Y78,1,0)</f>
        <v>0</v>
      </c>
      <c r="Z76" s="49">
        <f>IF(FirstYear+'General inputs'!$D$9-1&gt;=Z78,1,0)</f>
        <v>0</v>
      </c>
      <c r="AA76" s="49">
        <f>IF(FirstYear+'General inputs'!$D$9-1&gt;=AA78,1,0)</f>
        <v>0</v>
      </c>
      <c r="AB76" s="49">
        <f>IF(FirstYear+'General inputs'!$D$9-1&gt;=AB78,1,0)</f>
        <v>0</v>
      </c>
      <c r="AC76" s="49">
        <f>IF(FirstYear+'General inputs'!$D$9-1&gt;=AC78,1,0)</f>
        <v>0</v>
      </c>
      <c r="AD76" s="49">
        <f>IF(FirstYear+'General inputs'!$D$9-1&gt;=AD78,1,0)</f>
        <v>0</v>
      </c>
      <c r="AE76" s="49">
        <f>IF(FirstYear+'General inputs'!$D$9-1&gt;=AE78,1,0)</f>
        <v>0</v>
      </c>
      <c r="AF76" s="49">
        <f>IF(FirstYear+'General inputs'!$D$9-1&gt;=AF78,1,0)</f>
        <v>0</v>
      </c>
      <c r="AG76" s="49">
        <f>IF(FirstYear+'General inputs'!$D$9-1&gt;=AG78,1,0)</f>
        <v>0</v>
      </c>
      <c r="AH76" s="49">
        <f>IF(FirstYear+'General inputs'!$D$9-1&gt;=AH78,1,0)</f>
        <v>0</v>
      </c>
    </row>
    <row r="78" spans="2:34" ht="15" x14ac:dyDescent="0.25">
      <c r="B78" s="48" t="str">
        <f>$D$4</f>
        <v>Option 5B</v>
      </c>
      <c r="C78" s="47" t="str">
        <f>'General inputs'!$I$75</f>
        <v>Step Change</v>
      </c>
      <c r="D78" s="47"/>
      <c r="E78" s="30">
        <f>FirstYear</f>
        <v>2023</v>
      </c>
      <c r="F78" s="30">
        <f t="shared" ref="F78:AH78" si="35">E78+1</f>
        <v>2024</v>
      </c>
      <c r="G78" s="30">
        <f t="shared" si="35"/>
        <v>2025</v>
      </c>
      <c r="H78" s="30">
        <f t="shared" si="35"/>
        <v>2026</v>
      </c>
      <c r="I78" s="30">
        <f t="shared" si="35"/>
        <v>2027</v>
      </c>
      <c r="J78" s="30">
        <f t="shared" si="35"/>
        <v>2028</v>
      </c>
      <c r="K78" s="30">
        <f t="shared" si="35"/>
        <v>2029</v>
      </c>
      <c r="L78" s="30">
        <f t="shared" si="35"/>
        <v>2030</v>
      </c>
      <c r="M78" s="30">
        <f t="shared" si="35"/>
        <v>2031</v>
      </c>
      <c r="N78" s="30">
        <f t="shared" si="35"/>
        <v>2032</v>
      </c>
      <c r="O78" s="30">
        <f t="shared" si="35"/>
        <v>2033</v>
      </c>
      <c r="P78" s="30">
        <f t="shared" si="35"/>
        <v>2034</v>
      </c>
      <c r="Q78" s="30">
        <f t="shared" si="35"/>
        <v>2035</v>
      </c>
      <c r="R78" s="30">
        <f t="shared" si="35"/>
        <v>2036</v>
      </c>
      <c r="S78" s="30">
        <f t="shared" si="35"/>
        <v>2037</v>
      </c>
      <c r="T78" s="30">
        <f t="shared" si="35"/>
        <v>2038</v>
      </c>
      <c r="U78" s="30">
        <f t="shared" si="35"/>
        <v>2039</v>
      </c>
      <c r="V78" s="30">
        <f t="shared" si="35"/>
        <v>2040</v>
      </c>
      <c r="W78" s="30">
        <f t="shared" si="35"/>
        <v>2041</v>
      </c>
      <c r="X78" s="30">
        <f t="shared" si="35"/>
        <v>2042</v>
      </c>
      <c r="Y78" s="30">
        <f t="shared" si="35"/>
        <v>2043</v>
      </c>
      <c r="Z78" s="30">
        <f t="shared" si="35"/>
        <v>2044</v>
      </c>
      <c r="AA78" s="30">
        <f t="shared" si="35"/>
        <v>2045</v>
      </c>
      <c r="AB78" s="30">
        <f t="shared" si="35"/>
        <v>2046</v>
      </c>
      <c r="AC78" s="30">
        <f t="shared" si="35"/>
        <v>2047</v>
      </c>
      <c r="AD78" s="30">
        <f t="shared" si="35"/>
        <v>2048</v>
      </c>
      <c r="AE78" s="30">
        <f t="shared" si="35"/>
        <v>2049</v>
      </c>
      <c r="AF78" s="30">
        <f t="shared" si="35"/>
        <v>2050</v>
      </c>
      <c r="AG78" s="30">
        <f t="shared" si="35"/>
        <v>2051</v>
      </c>
      <c r="AH78" s="30">
        <f t="shared" si="35"/>
        <v>2052</v>
      </c>
    </row>
    <row r="79" spans="2:34" x14ac:dyDescent="0.2">
      <c r="B79" s="18" t="str">
        <f>'General inputs'!$B$79</f>
        <v xml:space="preserve">Avoided fuel consumption from generation dispatch </v>
      </c>
      <c r="C79" s="5"/>
      <c r="D79" s="5"/>
      <c r="E79" s="46" t="e">
        <f t="shared" ref="E79:E84" si="36">E44*E$76</f>
        <v>#VALUE!</v>
      </c>
      <c r="F79" s="46" t="e">
        <f t="shared" ref="F79:F84" si="37">(E79+F44)*F$76</f>
        <v>#VALUE!</v>
      </c>
      <c r="G79" s="46" t="e">
        <f t="shared" ref="G79:AH84" si="38">(F79+G44)*G$76</f>
        <v>#VALUE!</v>
      </c>
      <c r="H79" s="46" t="e">
        <f t="shared" si="38"/>
        <v>#VALUE!</v>
      </c>
      <c r="I79" s="46" t="e">
        <f t="shared" si="38"/>
        <v>#VALUE!</v>
      </c>
      <c r="J79" s="46" t="e">
        <f t="shared" si="38"/>
        <v>#VALUE!</v>
      </c>
      <c r="K79" s="46" t="e">
        <f t="shared" si="38"/>
        <v>#VALUE!</v>
      </c>
      <c r="L79" s="46" t="e">
        <f t="shared" si="38"/>
        <v>#VALUE!</v>
      </c>
      <c r="M79" s="46" t="e">
        <f t="shared" si="38"/>
        <v>#VALUE!</v>
      </c>
      <c r="N79" s="46" t="e">
        <f t="shared" si="38"/>
        <v>#VALUE!</v>
      </c>
      <c r="O79" s="46" t="e">
        <f t="shared" si="38"/>
        <v>#VALUE!</v>
      </c>
      <c r="P79" s="46" t="e">
        <f t="shared" si="38"/>
        <v>#VALUE!</v>
      </c>
      <c r="Q79" s="46" t="e">
        <f t="shared" si="38"/>
        <v>#VALUE!</v>
      </c>
      <c r="R79" s="46" t="e">
        <f t="shared" si="38"/>
        <v>#VALUE!</v>
      </c>
      <c r="S79" s="46" t="e">
        <f t="shared" si="38"/>
        <v>#VALUE!</v>
      </c>
      <c r="T79" s="46" t="e">
        <f t="shared" si="38"/>
        <v>#VALUE!</v>
      </c>
      <c r="U79" s="46" t="e">
        <f t="shared" si="38"/>
        <v>#VALUE!</v>
      </c>
      <c r="V79" s="46" t="e">
        <f t="shared" si="38"/>
        <v>#VALUE!</v>
      </c>
      <c r="W79" s="46" t="e">
        <f t="shared" si="38"/>
        <v>#VALUE!</v>
      </c>
      <c r="X79" s="46" t="e">
        <f t="shared" si="38"/>
        <v>#VALUE!</v>
      </c>
      <c r="Y79" s="46" t="e">
        <f t="shared" si="38"/>
        <v>#VALUE!</v>
      </c>
      <c r="Z79" s="46" t="e">
        <f t="shared" si="38"/>
        <v>#VALUE!</v>
      </c>
      <c r="AA79" s="46" t="e">
        <f t="shared" si="38"/>
        <v>#VALUE!</v>
      </c>
      <c r="AB79" s="46" t="e">
        <f t="shared" si="38"/>
        <v>#VALUE!</v>
      </c>
      <c r="AC79" s="46" t="e">
        <f t="shared" si="38"/>
        <v>#VALUE!</v>
      </c>
      <c r="AD79" s="46" t="e">
        <f t="shared" si="38"/>
        <v>#VALUE!</v>
      </c>
      <c r="AE79" s="46" t="e">
        <f t="shared" si="38"/>
        <v>#VALUE!</v>
      </c>
      <c r="AF79" s="46" t="e">
        <f t="shared" si="38"/>
        <v>#VALUE!</v>
      </c>
      <c r="AG79" s="46" t="e">
        <f t="shared" si="38"/>
        <v>#VALUE!</v>
      </c>
      <c r="AH79" s="46" t="e">
        <f t="shared" si="38"/>
        <v>#VALUE!</v>
      </c>
    </row>
    <row r="80" spans="2:34" x14ac:dyDescent="0.2">
      <c r="B80" s="18" t="str">
        <f>'General inputs'!$B$80</f>
        <v xml:space="preserve">Avoided voluntary load curtailment </v>
      </c>
      <c r="C80" s="5"/>
      <c r="D80" s="5"/>
      <c r="E80" s="46" t="e">
        <f t="shared" si="36"/>
        <v>#VALUE!</v>
      </c>
      <c r="F80" s="46" t="e">
        <f t="shared" si="37"/>
        <v>#VALUE!</v>
      </c>
      <c r="G80" s="46" t="e">
        <f t="shared" ref="G80:U80" si="39">(F80+G45)*G$76</f>
        <v>#VALUE!</v>
      </c>
      <c r="H80" s="46" t="e">
        <f t="shared" si="39"/>
        <v>#VALUE!</v>
      </c>
      <c r="I80" s="46" t="e">
        <f t="shared" si="39"/>
        <v>#VALUE!</v>
      </c>
      <c r="J80" s="46" t="e">
        <f t="shared" si="39"/>
        <v>#VALUE!</v>
      </c>
      <c r="K80" s="46" t="e">
        <f t="shared" si="39"/>
        <v>#VALUE!</v>
      </c>
      <c r="L80" s="46" t="e">
        <f t="shared" si="39"/>
        <v>#VALUE!</v>
      </c>
      <c r="M80" s="46" t="e">
        <f t="shared" si="39"/>
        <v>#VALUE!</v>
      </c>
      <c r="N80" s="46" t="e">
        <f t="shared" si="39"/>
        <v>#VALUE!</v>
      </c>
      <c r="O80" s="46" t="e">
        <f t="shared" si="39"/>
        <v>#VALUE!</v>
      </c>
      <c r="P80" s="46" t="e">
        <f t="shared" si="39"/>
        <v>#VALUE!</v>
      </c>
      <c r="Q80" s="46" t="e">
        <f t="shared" si="39"/>
        <v>#VALUE!</v>
      </c>
      <c r="R80" s="46" t="e">
        <f t="shared" si="39"/>
        <v>#VALUE!</v>
      </c>
      <c r="S80" s="46" t="e">
        <f t="shared" si="39"/>
        <v>#VALUE!</v>
      </c>
      <c r="T80" s="46" t="e">
        <f t="shared" si="39"/>
        <v>#VALUE!</v>
      </c>
      <c r="U80" s="46" t="e">
        <f t="shared" si="39"/>
        <v>#VALUE!</v>
      </c>
      <c r="V80" s="46" t="e">
        <f t="shared" si="38"/>
        <v>#VALUE!</v>
      </c>
      <c r="W80" s="46" t="e">
        <f t="shared" si="38"/>
        <v>#VALUE!</v>
      </c>
      <c r="X80" s="46" t="e">
        <f t="shared" si="38"/>
        <v>#VALUE!</v>
      </c>
      <c r="Y80" s="46" t="e">
        <f t="shared" si="38"/>
        <v>#VALUE!</v>
      </c>
      <c r="Z80" s="46" t="e">
        <f t="shared" si="38"/>
        <v>#VALUE!</v>
      </c>
      <c r="AA80" s="46" t="e">
        <f t="shared" si="38"/>
        <v>#VALUE!</v>
      </c>
      <c r="AB80" s="46" t="e">
        <f t="shared" si="38"/>
        <v>#VALUE!</v>
      </c>
      <c r="AC80" s="46" t="e">
        <f t="shared" si="38"/>
        <v>#VALUE!</v>
      </c>
      <c r="AD80" s="46" t="e">
        <f t="shared" si="38"/>
        <v>#VALUE!</v>
      </c>
      <c r="AE80" s="46" t="e">
        <f t="shared" si="38"/>
        <v>#VALUE!</v>
      </c>
      <c r="AF80" s="46" t="e">
        <f t="shared" si="38"/>
        <v>#VALUE!</v>
      </c>
      <c r="AG80" s="46" t="e">
        <f t="shared" si="38"/>
        <v>#VALUE!</v>
      </c>
      <c r="AH80" s="46" t="e">
        <f t="shared" si="38"/>
        <v>#VALUE!</v>
      </c>
    </row>
    <row r="81" spans="2:34" x14ac:dyDescent="0.2">
      <c r="B81" s="18" t="str">
        <f>'General inputs'!$B$81</f>
        <v>Avoided involuntary load shedding</v>
      </c>
      <c r="C81" s="5"/>
      <c r="D81" s="5"/>
      <c r="E81" s="46" t="e">
        <f t="shared" si="36"/>
        <v>#VALUE!</v>
      </c>
      <c r="F81" s="46" t="e">
        <f t="shared" si="37"/>
        <v>#VALUE!</v>
      </c>
      <c r="G81" s="46" t="e">
        <f t="shared" si="38"/>
        <v>#VALUE!</v>
      </c>
      <c r="H81" s="46" t="e">
        <f t="shared" si="38"/>
        <v>#VALUE!</v>
      </c>
      <c r="I81" s="46" t="e">
        <f t="shared" si="38"/>
        <v>#VALUE!</v>
      </c>
      <c r="J81" s="46" t="e">
        <f t="shared" si="38"/>
        <v>#VALUE!</v>
      </c>
      <c r="K81" s="46" t="e">
        <f t="shared" si="38"/>
        <v>#VALUE!</v>
      </c>
      <c r="L81" s="46" t="e">
        <f t="shared" si="38"/>
        <v>#VALUE!</v>
      </c>
      <c r="M81" s="46" t="e">
        <f t="shared" si="38"/>
        <v>#VALUE!</v>
      </c>
      <c r="N81" s="46" t="e">
        <f t="shared" si="38"/>
        <v>#VALUE!</v>
      </c>
      <c r="O81" s="46" t="e">
        <f t="shared" si="38"/>
        <v>#VALUE!</v>
      </c>
      <c r="P81" s="46" t="e">
        <f t="shared" si="38"/>
        <v>#VALUE!</v>
      </c>
      <c r="Q81" s="46" t="e">
        <f t="shared" si="38"/>
        <v>#VALUE!</v>
      </c>
      <c r="R81" s="46" t="e">
        <f t="shared" si="38"/>
        <v>#VALUE!</v>
      </c>
      <c r="S81" s="46" t="e">
        <f t="shared" si="38"/>
        <v>#VALUE!</v>
      </c>
      <c r="T81" s="46" t="e">
        <f t="shared" si="38"/>
        <v>#VALUE!</v>
      </c>
      <c r="U81" s="46" t="e">
        <f t="shared" si="38"/>
        <v>#VALUE!</v>
      </c>
      <c r="V81" s="46" t="e">
        <f t="shared" si="38"/>
        <v>#VALUE!</v>
      </c>
      <c r="W81" s="46" t="e">
        <f t="shared" si="38"/>
        <v>#VALUE!</v>
      </c>
      <c r="X81" s="46" t="e">
        <f t="shared" si="38"/>
        <v>#VALUE!</v>
      </c>
      <c r="Y81" s="46" t="e">
        <f t="shared" si="38"/>
        <v>#VALUE!</v>
      </c>
      <c r="Z81" s="46" t="e">
        <f t="shared" si="38"/>
        <v>#VALUE!</v>
      </c>
      <c r="AA81" s="46" t="e">
        <f t="shared" si="38"/>
        <v>#VALUE!</v>
      </c>
      <c r="AB81" s="46" t="e">
        <f t="shared" si="38"/>
        <v>#VALUE!</v>
      </c>
      <c r="AC81" s="46" t="e">
        <f t="shared" si="38"/>
        <v>#VALUE!</v>
      </c>
      <c r="AD81" s="46" t="e">
        <f t="shared" si="38"/>
        <v>#VALUE!</v>
      </c>
      <c r="AE81" s="46" t="e">
        <f t="shared" si="38"/>
        <v>#VALUE!</v>
      </c>
      <c r="AF81" s="46" t="e">
        <f t="shared" si="38"/>
        <v>#VALUE!</v>
      </c>
      <c r="AG81" s="46" t="e">
        <f t="shared" si="38"/>
        <v>#VALUE!</v>
      </c>
      <c r="AH81" s="46" t="e">
        <f t="shared" si="38"/>
        <v>#VALUE!</v>
      </c>
    </row>
    <row r="82" spans="2:34" x14ac:dyDescent="0.2">
      <c r="B82" s="18" t="str">
        <f>'General inputs'!$B$82</f>
        <v>Avoided costs for non RIT-T proponent parties</v>
      </c>
      <c r="C82" s="5"/>
      <c r="D82" s="5"/>
      <c r="E82" s="46" t="e">
        <f t="shared" si="36"/>
        <v>#VALUE!</v>
      </c>
      <c r="F82" s="46" t="e">
        <f t="shared" si="37"/>
        <v>#VALUE!</v>
      </c>
      <c r="G82" s="46" t="e">
        <f t="shared" si="38"/>
        <v>#VALUE!</v>
      </c>
      <c r="H82" s="46" t="e">
        <f t="shared" si="38"/>
        <v>#VALUE!</v>
      </c>
      <c r="I82" s="46" t="e">
        <f t="shared" si="38"/>
        <v>#VALUE!</v>
      </c>
      <c r="J82" s="46" t="e">
        <f t="shared" si="38"/>
        <v>#VALUE!</v>
      </c>
      <c r="K82" s="46" t="e">
        <f t="shared" si="38"/>
        <v>#VALUE!</v>
      </c>
      <c r="L82" s="46" t="e">
        <f t="shared" si="38"/>
        <v>#VALUE!</v>
      </c>
      <c r="M82" s="46" t="e">
        <f t="shared" si="38"/>
        <v>#VALUE!</v>
      </c>
      <c r="N82" s="46" t="e">
        <f t="shared" si="38"/>
        <v>#VALUE!</v>
      </c>
      <c r="O82" s="46" t="e">
        <f t="shared" si="38"/>
        <v>#VALUE!</v>
      </c>
      <c r="P82" s="46" t="e">
        <f t="shared" si="38"/>
        <v>#VALUE!</v>
      </c>
      <c r="Q82" s="46" t="e">
        <f t="shared" si="38"/>
        <v>#VALUE!</v>
      </c>
      <c r="R82" s="46" t="e">
        <f t="shared" si="38"/>
        <v>#VALUE!</v>
      </c>
      <c r="S82" s="46" t="e">
        <f t="shared" si="38"/>
        <v>#VALUE!</v>
      </c>
      <c r="T82" s="46" t="e">
        <f t="shared" si="38"/>
        <v>#VALUE!</v>
      </c>
      <c r="U82" s="46" t="e">
        <f t="shared" si="38"/>
        <v>#VALUE!</v>
      </c>
      <c r="V82" s="46" t="e">
        <f t="shared" si="38"/>
        <v>#VALUE!</v>
      </c>
      <c r="W82" s="46" t="e">
        <f t="shared" si="38"/>
        <v>#VALUE!</v>
      </c>
      <c r="X82" s="46" t="e">
        <f t="shared" si="38"/>
        <v>#VALUE!</v>
      </c>
      <c r="Y82" s="46" t="e">
        <f t="shared" si="38"/>
        <v>#VALUE!</v>
      </c>
      <c r="Z82" s="46" t="e">
        <f t="shared" si="38"/>
        <v>#VALUE!</v>
      </c>
      <c r="AA82" s="46" t="e">
        <f t="shared" si="38"/>
        <v>#VALUE!</v>
      </c>
      <c r="AB82" s="46" t="e">
        <f t="shared" si="38"/>
        <v>#VALUE!</v>
      </c>
      <c r="AC82" s="46" t="e">
        <f t="shared" si="38"/>
        <v>#VALUE!</v>
      </c>
      <c r="AD82" s="46" t="e">
        <f t="shared" si="38"/>
        <v>#VALUE!</v>
      </c>
      <c r="AE82" s="46" t="e">
        <f t="shared" si="38"/>
        <v>#VALUE!</v>
      </c>
      <c r="AF82" s="46" t="e">
        <f t="shared" si="38"/>
        <v>#VALUE!</v>
      </c>
      <c r="AG82" s="46" t="e">
        <f t="shared" si="38"/>
        <v>#VALUE!</v>
      </c>
      <c r="AH82" s="46" t="e">
        <f t="shared" si="38"/>
        <v>#VALUE!</v>
      </c>
    </row>
    <row r="83" spans="2:34" x14ac:dyDescent="0.2">
      <c r="B83" s="18" t="str">
        <f>'General inputs'!$B$83</f>
        <v>Avoided unrelated TNSP expenditure (wood pole replacement)</v>
      </c>
      <c r="C83" s="5"/>
      <c r="D83" s="5"/>
      <c r="E83" s="46" t="e">
        <f t="shared" si="36"/>
        <v>#VALUE!</v>
      </c>
      <c r="F83" s="46" t="e">
        <f t="shared" si="37"/>
        <v>#VALUE!</v>
      </c>
      <c r="G83" s="46" t="e">
        <f t="shared" si="38"/>
        <v>#VALUE!</v>
      </c>
      <c r="H83" s="46" t="e">
        <f t="shared" si="38"/>
        <v>#VALUE!</v>
      </c>
      <c r="I83" s="46" t="e">
        <f t="shared" si="38"/>
        <v>#VALUE!</v>
      </c>
      <c r="J83" s="46" t="e">
        <f t="shared" si="38"/>
        <v>#VALUE!</v>
      </c>
      <c r="K83" s="46" t="e">
        <f t="shared" si="38"/>
        <v>#VALUE!</v>
      </c>
      <c r="L83" s="46" t="e">
        <f t="shared" si="38"/>
        <v>#VALUE!</v>
      </c>
      <c r="M83" s="46" t="e">
        <f t="shared" si="38"/>
        <v>#VALUE!</v>
      </c>
      <c r="N83" s="46" t="e">
        <f t="shared" si="38"/>
        <v>#VALUE!</v>
      </c>
      <c r="O83" s="46" t="e">
        <f t="shared" si="38"/>
        <v>#VALUE!</v>
      </c>
      <c r="P83" s="46" t="e">
        <f t="shared" si="38"/>
        <v>#VALUE!</v>
      </c>
      <c r="Q83" s="46" t="e">
        <f t="shared" si="38"/>
        <v>#VALUE!</v>
      </c>
      <c r="R83" s="46" t="e">
        <f t="shared" si="38"/>
        <v>#VALUE!</v>
      </c>
      <c r="S83" s="46" t="e">
        <f t="shared" si="38"/>
        <v>#VALUE!</v>
      </c>
      <c r="T83" s="46" t="e">
        <f t="shared" si="38"/>
        <v>#VALUE!</v>
      </c>
      <c r="U83" s="46" t="e">
        <f t="shared" si="38"/>
        <v>#VALUE!</v>
      </c>
      <c r="V83" s="46" t="e">
        <f t="shared" si="38"/>
        <v>#VALUE!</v>
      </c>
      <c r="W83" s="46" t="e">
        <f t="shared" si="38"/>
        <v>#VALUE!</v>
      </c>
      <c r="X83" s="46" t="e">
        <f t="shared" si="38"/>
        <v>#VALUE!</v>
      </c>
      <c r="Y83" s="46" t="e">
        <f t="shared" si="38"/>
        <v>#VALUE!</v>
      </c>
      <c r="Z83" s="46" t="e">
        <f t="shared" si="38"/>
        <v>#VALUE!</v>
      </c>
      <c r="AA83" s="46" t="e">
        <f t="shared" si="38"/>
        <v>#VALUE!</v>
      </c>
      <c r="AB83" s="46" t="e">
        <f t="shared" si="38"/>
        <v>#VALUE!</v>
      </c>
      <c r="AC83" s="46" t="e">
        <f t="shared" si="38"/>
        <v>#VALUE!</v>
      </c>
      <c r="AD83" s="46" t="e">
        <f t="shared" si="38"/>
        <v>#VALUE!</v>
      </c>
      <c r="AE83" s="46" t="e">
        <f t="shared" si="38"/>
        <v>#VALUE!</v>
      </c>
      <c r="AF83" s="46" t="e">
        <f t="shared" si="38"/>
        <v>#VALUE!</v>
      </c>
      <c r="AG83" s="46" t="e">
        <f t="shared" si="38"/>
        <v>#VALUE!</v>
      </c>
      <c r="AH83" s="46" t="e">
        <f t="shared" si="38"/>
        <v>#VALUE!</v>
      </c>
    </row>
    <row r="84" spans="2:34" x14ac:dyDescent="0.2">
      <c r="B84" s="18" t="str">
        <f>'General inputs'!$B$84</f>
        <v>Avoided unrelated TNSP expenditure (market benefits)</v>
      </c>
      <c r="C84" s="5"/>
      <c r="D84" s="5"/>
      <c r="E84" s="46" t="e">
        <f t="shared" si="36"/>
        <v>#VALUE!</v>
      </c>
      <c r="F84" s="46" t="e">
        <f t="shared" si="37"/>
        <v>#VALUE!</v>
      </c>
      <c r="G84" s="46" t="e">
        <f t="shared" si="38"/>
        <v>#VALUE!</v>
      </c>
      <c r="H84" s="46" t="e">
        <f t="shared" si="38"/>
        <v>#VALUE!</v>
      </c>
      <c r="I84" s="46" t="e">
        <f t="shared" si="38"/>
        <v>#VALUE!</v>
      </c>
      <c r="J84" s="46" t="e">
        <f t="shared" si="38"/>
        <v>#VALUE!</v>
      </c>
      <c r="K84" s="46" t="e">
        <f t="shared" si="38"/>
        <v>#VALUE!</v>
      </c>
      <c r="L84" s="46" t="e">
        <f t="shared" si="38"/>
        <v>#VALUE!</v>
      </c>
      <c r="M84" s="46" t="e">
        <f t="shared" si="38"/>
        <v>#VALUE!</v>
      </c>
      <c r="N84" s="46" t="e">
        <f t="shared" si="38"/>
        <v>#VALUE!</v>
      </c>
      <c r="O84" s="46" t="e">
        <f t="shared" si="38"/>
        <v>#VALUE!</v>
      </c>
      <c r="P84" s="46" t="e">
        <f t="shared" si="38"/>
        <v>#VALUE!</v>
      </c>
      <c r="Q84" s="46" t="e">
        <f t="shared" si="38"/>
        <v>#VALUE!</v>
      </c>
      <c r="R84" s="46" t="e">
        <f t="shared" si="38"/>
        <v>#VALUE!</v>
      </c>
      <c r="S84" s="46" t="e">
        <f t="shared" si="38"/>
        <v>#VALUE!</v>
      </c>
      <c r="T84" s="46" t="e">
        <f t="shared" si="38"/>
        <v>#VALUE!</v>
      </c>
      <c r="U84" s="46" t="e">
        <f t="shared" si="38"/>
        <v>#VALUE!</v>
      </c>
      <c r="V84" s="46" t="e">
        <f t="shared" si="38"/>
        <v>#VALUE!</v>
      </c>
      <c r="W84" s="46" t="e">
        <f t="shared" si="38"/>
        <v>#VALUE!</v>
      </c>
      <c r="X84" s="46" t="e">
        <f t="shared" si="38"/>
        <v>#VALUE!</v>
      </c>
      <c r="Y84" s="46" t="e">
        <f t="shared" si="38"/>
        <v>#VALUE!</v>
      </c>
      <c r="Z84" s="46" t="e">
        <f t="shared" si="38"/>
        <v>#VALUE!</v>
      </c>
      <c r="AA84" s="46" t="e">
        <f t="shared" si="38"/>
        <v>#VALUE!</v>
      </c>
      <c r="AB84" s="46" t="e">
        <f t="shared" si="38"/>
        <v>#VALUE!</v>
      </c>
      <c r="AC84" s="46" t="e">
        <f t="shared" si="38"/>
        <v>#VALUE!</v>
      </c>
      <c r="AD84" s="46" t="e">
        <f t="shared" si="38"/>
        <v>#VALUE!</v>
      </c>
      <c r="AE84" s="46" t="e">
        <f t="shared" si="38"/>
        <v>#VALUE!</v>
      </c>
      <c r="AF84" s="46" t="e">
        <f t="shared" si="38"/>
        <v>#VALUE!</v>
      </c>
      <c r="AG84" s="46" t="e">
        <f t="shared" si="38"/>
        <v>#VALUE!</v>
      </c>
      <c r="AH84" s="46" t="e">
        <f t="shared" si="38"/>
        <v>#VALUE!</v>
      </c>
    </row>
    <row r="85" spans="2:34" x14ac:dyDescent="0.2">
      <c r="B85" s="23"/>
    </row>
    <row r="86" spans="2:34" ht="15" x14ac:dyDescent="0.25">
      <c r="B86" s="48" t="str">
        <f>$D$4</f>
        <v>Option 5B</v>
      </c>
      <c r="C86" s="47" t="str">
        <f>'General inputs'!$I$76</f>
        <v>Progressive Change</v>
      </c>
      <c r="D86" s="47"/>
      <c r="E86" s="30">
        <f>FirstYear</f>
        <v>2023</v>
      </c>
      <c r="F86" s="30">
        <f t="shared" ref="F86:AH86" si="40">E86+1</f>
        <v>2024</v>
      </c>
      <c r="G86" s="30">
        <f t="shared" si="40"/>
        <v>2025</v>
      </c>
      <c r="H86" s="30">
        <f t="shared" si="40"/>
        <v>2026</v>
      </c>
      <c r="I86" s="30">
        <f t="shared" si="40"/>
        <v>2027</v>
      </c>
      <c r="J86" s="30">
        <f t="shared" si="40"/>
        <v>2028</v>
      </c>
      <c r="K86" s="30">
        <f t="shared" si="40"/>
        <v>2029</v>
      </c>
      <c r="L86" s="30">
        <f t="shared" si="40"/>
        <v>2030</v>
      </c>
      <c r="M86" s="30">
        <f t="shared" si="40"/>
        <v>2031</v>
      </c>
      <c r="N86" s="30">
        <f t="shared" si="40"/>
        <v>2032</v>
      </c>
      <c r="O86" s="30">
        <f t="shared" si="40"/>
        <v>2033</v>
      </c>
      <c r="P86" s="30">
        <f t="shared" si="40"/>
        <v>2034</v>
      </c>
      <c r="Q86" s="30">
        <f t="shared" si="40"/>
        <v>2035</v>
      </c>
      <c r="R86" s="30">
        <f t="shared" si="40"/>
        <v>2036</v>
      </c>
      <c r="S86" s="30">
        <f t="shared" si="40"/>
        <v>2037</v>
      </c>
      <c r="T86" s="30">
        <f t="shared" si="40"/>
        <v>2038</v>
      </c>
      <c r="U86" s="30">
        <f t="shared" si="40"/>
        <v>2039</v>
      </c>
      <c r="V86" s="30">
        <f t="shared" si="40"/>
        <v>2040</v>
      </c>
      <c r="W86" s="30">
        <f t="shared" si="40"/>
        <v>2041</v>
      </c>
      <c r="X86" s="30">
        <f t="shared" si="40"/>
        <v>2042</v>
      </c>
      <c r="Y86" s="30">
        <f t="shared" si="40"/>
        <v>2043</v>
      </c>
      <c r="Z86" s="30">
        <f t="shared" si="40"/>
        <v>2044</v>
      </c>
      <c r="AA86" s="30">
        <f t="shared" si="40"/>
        <v>2045</v>
      </c>
      <c r="AB86" s="30">
        <f t="shared" si="40"/>
        <v>2046</v>
      </c>
      <c r="AC86" s="30">
        <f t="shared" si="40"/>
        <v>2047</v>
      </c>
      <c r="AD86" s="30">
        <f t="shared" si="40"/>
        <v>2048</v>
      </c>
      <c r="AE86" s="30">
        <f t="shared" si="40"/>
        <v>2049</v>
      </c>
      <c r="AF86" s="30">
        <f t="shared" si="40"/>
        <v>2050</v>
      </c>
      <c r="AG86" s="30">
        <f t="shared" si="40"/>
        <v>2051</v>
      </c>
      <c r="AH86" s="30">
        <f t="shared" si="40"/>
        <v>2052</v>
      </c>
    </row>
    <row r="87" spans="2:34" x14ac:dyDescent="0.2">
      <c r="B87" s="18" t="str">
        <f>'General inputs'!$B$79</f>
        <v xml:space="preserve">Avoided fuel consumption from generation dispatch </v>
      </c>
      <c r="C87" s="5"/>
      <c r="D87" s="5"/>
      <c r="E87" s="46" t="e">
        <f t="shared" ref="E87:E92" si="41">E52*E$76</f>
        <v>#REF!</v>
      </c>
      <c r="F87" s="46" t="e">
        <f>(E87+F52)*F$76</f>
        <v>#REF!</v>
      </c>
      <c r="G87" s="46" t="e">
        <f t="shared" ref="G87:AH87" si="42">(F87+G52)*G$76</f>
        <v>#REF!</v>
      </c>
      <c r="H87" s="46" t="e">
        <f t="shared" si="42"/>
        <v>#REF!</v>
      </c>
      <c r="I87" s="46" t="e">
        <f t="shared" si="42"/>
        <v>#REF!</v>
      </c>
      <c r="J87" s="46" t="e">
        <f t="shared" si="42"/>
        <v>#REF!</v>
      </c>
      <c r="K87" s="46" t="e">
        <f t="shared" si="42"/>
        <v>#REF!</v>
      </c>
      <c r="L87" s="46" t="e">
        <f t="shared" si="42"/>
        <v>#REF!</v>
      </c>
      <c r="M87" s="46" t="e">
        <f t="shared" si="42"/>
        <v>#REF!</v>
      </c>
      <c r="N87" s="46" t="e">
        <f t="shared" si="42"/>
        <v>#REF!</v>
      </c>
      <c r="O87" s="46" t="e">
        <f t="shared" si="42"/>
        <v>#REF!</v>
      </c>
      <c r="P87" s="46" t="e">
        <f t="shared" si="42"/>
        <v>#REF!</v>
      </c>
      <c r="Q87" s="46" t="e">
        <f t="shared" si="42"/>
        <v>#REF!</v>
      </c>
      <c r="R87" s="46" t="e">
        <f t="shared" si="42"/>
        <v>#REF!</v>
      </c>
      <c r="S87" s="46" t="e">
        <f t="shared" si="42"/>
        <v>#REF!</v>
      </c>
      <c r="T87" s="46" t="e">
        <f t="shared" si="42"/>
        <v>#REF!</v>
      </c>
      <c r="U87" s="46" t="e">
        <f t="shared" si="42"/>
        <v>#REF!</v>
      </c>
      <c r="V87" s="46" t="e">
        <f t="shared" si="42"/>
        <v>#REF!</v>
      </c>
      <c r="W87" s="46" t="e">
        <f t="shared" si="42"/>
        <v>#REF!</v>
      </c>
      <c r="X87" s="46" t="e">
        <f t="shared" si="42"/>
        <v>#REF!</v>
      </c>
      <c r="Y87" s="46" t="e">
        <f t="shared" si="42"/>
        <v>#REF!</v>
      </c>
      <c r="Z87" s="46" t="e">
        <f t="shared" si="42"/>
        <v>#REF!</v>
      </c>
      <c r="AA87" s="46" t="e">
        <f t="shared" si="42"/>
        <v>#REF!</v>
      </c>
      <c r="AB87" s="46" t="e">
        <f t="shared" si="42"/>
        <v>#REF!</v>
      </c>
      <c r="AC87" s="46" t="e">
        <f t="shared" si="42"/>
        <v>#REF!</v>
      </c>
      <c r="AD87" s="46" t="e">
        <f t="shared" si="42"/>
        <v>#REF!</v>
      </c>
      <c r="AE87" s="46" t="e">
        <f t="shared" si="42"/>
        <v>#REF!</v>
      </c>
      <c r="AF87" s="46" t="e">
        <f t="shared" si="42"/>
        <v>#REF!</v>
      </c>
      <c r="AG87" s="46" t="e">
        <f t="shared" si="42"/>
        <v>#REF!</v>
      </c>
      <c r="AH87" s="46" t="e">
        <f t="shared" si="42"/>
        <v>#REF!</v>
      </c>
    </row>
    <row r="88" spans="2:34" x14ac:dyDescent="0.2">
      <c r="B88" s="18" t="str">
        <f>'General inputs'!$B$80</f>
        <v xml:space="preserve">Avoided voluntary load curtailment </v>
      </c>
      <c r="C88" s="5"/>
      <c r="D88" s="5"/>
      <c r="E88" s="46" t="e">
        <f t="shared" si="41"/>
        <v>#REF!</v>
      </c>
      <c r="F88" s="46" t="e">
        <f t="shared" ref="F88:AH88" si="43">(E88+F53)*F$76</f>
        <v>#REF!</v>
      </c>
      <c r="G88" s="46" t="e">
        <f t="shared" si="43"/>
        <v>#REF!</v>
      </c>
      <c r="H88" s="46" t="e">
        <f t="shared" si="43"/>
        <v>#REF!</v>
      </c>
      <c r="I88" s="46" t="e">
        <f t="shared" si="43"/>
        <v>#REF!</v>
      </c>
      <c r="J88" s="46" t="e">
        <f t="shared" si="43"/>
        <v>#REF!</v>
      </c>
      <c r="K88" s="46" t="e">
        <f t="shared" si="43"/>
        <v>#REF!</v>
      </c>
      <c r="L88" s="46" t="e">
        <f t="shared" si="43"/>
        <v>#REF!</v>
      </c>
      <c r="M88" s="46" t="e">
        <f t="shared" si="43"/>
        <v>#REF!</v>
      </c>
      <c r="N88" s="46" t="e">
        <f t="shared" si="43"/>
        <v>#REF!</v>
      </c>
      <c r="O88" s="46" t="e">
        <f t="shared" si="43"/>
        <v>#REF!</v>
      </c>
      <c r="P88" s="46" t="e">
        <f t="shared" si="43"/>
        <v>#REF!</v>
      </c>
      <c r="Q88" s="46" t="e">
        <f t="shared" si="43"/>
        <v>#REF!</v>
      </c>
      <c r="R88" s="46" t="e">
        <f t="shared" si="43"/>
        <v>#REF!</v>
      </c>
      <c r="S88" s="46" t="e">
        <f t="shared" si="43"/>
        <v>#REF!</v>
      </c>
      <c r="T88" s="46" t="e">
        <f t="shared" si="43"/>
        <v>#REF!</v>
      </c>
      <c r="U88" s="46" t="e">
        <f t="shared" si="43"/>
        <v>#REF!</v>
      </c>
      <c r="V88" s="46" t="e">
        <f t="shared" si="43"/>
        <v>#REF!</v>
      </c>
      <c r="W88" s="46" t="e">
        <f t="shared" si="43"/>
        <v>#REF!</v>
      </c>
      <c r="X88" s="46" t="e">
        <f t="shared" si="43"/>
        <v>#REF!</v>
      </c>
      <c r="Y88" s="46" t="e">
        <f t="shared" si="43"/>
        <v>#REF!</v>
      </c>
      <c r="Z88" s="46" t="e">
        <f t="shared" si="43"/>
        <v>#REF!</v>
      </c>
      <c r="AA88" s="46" t="e">
        <f t="shared" si="43"/>
        <v>#REF!</v>
      </c>
      <c r="AB88" s="46" t="e">
        <f t="shared" si="43"/>
        <v>#REF!</v>
      </c>
      <c r="AC88" s="46" t="e">
        <f t="shared" si="43"/>
        <v>#REF!</v>
      </c>
      <c r="AD88" s="46" t="e">
        <f t="shared" si="43"/>
        <v>#REF!</v>
      </c>
      <c r="AE88" s="46" t="e">
        <f t="shared" si="43"/>
        <v>#REF!</v>
      </c>
      <c r="AF88" s="46" t="e">
        <f t="shared" si="43"/>
        <v>#REF!</v>
      </c>
      <c r="AG88" s="46" t="e">
        <f t="shared" si="43"/>
        <v>#REF!</v>
      </c>
      <c r="AH88" s="46" t="e">
        <f t="shared" si="43"/>
        <v>#REF!</v>
      </c>
    </row>
    <row r="89" spans="2:34" x14ac:dyDescent="0.2">
      <c r="B89" s="18" t="str">
        <f>'General inputs'!$B$81</f>
        <v>Avoided involuntary load shedding</v>
      </c>
      <c r="C89" s="5"/>
      <c r="D89" s="5"/>
      <c r="E89" s="46" t="e">
        <f t="shared" si="41"/>
        <v>#REF!</v>
      </c>
      <c r="F89" s="46" t="e">
        <f t="shared" ref="F89:AH89" si="44">(E89+F54)*F$76</f>
        <v>#REF!</v>
      </c>
      <c r="G89" s="46" t="e">
        <f t="shared" si="44"/>
        <v>#REF!</v>
      </c>
      <c r="H89" s="46" t="e">
        <f t="shared" si="44"/>
        <v>#REF!</v>
      </c>
      <c r="I89" s="46" t="e">
        <f t="shared" si="44"/>
        <v>#REF!</v>
      </c>
      <c r="J89" s="46" t="e">
        <f t="shared" si="44"/>
        <v>#REF!</v>
      </c>
      <c r="K89" s="46" t="e">
        <f t="shared" si="44"/>
        <v>#REF!</v>
      </c>
      <c r="L89" s="46" t="e">
        <f t="shared" si="44"/>
        <v>#REF!</v>
      </c>
      <c r="M89" s="46" t="e">
        <f t="shared" si="44"/>
        <v>#REF!</v>
      </c>
      <c r="N89" s="46" t="e">
        <f t="shared" si="44"/>
        <v>#REF!</v>
      </c>
      <c r="O89" s="46" t="e">
        <f t="shared" si="44"/>
        <v>#REF!</v>
      </c>
      <c r="P89" s="46" t="e">
        <f t="shared" si="44"/>
        <v>#REF!</v>
      </c>
      <c r="Q89" s="46" t="e">
        <f t="shared" si="44"/>
        <v>#REF!</v>
      </c>
      <c r="R89" s="46" t="e">
        <f t="shared" si="44"/>
        <v>#REF!</v>
      </c>
      <c r="S89" s="46" t="e">
        <f t="shared" si="44"/>
        <v>#REF!</v>
      </c>
      <c r="T89" s="46" t="e">
        <f t="shared" si="44"/>
        <v>#REF!</v>
      </c>
      <c r="U89" s="46" t="e">
        <f t="shared" si="44"/>
        <v>#REF!</v>
      </c>
      <c r="V89" s="46" t="e">
        <f t="shared" si="44"/>
        <v>#REF!</v>
      </c>
      <c r="W89" s="46" t="e">
        <f t="shared" si="44"/>
        <v>#REF!</v>
      </c>
      <c r="X89" s="46" t="e">
        <f t="shared" si="44"/>
        <v>#REF!</v>
      </c>
      <c r="Y89" s="46" t="e">
        <f t="shared" si="44"/>
        <v>#REF!</v>
      </c>
      <c r="Z89" s="46" t="e">
        <f t="shared" si="44"/>
        <v>#REF!</v>
      </c>
      <c r="AA89" s="46" t="e">
        <f t="shared" si="44"/>
        <v>#REF!</v>
      </c>
      <c r="AB89" s="46" t="e">
        <f t="shared" si="44"/>
        <v>#REF!</v>
      </c>
      <c r="AC89" s="46" t="e">
        <f t="shared" si="44"/>
        <v>#REF!</v>
      </c>
      <c r="AD89" s="46" t="e">
        <f t="shared" si="44"/>
        <v>#REF!</v>
      </c>
      <c r="AE89" s="46" t="e">
        <f t="shared" si="44"/>
        <v>#REF!</v>
      </c>
      <c r="AF89" s="46" t="e">
        <f t="shared" si="44"/>
        <v>#REF!</v>
      </c>
      <c r="AG89" s="46" t="e">
        <f t="shared" si="44"/>
        <v>#REF!</v>
      </c>
      <c r="AH89" s="46" t="e">
        <f t="shared" si="44"/>
        <v>#REF!</v>
      </c>
    </row>
    <row r="90" spans="2:34" x14ac:dyDescent="0.2">
      <c r="B90" s="18" t="str">
        <f>'General inputs'!$B$82</f>
        <v>Avoided costs for non RIT-T proponent parties</v>
      </c>
      <c r="C90" s="5"/>
      <c r="D90" s="5"/>
      <c r="E90" s="46" t="e">
        <f t="shared" si="41"/>
        <v>#REF!</v>
      </c>
      <c r="F90" s="46" t="e">
        <f t="shared" ref="F90:AH90" si="45">(E90+F55)*F$76</f>
        <v>#REF!</v>
      </c>
      <c r="G90" s="46" t="e">
        <f t="shared" si="45"/>
        <v>#REF!</v>
      </c>
      <c r="H90" s="46" t="e">
        <f t="shared" si="45"/>
        <v>#REF!</v>
      </c>
      <c r="I90" s="46" t="e">
        <f t="shared" si="45"/>
        <v>#REF!</v>
      </c>
      <c r="J90" s="46" t="e">
        <f t="shared" si="45"/>
        <v>#REF!</v>
      </c>
      <c r="K90" s="46" t="e">
        <f t="shared" si="45"/>
        <v>#REF!</v>
      </c>
      <c r="L90" s="46" t="e">
        <f t="shared" si="45"/>
        <v>#REF!</v>
      </c>
      <c r="M90" s="46" t="e">
        <f t="shared" si="45"/>
        <v>#REF!</v>
      </c>
      <c r="N90" s="46" t="e">
        <f t="shared" si="45"/>
        <v>#REF!</v>
      </c>
      <c r="O90" s="46" t="e">
        <f t="shared" si="45"/>
        <v>#REF!</v>
      </c>
      <c r="P90" s="46" t="e">
        <f t="shared" si="45"/>
        <v>#REF!</v>
      </c>
      <c r="Q90" s="46" t="e">
        <f t="shared" si="45"/>
        <v>#REF!</v>
      </c>
      <c r="R90" s="46" t="e">
        <f t="shared" si="45"/>
        <v>#REF!</v>
      </c>
      <c r="S90" s="46" t="e">
        <f t="shared" si="45"/>
        <v>#REF!</v>
      </c>
      <c r="T90" s="46" t="e">
        <f t="shared" si="45"/>
        <v>#REF!</v>
      </c>
      <c r="U90" s="46" t="e">
        <f t="shared" si="45"/>
        <v>#REF!</v>
      </c>
      <c r="V90" s="46" t="e">
        <f t="shared" si="45"/>
        <v>#REF!</v>
      </c>
      <c r="W90" s="46" t="e">
        <f t="shared" si="45"/>
        <v>#REF!</v>
      </c>
      <c r="X90" s="46" t="e">
        <f t="shared" si="45"/>
        <v>#REF!</v>
      </c>
      <c r="Y90" s="46" t="e">
        <f t="shared" si="45"/>
        <v>#REF!</v>
      </c>
      <c r="Z90" s="46" t="e">
        <f t="shared" si="45"/>
        <v>#REF!</v>
      </c>
      <c r="AA90" s="46" t="e">
        <f t="shared" si="45"/>
        <v>#REF!</v>
      </c>
      <c r="AB90" s="46" t="e">
        <f t="shared" si="45"/>
        <v>#REF!</v>
      </c>
      <c r="AC90" s="46" t="e">
        <f t="shared" si="45"/>
        <v>#REF!</v>
      </c>
      <c r="AD90" s="46" t="e">
        <f t="shared" si="45"/>
        <v>#REF!</v>
      </c>
      <c r="AE90" s="46" t="e">
        <f t="shared" si="45"/>
        <v>#REF!</v>
      </c>
      <c r="AF90" s="46" t="e">
        <f t="shared" si="45"/>
        <v>#REF!</v>
      </c>
      <c r="AG90" s="46" t="e">
        <f t="shared" si="45"/>
        <v>#REF!</v>
      </c>
      <c r="AH90" s="46" t="e">
        <f t="shared" si="45"/>
        <v>#REF!</v>
      </c>
    </row>
    <row r="91" spans="2:34" x14ac:dyDescent="0.2">
      <c r="B91" s="18" t="str">
        <f>'General inputs'!$B$83</f>
        <v>Avoided unrelated TNSP expenditure (wood pole replacement)</v>
      </c>
      <c r="C91" s="5"/>
      <c r="D91" s="5"/>
      <c r="E91" s="46" t="e">
        <f t="shared" si="41"/>
        <v>#REF!</v>
      </c>
      <c r="F91" s="46" t="e">
        <f t="shared" ref="F91:AH91" si="46">(E91+F56)*F$76</f>
        <v>#REF!</v>
      </c>
      <c r="G91" s="46" t="e">
        <f t="shared" si="46"/>
        <v>#REF!</v>
      </c>
      <c r="H91" s="46" t="e">
        <f t="shared" si="46"/>
        <v>#REF!</v>
      </c>
      <c r="I91" s="46" t="e">
        <f t="shared" si="46"/>
        <v>#REF!</v>
      </c>
      <c r="J91" s="46" t="e">
        <f t="shared" si="46"/>
        <v>#REF!</v>
      </c>
      <c r="K91" s="46" t="e">
        <f t="shared" si="46"/>
        <v>#REF!</v>
      </c>
      <c r="L91" s="46" t="e">
        <f t="shared" si="46"/>
        <v>#REF!</v>
      </c>
      <c r="M91" s="46" t="e">
        <f t="shared" si="46"/>
        <v>#REF!</v>
      </c>
      <c r="N91" s="46" t="e">
        <f t="shared" si="46"/>
        <v>#REF!</v>
      </c>
      <c r="O91" s="46" t="e">
        <f t="shared" si="46"/>
        <v>#REF!</v>
      </c>
      <c r="P91" s="46" t="e">
        <f t="shared" si="46"/>
        <v>#REF!</v>
      </c>
      <c r="Q91" s="46" t="e">
        <f t="shared" si="46"/>
        <v>#REF!</v>
      </c>
      <c r="R91" s="46" t="e">
        <f t="shared" si="46"/>
        <v>#REF!</v>
      </c>
      <c r="S91" s="46" t="e">
        <f t="shared" si="46"/>
        <v>#REF!</v>
      </c>
      <c r="T91" s="46" t="e">
        <f t="shared" si="46"/>
        <v>#REF!</v>
      </c>
      <c r="U91" s="46" t="e">
        <f t="shared" si="46"/>
        <v>#REF!</v>
      </c>
      <c r="V91" s="46" t="e">
        <f t="shared" si="46"/>
        <v>#REF!</v>
      </c>
      <c r="W91" s="46" t="e">
        <f t="shared" si="46"/>
        <v>#REF!</v>
      </c>
      <c r="X91" s="46" t="e">
        <f t="shared" si="46"/>
        <v>#REF!</v>
      </c>
      <c r="Y91" s="46" t="e">
        <f t="shared" si="46"/>
        <v>#REF!</v>
      </c>
      <c r="Z91" s="46" t="e">
        <f t="shared" si="46"/>
        <v>#REF!</v>
      </c>
      <c r="AA91" s="46" t="e">
        <f t="shared" si="46"/>
        <v>#REF!</v>
      </c>
      <c r="AB91" s="46" t="e">
        <f t="shared" si="46"/>
        <v>#REF!</v>
      </c>
      <c r="AC91" s="46" t="e">
        <f t="shared" si="46"/>
        <v>#REF!</v>
      </c>
      <c r="AD91" s="46" t="e">
        <f t="shared" si="46"/>
        <v>#REF!</v>
      </c>
      <c r="AE91" s="46" t="e">
        <f t="shared" si="46"/>
        <v>#REF!</v>
      </c>
      <c r="AF91" s="46" t="e">
        <f t="shared" si="46"/>
        <v>#REF!</v>
      </c>
      <c r="AG91" s="46" t="e">
        <f t="shared" si="46"/>
        <v>#REF!</v>
      </c>
      <c r="AH91" s="46" t="e">
        <f t="shared" si="46"/>
        <v>#REF!</v>
      </c>
    </row>
    <row r="92" spans="2:34" x14ac:dyDescent="0.2">
      <c r="B92" s="18" t="str">
        <f>'General inputs'!$B$84</f>
        <v>Avoided unrelated TNSP expenditure (market benefits)</v>
      </c>
      <c r="C92" s="5"/>
      <c r="D92" s="5"/>
      <c r="E92" s="46" t="e">
        <f t="shared" si="41"/>
        <v>#REF!</v>
      </c>
      <c r="F92" s="46" t="e">
        <f t="shared" ref="F92:AH92" si="47">(E92+F57)*F$76</f>
        <v>#REF!</v>
      </c>
      <c r="G92" s="46" t="e">
        <f t="shared" si="47"/>
        <v>#REF!</v>
      </c>
      <c r="H92" s="46" t="e">
        <f t="shared" si="47"/>
        <v>#REF!</v>
      </c>
      <c r="I92" s="46" t="e">
        <f t="shared" si="47"/>
        <v>#REF!</v>
      </c>
      <c r="J92" s="46" t="e">
        <f t="shared" si="47"/>
        <v>#REF!</v>
      </c>
      <c r="K92" s="46" t="e">
        <f t="shared" si="47"/>
        <v>#REF!</v>
      </c>
      <c r="L92" s="46" t="e">
        <f t="shared" si="47"/>
        <v>#REF!</v>
      </c>
      <c r="M92" s="46" t="e">
        <f t="shared" si="47"/>
        <v>#REF!</v>
      </c>
      <c r="N92" s="46" t="e">
        <f t="shared" si="47"/>
        <v>#REF!</v>
      </c>
      <c r="O92" s="46" t="e">
        <f t="shared" si="47"/>
        <v>#REF!</v>
      </c>
      <c r="P92" s="46" t="e">
        <f t="shared" si="47"/>
        <v>#REF!</v>
      </c>
      <c r="Q92" s="46" t="e">
        <f t="shared" si="47"/>
        <v>#REF!</v>
      </c>
      <c r="R92" s="46" t="e">
        <f t="shared" si="47"/>
        <v>#REF!</v>
      </c>
      <c r="S92" s="46" t="e">
        <f t="shared" si="47"/>
        <v>#REF!</v>
      </c>
      <c r="T92" s="46" t="e">
        <f t="shared" si="47"/>
        <v>#REF!</v>
      </c>
      <c r="U92" s="46" t="e">
        <f t="shared" si="47"/>
        <v>#REF!</v>
      </c>
      <c r="V92" s="46" t="e">
        <f t="shared" si="47"/>
        <v>#REF!</v>
      </c>
      <c r="W92" s="46" t="e">
        <f t="shared" si="47"/>
        <v>#REF!</v>
      </c>
      <c r="X92" s="46" t="e">
        <f t="shared" si="47"/>
        <v>#REF!</v>
      </c>
      <c r="Y92" s="46" t="e">
        <f t="shared" si="47"/>
        <v>#REF!</v>
      </c>
      <c r="Z92" s="46" t="e">
        <f t="shared" si="47"/>
        <v>#REF!</v>
      </c>
      <c r="AA92" s="46" t="e">
        <f t="shared" si="47"/>
        <v>#REF!</v>
      </c>
      <c r="AB92" s="46" t="e">
        <f t="shared" si="47"/>
        <v>#REF!</v>
      </c>
      <c r="AC92" s="46" t="e">
        <f t="shared" si="47"/>
        <v>#REF!</v>
      </c>
      <c r="AD92" s="46" t="e">
        <f t="shared" si="47"/>
        <v>#REF!</v>
      </c>
      <c r="AE92" s="46" t="e">
        <f t="shared" si="47"/>
        <v>#REF!</v>
      </c>
      <c r="AF92" s="46" t="e">
        <f t="shared" si="47"/>
        <v>#REF!</v>
      </c>
      <c r="AG92" s="46" t="e">
        <f t="shared" si="47"/>
        <v>#REF!</v>
      </c>
      <c r="AH92" s="46" t="e">
        <f t="shared" si="47"/>
        <v>#REF!</v>
      </c>
    </row>
    <row r="94" spans="2:34" ht="15" x14ac:dyDescent="0.25">
      <c r="B94" s="48" t="str">
        <f>$D$4</f>
        <v>Option 5B</v>
      </c>
      <c r="C94" s="47" t="str">
        <f>'General inputs'!$I$77</f>
        <v>Hydrogen Superpower</v>
      </c>
      <c r="D94" s="47"/>
      <c r="E94" s="30">
        <f>FirstYear</f>
        <v>2023</v>
      </c>
      <c r="F94" s="30">
        <f t="shared" ref="F94:AH94" si="48">E94+1</f>
        <v>2024</v>
      </c>
      <c r="G94" s="30">
        <f t="shared" si="48"/>
        <v>2025</v>
      </c>
      <c r="H94" s="30">
        <f t="shared" si="48"/>
        <v>2026</v>
      </c>
      <c r="I94" s="30">
        <f t="shared" si="48"/>
        <v>2027</v>
      </c>
      <c r="J94" s="30">
        <f t="shared" si="48"/>
        <v>2028</v>
      </c>
      <c r="K94" s="30">
        <f t="shared" si="48"/>
        <v>2029</v>
      </c>
      <c r="L94" s="30">
        <f t="shared" si="48"/>
        <v>2030</v>
      </c>
      <c r="M94" s="30">
        <f t="shared" si="48"/>
        <v>2031</v>
      </c>
      <c r="N94" s="30">
        <f t="shared" si="48"/>
        <v>2032</v>
      </c>
      <c r="O94" s="30">
        <f t="shared" si="48"/>
        <v>2033</v>
      </c>
      <c r="P94" s="30">
        <f t="shared" si="48"/>
        <v>2034</v>
      </c>
      <c r="Q94" s="30">
        <f t="shared" si="48"/>
        <v>2035</v>
      </c>
      <c r="R94" s="30">
        <f t="shared" si="48"/>
        <v>2036</v>
      </c>
      <c r="S94" s="30">
        <f t="shared" si="48"/>
        <v>2037</v>
      </c>
      <c r="T94" s="30">
        <f t="shared" si="48"/>
        <v>2038</v>
      </c>
      <c r="U94" s="30">
        <f t="shared" si="48"/>
        <v>2039</v>
      </c>
      <c r="V94" s="30">
        <f t="shared" si="48"/>
        <v>2040</v>
      </c>
      <c r="W94" s="30">
        <f t="shared" si="48"/>
        <v>2041</v>
      </c>
      <c r="X94" s="30">
        <f t="shared" si="48"/>
        <v>2042</v>
      </c>
      <c r="Y94" s="30">
        <f t="shared" si="48"/>
        <v>2043</v>
      </c>
      <c r="Z94" s="30">
        <f t="shared" si="48"/>
        <v>2044</v>
      </c>
      <c r="AA94" s="30">
        <f t="shared" si="48"/>
        <v>2045</v>
      </c>
      <c r="AB94" s="30">
        <f t="shared" si="48"/>
        <v>2046</v>
      </c>
      <c r="AC94" s="30">
        <f t="shared" si="48"/>
        <v>2047</v>
      </c>
      <c r="AD94" s="30">
        <f t="shared" si="48"/>
        <v>2048</v>
      </c>
      <c r="AE94" s="30">
        <f t="shared" si="48"/>
        <v>2049</v>
      </c>
      <c r="AF94" s="30">
        <f t="shared" si="48"/>
        <v>2050</v>
      </c>
      <c r="AG94" s="30">
        <f t="shared" si="48"/>
        <v>2051</v>
      </c>
      <c r="AH94" s="30">
        <f t="shared" si="48"/>
        <v>2052</v>
      </c>
    </row>
    <row r="95" spans="2:34" x14ac:dyDescent="0.2">
      <c r="B95" s="18" t="str">
        <f>'General inputs'!$B$79</f>
        <v xml:space="preserve">Avoided fuel consumption from generation dispatch </v>
      </c>
      <c r="C95" s="5"/>
      <c r="D95" s="5"/>
      <c r="E95" s="46" t="e">
        <f t="shared" ref="E95:E100" si="49">E60*E$76</f>
        <v>#REF!</v>
      </c>
      <c r="F95" s="46" t="e">
        <f>(E95+F60)*F$76</f>
        <v>#REF!</v>
      </c>
      <c r="G95" s="46" t="e">
        <f t="shared" ref="G95:AH95" si="50">(F95+G60)*G$76</f>
        <v>#REF!</v>
      </c>
      <c r="H95" s="46" t="e">
        <f t="shared" si="50"/>
        <v>#REF!</v>
      </c>
      <c r="I95" s="46" t="e">
        <f t="shared" si="50"/>
        <v>#REF!</v>
      </c>
      <c r="J95" s="46" t="e">
        <f t="shared" si="50"/>
        <v>#REF!</v>
      </c>
      <c r="K95" s="46" t="e">
        <f t="shared" si="50"/>
        <v>#REF!</v>
      </c>
      <c r="L95" s="46" t="e">
        <f t="shared" si="50"/>
        <v>#REF!</v>
      </c>
      <c r="M95" s="46" t="e">
        <f t="shared" si="50"/>
        <v>#REF!</v>
      </c>
      <c r="N95" s="46" t="e">
        <f t="shared" si="50"/>
        <v>#REF!</v>
      </c>
      <c r="O95" s="46" t="e">
        <f t="shared" si="50"/>
        <v>#REF!</v>
      </c>
      <c r="P95" s="46" t="e">
        <f t="shared" si="50"/>
        <v>#REF!</v>
      </c>
      <c r="Q95" s="46" t="e">
        <f t="shared" si="50"/>
        <v>#REF!</v>
      </c>
      <c r="R95" s="46" t="e">
        <f t="shared" si="50"/>
        <v>#REF!</v>
      </c>
      <c r="S95" s="46" t="e">
        <f t="shared" si="50"/>
        <v>#REF!</v>
      </c>
      <c r="T95" s="46" t="e">
        <f t="shared" si="50"/>
        <v>#REF!</v>
      </c>
      <c r="U95" s="46" t="e">
        <f t="shared" si="50"/>
        <v>#REF!</v>
      </c>
      <c r="V95" s="46" t="e">
        <f t="shared" si="50"/>
        <v>#REF!</v>
      </c>
      <c r="W95" s="46" t="e">
        <f t="shared" si="50"/>
        <v>#REF!</v>
      </c>
      <c r="X95" s="46" t="e">
        <f t="shared" si="50"/>
        <v>#REF!</v>
      </c>
      <c r="Y95" s="46" t="e">
        <f t="shared" si="50"/>
        <v>#REF!</v>
      </c>
      <c r="Z95" s="46" t="e">
        <f t="shared" si="50"/>
        <v>#REF!</v>
      </c>
      <c r="AA95" s="46" t="e">
        <f t="shared" si="50"/>
        <v>#REF!</v>
      </c>
      <c r="AB95" s="46" t="e">
        <f t="shared" si="50"/>
        <v>#REF!</v>
      </c>
      <c r="AC95" s="46" t="e">
        <f t="shared" si="50"/>
        <v>#REF!</v>
      </c>
      <c r="AD95" s="46" t="e">
        <f t="shared" si="50"/>
        <v>#REF!</v>
      </c>
      <c r="AE95" s="46" t="e">
        <f t="shared" si="50"/>
        <v>#REF!</v>
      </c>
      <c r="AF95" s="46" t="e">
        <f t="shared" si="50"/>
        <v>#REF!</v>
      </c>
      <c r="AG95" s="46" t="e">
        <f t="shared" si="50"/>
        <v>#REF!</v>
      </c>
      <c r="AH95" s="46" t="e">
        <f t="shared" si="50"/>
        <v>#REF!</v>
      </c>
    </row>
    <row r="96" spans="2:34" x14ac:dyDescent="0.2">
      <c r="B96" s="18" t="str">
        <f>'General inputs'!$B$80</f>
        <v xml:space="preserve">Avoided voluntary load curtailment </v>
      </c>
      <c r="C96" s="5"/>
      <c r="D96" s="5"/>
      <c r="E96" s="46" t="e">
        <f t="shared" si="49"/>
        <v>#REF!</v>
      </c>
      <c r="F96" s="46" t="e">
        <f t="shared" ref="F96:AH96" si="51">(E96+F61)*F$76</f>
        <v>#REF!</v>
      </c>
      <c r="G96" s="46" t="e">
        <f t="shared" si="51"/>
        <v>#REF!</v>
      </c>
      <c r="H96" s="46" t="e">
        <f t="shared" si="51"/>
        <v>#REF!</v>
      </c>
      <c r="I96" s="46" t="e">
        <f t="shared" si="51"/>
        <v>#REF!</v>
      </c>
      <c r="J96" s="46" t="e">
        <f t="shared" si="51"/>
        <v>#REF!</v>
      </c>
      <c r="K96" s="46" t="e">
        <f t="shared" si="51"/>
        <v>#REF!</v>
      </c>
      <c r="L96" s="46" t="e">
        <f t="shared" si="51"/>
        <v>#REF!</v>
      </c>
      <c r="M96" s="46" t="e">
        <f t="shared" si="51"/>
        <v>#REF!</v>
      </c>
      <c r="N96" s="46" t="e">
        <f t="shared" si="51"/>
        <v>#REF!</v>
      </c>
      <c r="O96" s="46" t="e">
        <f t="shared" si="51"/>
        <v>#REF!</v>
      </c>
      <c r="P96" s="46" t="e">
        <f t="shared" si="51"/>
        <v>#REF!</v>
      </c>
      <c r="Q96" s="46" t="e">
        <f t="shared" si="51"/>
        <v>#REF!</v>
      </c>
      <c r="R96" s="46" t="e">
        <f t="shared" si="51"/>
        <v>#REF!</v>
      </c>
      <c r="S96" s="46" t="e">
        <f t="shared" si="51"/>
        <v>#REF!</v>
      </c>
      <c r="T96" s="46" t="e">
        <f t="shared" si="51"/>
        <v>#REF!</v>
      </c>
      <c r="U96" s="46" t="e">
        <f t="shared" si="51"/>
        <v>#REF!</v>
      </c>
      <c r="V96" s="46" t="e">
        <f t="shared" si="51"/>
        <v>#REF!</v>
      </c>
      <c r="W96" s="46" t="e">
        <f t="shared" si="51"/>
        <v>#REF!</v>
      </c>
      <c r="X96" s="46" t="e">
        <f t="shared" si="51"/>
        <v>#REF!</v>
      </c>
      <c r="Y96" s="46" t="e">
        <f t="shared" si="51"/>
        <v>#REF!</v>
      </c>
      <c r="Z96" s="46" t="e">
        <f t="shared" si="51"/>
        <v>#REF!</v>
      </c>
      <c r="AA96" s="46" t="e">
        <f t="shared" si="51"/>
        <v>#REF!</v>
      </c>
      <c r="AB96" s="46" t="e">
        <f t="shared" si="51"/>
        <v>#REF!</v>
      </c>
      <c r="AC96" s="46" t="e">
        <f t="shared" si="51"/>
        <v>#REF!</v>
      </c>
      <c r="AD96" s="46" t="e">
        <f t="shared" si="51"/>
        <v>#REF!</v>
      </c>
      <c r="AE96" s="46" t="e">
        <f t="shared" si="51"/>
        <v>#REF!</v>
      </c>
      <c r="AF96" s="46" t="e">
        <f t="shared" si="51"/>
        <v>#REF!</v>
      </c>
      <c r="AG96" s="46" t="e">
        <f t="shared" si="51"/>
        <v>#REF!</v>
      </c>
      <c r="AH96" s="46" t="e">
        <f t="shared" si="51"/>
        <v>#REF!</v>
      </c>
    </row>
    <row r="97" spans="2:34" x14ac:dyDescent="0.2">
      <c r="B97" s="18" t="str">
        <f>'General inputs'!$B$81</f>
        <v>Avoided involuntary load shedding</v>
      </c>
      <c r="C97" s="5"/>
      <c r="D97" s="5"/>
      <c r="E97" s="46" t="e">
        <f t="shared" si="49"/>
        <v>#REF!</v>
      </c>
      <c r="F97" s="46" t="e">
        <f t="shared" ref="F97:AH97" si="52">(E97+F62)*F$76</f>
        <v>#REF!</v>
      </c>
      <c r="G97" s="46" t="e">
        <f t="shared" si="52"/>
        <v>#REF!</v>
      </c>
      <c r="H97" s="46" t="e">
        <f t="shared" si="52"/>
        <v>#REF!</v>
      </c>
      <c r="I97" s="46" t="e">
        <f t="shared" si="52"/>
        <v>#REF!</v>
      </c>
      <c r="J97" s="46" t="e">
        <f t="shared" si="52"/>
        <v>#REF!</v>
      </c>
      <c r="K97" s="46" t="e">
        <f t="shared" si="52"/>
        <v>#REF!</v>
      </c>
      <c r="L97" s="46" t="e">
        <f t="shared" si="52"/>
        <v>#REF!</v>
      </c>
      <c r="M97" s="46" t="e">
        <f t="shared" si="52"/>
        <v>#REF!</v>
      </c>
      <c r="N97" s="46" t="e">
        <f t="shared" si="52"/>
        <v>#REF!</v>
      </c>
      <c r="O97" s="46" t="e">
        <f t="shared" si="52"/>
        <v>#REF!</v>
      </c>
      <c r="P97" s="46" t="e">
        <f t="shared" si="52"/>
        <v>#REF!</v>
      </c>
      <c r="Q97" s="46" t="e">
        <f t="shared" si="52"/>
        <v>#REF!</v>
      </c>
      <c r="R97" s="46" t="e">
        <f t="shared" si="52"/>
        <v>#REF!</v>
      </c>
      <c r="S97" s="46" t="e">
        <f t="shared" si="52"/>
        <v>#REF!</v>
      </c>
      <c r="T97" s="46" t="e">
        <f t="shared" si="52"/>
        <v>#REF!</v>
      </c>
      <c r="U97" s="46" t="e">
        <f t="shared" si="52"/>
        <v>#REF!</v>
      </c>
      <c r="V97" s="46" t="e">
        <f t="shared" si="52"/>
        <v>#REF!</v>
      </c>
      <c r="W97" s="46" t="e">
        <f t="shared" si="52"/>
        <v>#REF!</v>
      </c>
      <c r="X97" s="46" t="e">
        <f t="shared" si="52"/>
        <v>#REF!</v>
      </c>
      <c r="Y97" s="46" t="e">
        <f t="shared" si="52"/>
        <v>#REF!</v>
      </c>
      <c r="Z97" s="46" t="e">
        <f t="shared" si="52"/>
        <v>#REF!</v>
      </c>
      <c r="AA97" s="46" t="e">
        <f t="shared" si="52"/>
        <v>#REF!</v>
      </c>
      <c r="AB97" s="46" t="e">
        <f t="shared" si="52"/>
        <v>#REF!</v>
      </c>
      <c r="AC97" s="46" t="e">
        <f t="shared" si="52"/>
        <v>#REF!</v>
      </c>
      <c r="AD97" s="46" t="e">
        <f t="shared" si="52"/>
        <v>#REF!</v>
      </c>
      <c r="AE97" s="46" t="e">
        <f t="shared" si="52"/>
        <v>#REF!</v>
      </c>
      <c r="AF97" s="46" t="e">
        <f t="shared" si="52"/>
        <v>#REF!</v>
      </c>
      <c r="AG97" s="46" t="e">
        <f t="shared" si="52"/>
        <v>#REF!</v>
      </c>
      <c r="AH97" s="46" t="e">
        <f t="shared" si="52"/>
        <v>#REF!</v>
      </c>
    </row>
    <row r="98" spans="2:34" x14ac:dyDescent="0.2">
      <c r="B98" s="18" t="str">
        <f>'General inputs'!$B$82</f>
        <v>Avoided costs for non RIT-T proponent parties</v>
      </c>
      <c r="C98" s="5"/>
      <c r="D98" s="5"/>
      <c r="E98" s="46" t="e">
        <f t="shared" si="49"/>
        <v>#REF!</v>
      </c>
      <c r="F98" s="46" t="e">
        <f t="shared" ref="F98:AH98" si="53">(E98+F63)*F$76</f>
        <v>#REF!</v>
      </c>
      <c r="G98" s="46" t="e">
        <f t="shared" si="53"/>
        <v>#REF!</v>
      </c>
      <c r="H98" s="46" t="e">
        <f t="shared" si="53"/>
        <v>#REF!</v>
      </c>
      <c r="I98" s="46" t="e">
        <f t="shared" si="53"/>
        <v>#REF!</v>
      </c>
      <c r="J98" s="46" t="e">
        <f t="shared" si="53"/>
        <v>#REF!</v>
      </c>
      <c r="K98" s="46" t="e">
        <f t="shared" si="53"/>
        <v>#REF!</v>
      </c>
      <c r="L98" s="46" t="e">
        <f t="shared" si="53"/>
        <v>#REF!</v>
      </c>
      <c r="M98" s="46" t="e">
        <f t="shared" si="53"/>
        <v>#REF!</v>
      </c>
      <c r="N98" s="46" t="e">
        <f t="shared" si="53"/>
        <v>#REF!</v>
      </c>
      <c r="O98" s="46" t="e">
        <f t="shared" si="53"/>
        <v>#REF!</v>
      </c>
      <c r="P98" s="46" t="e">
        <f t="shared" si="53"/>
        <v>#REF!</v>
      </c>
      <c r="Q98" s="46" t="e">
        <f t="shared" si="53"/>
        <v>#REF!</v>
      </c>
      <c r="R98" s="46" t="e">
        <f t="shared" si="53"/>
        <v>#REF!</v>
      </c>
      <c r="S98" s="46" t="e">
        <f t="shared" si="53"/>
        <v>#REF!</v>
      </c>
      <c r="T98" s="46" t="e">
        <f t="shared" si="53"/>
        <v>#REF!</v>
      </c>
      <c r="U98" s="46" t="e">
        <f t="shared" si="53"/>
        <v>#REF!</v>
      </c>
      <c r="V98" s="46" t="e">
        <f t="shared" si="53"/>
        <v>#REF!</v>
      </c>
      <c r="W98" s="46" t="e">
        <f t="shared" si="53"/>
        <v>#REF!</v>
      </c>
      <c r="X98" s="46" t="e">
        <f t="shared" si="53"/>
        <v>#REF!</v>
      </c>
      <c r="Y98" s="46" t="e">
        <f t="shared" si="53"/>
        <v>#REF!</v>
      </c>
      <c r="Z98" s="46" t="e">
        <f t="shared" si="53"/>
        <v>#REF!</v>
      </c>
      <c r="AA98" s="46" t="e">
        <f t="shared" si="53"/>
        <v>#REF!</v>
      </c>
      <c r="AB98" s="46" t="e">
        <f t="shared" si="53"/>
        <v>#REF!</v>
      </c>
      <c r="AC98" s="46" t="e">
        <f t="shared" si="53"/>
        <v>#REF!</v>
      </c>
      <c r="AD98" s="46" t="e">
        <f t="shared" si="53"/>
        <v>#REF!</v>
      </c>
      <c r="AE98" s="46" t="e">
        <f t="shared" si="53"/>
        <v>#REF!</v>
      </c>
      <c r="AF98" s="46" t="e">
        <f t="shared" si="53"/>
        <v>#REF!</v>
      </c>
      <c r="AG98" s="46" t="e">
        <f t="shared" si="53"/>
        <v>#REF!</v>
      </c>
      <c r="AH98" s="46" t="e">
        <f t="shared" si="53"/>
        <v>#REF!</v>
      </c>
    </row>
    <row r="99" spans="2:34" x14ac:dyDescent="0.2">
      <c r="B99" s="18" t="str">
        <f>'General inputs'!$B$83</f>
        <v>Avoided unrelated TNSP expenditure (wood pole replacement)</v>
      </c>
      <c r="C99" s="5"/>
      <c r="D99" s="5"/>
      <c r="E99" s="46" t="e">
        <f t="shared" si="49"/>
        <v>#REF!</v>
      </c>
      <c r="F99" s="46" t="e">
        <f t="shared" ref="F99:AH99" si="54">(E99+F64)*F$76</f>
        <v>#REF!</v>
      </c>
      <c r="G99" s="46" t="e">
        <f t="shared" si="54"/>
        <v>#REF!</v>
      </c>
      <c r="H99" s="46" t="e">
        <f t="shared" si="54"/>
        <v>#REF!</v>
      </c>
      <c r="I99" s="46" t="e">
        <f t="shared" si="54"/>
        <v>#REF!</v>
      </c>
      <c r="J99" s="46" t="e">
        <f t="shared" si="54"/>
        <v>#REF!</v>
      </c>
      <c r="K99" s="46" t="e">
        <f t="shared" si="54"/>
        <v>#REF!</v>
      </c>
      <c r="L99" s="46" t="e">
        <f t="shared" si="54"/>
        <v>#REF!</v>
      </c>
      <c r="M99" s="46" t="e">
        <f t="shared" si="54"/>
        <v>#REF!</v>
      </c>
      <c r="N99" s="46" t="e">
        <f t="shared" si="54"/>
        <v>#REF!</v>
      </c>
      <c r="O99" s="46" t="e">
        <f t="shared" si="54"/>
        <v>#REF!</v>
      </c>
      <c r="P99" s="46" t="e">
        <f t="shared" si="54"/>
        <v>#REF!</v>
      </c>
      <c r="Q99" s="46" t="e">
        <f t="shared" si="54"/>
        <v>#REF!</v>
      </c>
      <c r="R99" s="46" t="e">
        <f t="shared" si="54"/>
        <v>#REF!</v>
      </c>
      <c r="S99" s="46" t="e">
        <f t="shared" si="54"/>
        <v>#REF!</v>
      </c>
      <c r="T99" s="46" t="e">
        <f t="shared" si="54"/>
        <v>#REF!</v>
      </c>
      <c r="U99" s="46" t="e">
        <f t="shared" si="54"/>
        <v>#REF!</v>
      </c>
      <c r="V99" s="46" t="e">
        <f t="shared" si="54"/>
        <v>#REF!</v>
      </c>
      <c r="W99" s="46" t="e">
        <f t="shared" si="54"/>
        <v>#REF!</v>
      </c>
      <c r="X99" s="46" t="e">
        <f t="shared" si="54"/>
        <v>#REF!</v>
      </c>
      <c r="Y99" s="46" t="e">
        <f t="shared" si="54"/>
        <v>#REF!</v>
      </c>
      <c r="Z99" s="46" t="e">
        <f t="shared" si="54"/>
        <v>#REF!</v>
      </c>
      <c r="AA99" s="46" t="e">
        <f t="shared" si="54"/>
        <v>#REF!</v>
      </c>
      <c r="AB99" s="46" t="e">
        <f t="shared" si="54"/>
        <v>#REF!</v>
      </c>
      <c r="AC99" s="46" t="e">
        <f t="shared" si="54"/>
        <v>#REF!</v>
      </c>
      <c r="AD99" s="46" t="e">
        <f t="shared" si="54"/>
        <v>#REF!</v>
      </c>
      <c r="AE99" s="46" t="e">
        <f t="shared" si="54"/>
        <v>#REF!</v>
      </c>
      <c r="AF99" s="46" t="e">
        <f t="shared" si="54"/>
        <v>#REF!</v>
      </c>
      <c r="AG99" s="46" t="e">
        <f t="shared" si="54"/>
        <v>#REF!</v>
      </c>
      <c r="AH99" s="46" t="e">
        <f t="shared" si="54"/>
        <v>#REF!</v>
      </c>
    </row>
    <row r="100" spans="2:34" x14ac:dyDescent="0.2">
      <c r="B100" s="18" t="str">
        <f>'General inputs'!$B$84</f>
        <v>Avoided unrelated TNSP expenditure (market benefits)</v>
      </c>
      <c r="C100" s="5"/>
      <c r="D100" s="5"/>
      <c r="E100" s="46" t="e">
        <f t="shared" si="49"/>
        <v>#REF!</v>
      </c>
      <c r="F100" s="46" t="e">
        <f t="shared" ref="F100:AH100" si="55">(E100+F65)*F$76</f>
        <v>#REF!</v>
      </c>
      <c r="G100" s="46" t="e">
        <f t="shared" si="55"/>
        <v>#REF!</v>
      </c>
      <c r="H100" s="46" t="e">
        <f t="shared" si="55"/>
        <v>#REF!</v>
      </c>
      <c r="I100" s="46" t="e">
        <f t="shared" si="55"/>
        <v>#REF!</v>
      </c>
      <c r="J100" s="46" t="e">
        <f t="shared" si="55"/>
        <v>#REF!</v>
      </c>
      <c r="K100" s="46" t="e">
        <f t="shared" si="55"/>
        <v>#REF!</v>
      </c>
      <c r="L100" s="46" t="e">
        <f t="shared" si="55"/>
        <v>#REF!</v>
      </c>
      <c r="M100" s="46" t="e">
        <f t="shared" si="55"/>
        <v>#REF!</v>
      </c>
      <c r="N100" s="46" t="e">
        <f t="shared" si="55"/>
        <v>#REF!</v>
      </c>
      <c r="O100" s="46" t="e">
        <f t="shared" si="55"/>
        <v>#REF!</v>
      </c>
      <c r="P100" s="46" t="e">
        <f t="shared" si="55"/>
        <v>#REF!</v>
      </c>
      <c r="Q100" s="46" t="e">
        <f t="shared" si="55"/>
        <v>#REF!</v>
      </c>
      <c r="R100" s="46" t="e">
        <f t="shared" si="55"/>
        <v>#REF!</v>
      </c>
      <c r="S100" s="46" t="e">
        <f t="shared" si="55"/>
        <v>#REF!</v>
      </c>
      <c r="T100" s="46" t="e">
        <f t="shared" si="55"/>
        <v>#REF!</v>
      </c>
      <c r="U100" s="46" t="e">
        <f t="shared" si="55"/>
        <v>#REF!</v>
      </c>
      <c r="V100" s="46" t="e">
        <f t="shared" si="55"/>
        <v>#REF!</v>
      </c>
      <c r="W100" s="46" t="e">
        <f t="shared" si="55"/>
        <v>#REF!</v>
      </c>
      <c r="X100" s="46" t="e">
        <f t="shared" si="55"/>
        <v>#REF!</v>
      </c>
      <c r="Y100" s="46" t="e">
        <f t="shared" si="55"/>
        <v>#REF!</v>
      </c>
      <c r="Z100" s="46" t="e">
        <f t="shared" si="55"/>
        <v>#REF!</v>
      </c>
      <c r="AA100" s="46" t="e">
        <f t="shared" si="55"/>
        <v>#REF!</v>
      </c>
      <c r="AB100" s="46" t="e">
        <f t="shared" si="55"/>
        <v>#REF!</v>
      </c>
      <c r="AC100" s="46" t="e">
        <f t="shared" si="55"/>
        <v>#REF!</v>
      </c>
      <c r="AD100" s="46" t="e">
        <f t="shared" si="55"/>
        <v>#REF!</v>
      </c>
      <c r="AE100" s="46" t="e">
        <f t="shared" si="55"/>
        <v>#REF!</v>
      </c>
      <c r="AF100" s="46" t="e">
        <f t="shared" si="55"/>
        <v>#REF!</v>
      </c>
      <c r="AG100" s="46" t="e">
        <f t="shared" si="55"/>
        <v>#REF!</v>
      </c>
      <c r="AH100" s="46" t="e">
        <f t="shared" si="55"/>
        <v>#REF!</v>
      </c>
    </row>
    <row r="101" spans="2:34" hidden="1" x14ac:dyDescent="0.2"/>
    <row r="102" spans="2:34" ht="15" hidden="1" x14ac:dyDescent="0.25">
      <c r="B102" s="48" t="str">
        <f>$D$4</f>
        <v>Option 5B</v>
      </c>
      <c r="C102" s="47" t="e">
        <f>'General inputs'!#REF!</f>
        <v>#REF!</v>
      </c>
      <c r="D102" s="47"/>
      <c r="E102" s="30">
        <f>FirstYear</f>
        <v>2023</v>
      </c>
      <c r="F102" s="30">
        <f t="shared" ref="F102:AH102" si="56">E102+1</f>
        <v>2024</v>
      </c>
      <c r="G102" s="30">
        <f t="shared" si="56"/>
        <v>2025</v>
      </c>
      <c r="H102" s="30">
        <f t="shared" si="56"/>
        <v>2026</v>
      </c>
      <c r="I102" s="30">
        <f t="shared" si="56"/>
        <v>2027</v>
      </c>
      <c r="J102" s="30">
        <f t="shared" si="56"/>
        <v>2028</v>
      </c>
      <c r="K102" s="30">
        <f t="shared" si="56"/>
        <v>2029</v>
      </c>
      <c r="L102" s="30">
        <f t="shared" si="56"/>
        <v>2030</v>
      </c>
      <c r="M102" s="30">
        <f t="shared" si="56"/>
        <v>2031</v>
      </c>
      <c r="N102" s="30">
        <f t="shared" si="56"/>
        <v>2032</v>
      </c>
      <c r="O102" s="30">
        <f t="shared" si="56"/>
        <v>2033</v>
      </c>
      <c r="P102" s="30">
        <f t="shared" si="56"/>
        <v>2034</v>
      </c>
      <c r="Q102" s="30">
        <f t="shared" si="56"/>
        <v>2035</v>
      </c>
      <c r="R102" s="30">
        <f t="shared" si="56"/>
        <v>2036</v>
      </c>
      <c r="S102" s="30">
        <f t="shared" si="56"/>
        <v>2037</v>
      </c>
      <c r="T102" s="30">
        <f t="shared" si="56"/>
        <v>2038</v>
      </c>
      <c r="U102" s="30">
        <f t="shared" si="56"/>
        <v>2039</v>
      </c>
      <c r="V102" s="30">
        <f t="shared" si="56"/>
        <v>2040</v>
      </c>
      <c r="W102" s="30">
        <f t="shared" si="56"/>
        <v>2041</v>
      </c>
      <c r="X102" s="30">
        <f t="shared" si="56"/>
        <v>2042</v>
      </c>
      <c r="Y102" s="30">
        <f t="shared" si="56"/>
        <v>2043</v>
      </c>
      <c r="Z102" s="30">
        <f t="shared" si="56"/>
        <v>2044</v>
      </c>
      <c r="AA102" s="30">
        <f t="shared" si="56"/>
        <v>2045</v>
      </c>
      <c r="AB102" s="30">
        <f t="shared" si="56"/>
        <v>2046</v>
      </c>
      <c r="AC102" s="30">
        <f t="shared" si="56"/>
        <v>2047</v>
      </c>
      <c r="AD102" s="30">
        <f t="shared" si="56"/>
        <v>2048</v>
      </c>
      <c r="AE102" s="30">
        <f t="shared" si="56"/>
        <v>2049</v>
      </c>
      <c r="AF102" s="30">
        <f t="shared" si="56"/>
        <v>2050</v>
      </c>
      <c r="AG102" s="30">
        <f t="shared" si="56"/>
        <v>2051</v>
      </c>
      <c r="AH102" s="30">
        <f t="shared" si="56"/>
        <v>2052</v>
      </c>
    </row>
    <row r="103" spans="2:34" hidden="1" x14ac:dyDescent="0.2">
      <c r="B103" s="18" t="str">
        <f>'General inputs'!$B$79</f>
        <v xml:space="preserve">Avoided fuel consumption from generation dispatch </v>
      </c>
      <c r="C103" s="5"/>
      <c r="D103" s="5"/>
      <c r="E103" s="46" t="e">
        <f t="shared" ref="E103:E108" si="57">E68*E$76</f>
        <v>#REF!</v>
      </c>
      <c r="F103" s="46" t="e">
        <f>(E103+F68)*F$76</f>
        <v>#REF!</v>
      </c>
      <c r="G103" s="46" t="e">
        <f t="shared" ref="G103:AH103" si="58">(F103+G68)*G$76</f>
        <v>#REF!</v>
      </c>
      <c r="H103" s="46" t="e">
        <f t="shared" si="58"/>
        <v>#REF!</v>
      </c>
      <c r="I103" s="46" t="e">
        <f t="shared" si="58"/>
        <v>#REF!</v>
      </c>
      <c r="J103" s="46" t="e">
        <f t="shared" si="58"/>
        <v>#REF!</v>
      </c>
      <c r="K103" s="46" t="e">
        <f t="shared" si="58"/>
        <v>#REF!</v>
      </c>
      <c r="L103" s="46" t="e">
        <f t="shared" si="58"/>
        <v>#REF!</v>
      </c>
      <c r="M103" s="46" t="e">
        <f t="shared" si="58"/>
        <v>#REF!</v>
      </c>
      <c r="N103" s="46" t="e">
        <f t="shared" si="58"/>
        <v>#REF!</v>
      </c>
      <c r="O103" s="46" t="e">
        <f t="shared" si="58"/>
        <v>#REF!</v>
      </c>
      <c r="P103" s="46" t="e">
        <f t="shared" si="58"/>
        <v>#REF!</v>
      </c>
      <c r="Q103" s="46" t="e">
        <f t="shared" si="58"/>
        <v>#REF!</v>
      </c>
      <c r="R103" s="46" t="e">
        <f t="shared" si="58"/>
        <v>#REF!</v>
      </c>
      <c r="S103" s="46" t="e">
        <f t="shared" si="58"/>
        <v>#REF!</v>
      </c>
      <c r="T103" s="46" t="e">
        <f t="shared" si="58"/>
        <v>#REF!</v>
      </c>
      <c r="U103" s="46" t="e">
        <f t="shared" si="58"/>
        <v>#REF!</v>
      </c>
      <c r="V103" s="46" t="e">
        <f t="shared" si="58"/>
        <v>#REF!</v>
      </c>
      <c r="W103" s="46" t="e">
        <f t="shared" si="58"/>
        <v>#REF!</v>
      </c>
      <c r="X103" s="46" t="e">
        <f t="shared" si="58"/>
        <v>#REF!</v>
      </c>
      <c r="Y103" s="46" t="e">
        <f t="shared" si="58"/>
        <v>#REF!</v>
      </c>
      <c r="Z103" s="46" t="e">
        <f t="shared" si="58"/>
        <v>#REF!</v>
      </c>
      <c r="AA103" s="46" t="e">
        <f t="shared" si="58"/>
        <v>#REF!</v>
      </c>
      <c r="AB103" s="46" t="e">
        <f t="shared" si="58"/>
        <v>#REF!</v>
      </c>
      <c r="AC103" s="46" t="e">
        <f t="shared" si="58"/>
        <v>#REF!</v>
      </c>
      <c r="AD103" s="46" t="e">
        <f t="shared" si="58"/>
        <v>#REF!</v>
      </c>
      <c r="AE103" s="46" t="e">
        <f t="shared" si="58"/>
        <v>#REF!</v>
      </c>
      <c r="AF103" s="46" t="e">
        <f t="shared" si="58"/>
        <v>#REF!</v>
      </c>
      <c r="AG103" s="46" t="e">
        <f t="shared" si="58"/>
        <v>#REF!</v>
      </c>
      <c r="AH103" s="46" t="e">
        <f t="shared" si="58"/>
        <v>#REF!</v>
      </c>
    </row>
    <row r="104" spans="2:34" hidden="1" x14ac:dyDescent="0.2">
      <c r="B104" s="18" t="str">
        <f>'General inputs'!$B$80</f>
        <v xml:space="preserve">Avoided voluntary load curtailment </v>
      </c>
      <c r="C104" s="5"/>
      <c r="D104" s="5"/>
      <c r="E104" s="46" t="e">
        <f t="shared" si="57"/>
        <v>#REF!</v>
      </c>
      <c r="F104" s="46" t="e">
        <f t="shared" ref="F104:AH104" si="59">(E104+F69)*F$76</f>
        <v>#REF!</v>
      </c>
      <c r="G104" s="46" t="e">
        <f t="shared" si="59"/>
        <v>#REF!</v>
      </c>
      <c r="H104" s="46" t="e">
        <f t="shared" si="59"/>
        <v>#REF!</v>
      </c>
      <c r="I104" s="46" t="e">
        <f t="shared" si="59"/>
        <v>#REF!</v>
      </c>
      <c r="J104" s="46" t="e">
        <f t="shared" si="59"/>
        <v>#REF!</v>
      </c>
      <c r="K104" s="46" t="e">
        <f t="shared" si="59"/>
        <v>#REF!</v>
      </c>
      <c r="L104" s="46" t="e">
        <f t="shared" si="59"/>
        <v>#REF!</v>
      </c>
      <c r="M104" s="46" t="e">
        <f t="shared" si="59"/>
        <v>#REF!</v>
      </c>
      <c r="N104" s="46" t="e">
        <f t="shared" si="59"/>
        <v>#REF!</v>
      </c>
      <c r="O104" s="46" t="e">
        <f t="shared" si="59"/>
        <v>#REF!</v>
      </c>
      <c r="P104" s="46" t="e">
        <f t="shared" si="59"/>
        <v>#REF!</v>
      </c>
      <c r="Q104" s="46" t="e">
        <f t="shared" si="59"/>
        <v>#REF!</v>
      </c>
      <c r="R104" s="46" t="e">
        <f t="shared" si="59"/>
        <v>#REF!</v>
      </c>
      <c r="S104" s="46" t="e">
        <f t="shared" si="59"/>
        <v>#REF!</v>
      </c>
      <c r="T104" s="46" t="e">
        <f t="shared" si="59"/>
        <v>#REF!</v>
      </c>
      <c r="U104" s="46" t="e">
        <f t="shared" si="59"/>
        <v>#REF!</v>
      </c>
      <c r="V104" s="46" t="e">
        <f t="shared" si="59"/>
        <v>#REF!</v>
      </c>
      <c r="W104" s="46" t="e">
        <f t="shared" si="59"/>
        <v>#REF!</v>
      </c>
      <c r="X104" s="46" t="e">
        <f t="shared" si="59"/>
        <v>#REF!</v>
      </c>
      <c r="Y104" s="46" t="e">
        <f t="shared" si="59"/>
        <v>#REF!</v>
      </c>
      <c r="Z104" s="46" t="e">
        <f t="shared" si="59"/>
        <v>#REF!</v>
      </c>
      <c r="AA104" s="46" t="e">
        <f t="shared" si="59"/>
        <v>#REF!</v>
      </c>
      <c r="AB104" s="46" t="e">
        <f t="shared" si="59"/>
        <v>#REF!</v>
      </c>
      <c r="AC104" s="46" t="e">
        <f t="shared" si="59"/>
        <v>#REF!</v>
      </c>
      <c r="AD104" s="46" t="e">
        <f t="shared" si="59"/>
        <v>#REF!</v>
      </c>
      <c r="AE104" s="46" t="e">
        <f t="shared" si="59"/>
        <v>#REF!</v>
      </c>
      <c r="AF104" s="46" t="e">
        <f t="shared" si="59"/>
        <v>#REF!</v>
      </c>
      <c r="AG104" s="46" t="e">
        <f t="shared" si="59"/>
        <v>#REF!</v>
      </c>
      <c r="AH104" s="46" t="e">
        <f t="shared" si="59"/>
        <v>#REF!</v>
      </c>
    </row>
    <row r="105" spans="2:34" hidden="1" x14ac:dyDescent="0.2">
      <c r="B105" s="18" t="str">
        <f>'General inputs'!$B$81</f>
        <v>Avoided involuntary load shedding</v>
      </c>
      <c r="C105" s="5"/>
      <c r="D105" s="5"/>
      <c r="E105" s="46" t="e">
        <f t="shared" si="57"/>
        <v>#REF!</v>
      </c>
      <c r="F105" s="46" t="e">
        <f t="shared" ref="F105:AH105" si="60">(E105+F70)*F$76</f>
        <v>#REF!</v>
      </c>
      <c r="G105" s="46" t="e">
        <f t="shared" si="60"/>
        <v>#REF!</v>
      </c>
      <c r="H105" s="46" t="e">
        <f t="shared" si="60"/>
        <v>#REF!</v>
      </c>
      <c r="I105" s="46" t="e">
        <f t="shared" si="60"/>
        <v>#REF!</v>
      </c>
      <c r="J105" s="46" t="e">
        <f t="shared" si="60"/>
        <v>#REF!</v>
      </c>
      <c r="K105" s="46" t="e">
        <f t="shared" si="60"/>
        <v>#REF!</v>
      </c>
      <c r="L105" s="46" t="e">
        <f t="shared" si="60"/>
        <v>#REF!</v>
      </c>
      <c r="M105" s="46" t="e">
        <f t="shared" si="60"/>
        <v>#REF!</v>
      </c>
      <c r="N105" s="46" t="e">
        <f t="shared" si="60"/>
        <v>#REF!</v>
      </c>
      <c r="O105" s="46" t="e">
        <f t="shared" si="60"/>
        <v>#REF!</v>
      </c>
      <c r="P105" s="46" t="e">
        <f t="shared" si="60"/>
        <v>#REF!</v>
      </c>
      <c r="Q105" s="46" t="e">
        <f t="shared" si="60"/>
        <v>#REF!</v>
      </c>
      <c r="R105" s="46" t="e">
        <f t="shared" si="60"/>
        <v>#REF!</v>
      </c>
      <c r="S105" s="46" t="e">
        <f t="shared" si="60"/>
        <v>#REF!</v>
      </c>
      <c r="T105" s="46" t="e">
        <f t="shared" si="60"/>
        <v>#REF!</v>
      </c>
      <c r="U105" s="46" t="e">
        <f t="shared" si="60"/>
        <v>#REF!</v>
      </c>
      <c r="V105" s="46" t="e">
        <f t="shared" si="60"/>
        <v>#REF!</v>
      </c>
      <c r="W105" s="46" t="e">
        <f t="shared" si="60"/>
        <v>#REF!</v>
      </c>
      <c r="X105" s="46" t="e">
        <f t="shared" si="60"/>
        <v>#REF!</v>
      </c>
      <c r="Y105" s="46" t="e">
        <f t="shared" si="60"/>
        <v>#REF!</v>
      </c>
      <c r="Z105" s="46" t="e">
        <f t="shared" si="60"/>
        <v>#REF!</v>
      </c>
      <c r="AA105" s="46" t="e">
        <f t="shared" si="60"/>
        <v>#REF!</v>
      </c>
      <c r="AB105" s="46" t="e">
        <f t="shared" si="60"/>
        <v>#REF!</v>
      </c>
      <c r="AC105" s="46" t="e">
        <f t="shared" si="60"/>
        <v>#REF!</v>
      </c>
      <c r="AD105" s="46" t="e">
        <f t="shared" si="60"/>
        <v>#REF!</v>
      </c>
      <c r="AE105" s="46" t="e">
        <f t="shared" si="60"/>
        <v>#REF!</v>
      </c>
      <c r="AF105" s="46" t="e">
        <f t="shared" si="60"/>
        <v>#REF!</v>
      </c>
      <c r="AG105" s="46" t="e">
        <f t="shared" si="60"/>
        <v>#REF!</v>
      </c>
      <c r="AH105" s="46" t="e">
        <f t="shared" si="60"/>
        <v>#REF!</v>
      </c>
    </row>
    <row r="106" spans="2:34" hidden="1" x14ac:dyDescent="0.2">
      <c r="B106" s="18" t="str">
        <f>'General inputs'!$B$82</f>
        <v>Avoided costs for non RIT-T proponent parties</v>
      </c>
      <c r="C106" s="5"/>
      <c r="D106" s="5"/>
      <c r="E106" s="46" t="e">
        <f t="shared" si="57"/>
        <v>#REF!</v>
      </c>
      <c r="F106" s="46" t="e">
        <f t="shared" ref="F106:AH106" si="61">(E106+F71)*F$76</f>
        <v>#REF!</v>
      </c>
      <c r="G106" s="46" t="e">
        <f t="shared" si="61"/>
        <v>#REF!</v>
      </c>
      <c r="H106" s="46" t="e">
        <f t="shared" si="61"/>
        <v>#REF!</v>
      </c>
      <c r="I106" s="46" t="e">
        <f t="shared" si="61"/>
        <v>#REF!</v>
      </c>
      <c r="J106" s="46" t="e">
        <f t="shared" si="61"/>
        <v>#REF!</v>
      </c>
      <c r="K106" s="46" t="e">
        <f t="shared" si="61"/>
        <v>#REF!</v>
      </c>
      <c r="L106" s="46" t="e">
        <f t="shared" si="61"/>
        <v>#REF!</v>
      </c>
      <c r="M106" s="46" t="e">
        <f t="shared" si="61"/>
        <v>#REF!</v>
      </c>
      <c r="N106" s="46" t="e">
        <f t="shared" si="61"/>
        <v>#REF!</v>
      </c>
      <c r="O106" s="46" t="e">
        <f t="shared" si="61"/>
        <v>#REF!</v>
      </c>
      <c r="P106" s="46" t="e">
        <f t="shared" si="61"/>
        <v>#REF!</v>
      </c>
      <c r="Q106" s="46" t="e">
        <f t="shared" si="61"/>
        <v>#REF!</v>
      </c>
      <c r="R106" s="46" t="e">
        <f t="shared" si="61"/>
        <v>#REF!</v>
      </c>
      <c r="S106" s="46" t="e">
        <f t="shared" si="61"/>
        <v>#REF!</v>
      </c>
      <c r="T106" s="46" t="e">
        <f t="shared" si="61"/>
        <v>#REF!</v>
      </c>
      <c r="U106" s="46" t="e">
        <f t="shared" si="61"/>
        <v>#REF!</v>
      </c>
      <c r="V106" s="46" t="e">
        <f t="shared" si="61"/>
        <v>#REF!</v>
      </c>
      <c r="W106" s="46" t="e">
        <f t="shared" si="61"/>
        <v>#REF!</v>
      </c>
      <c r="X106" s="46" t="e">
        <f t="shared" si="61"/>
        <v>#REF!</v>
      </c>
      <c r="Y106" s="46" t="e">
        <f t="shared" si="61"/>
        <v>#REF!</v>
      </c>
      <c r="Z106" s="46" t="e">
        <f t="shared" si="61"/>
        <v>#REF!</v>
      </c>
      <c r="AA106" s="46" t="e">
        <f t="shared" si="61"/>
        <v>#REF!</v>
      </c>
      <c r="AB106" s="46" t="e">
        <f t="shared" si="61"/>
        <v>#REF!</v>
      </c>
      <c r="AC106" s="46" t="e">
        <f t="shared" si="61"/>
        <v>#REF!</v>
      </c>
      <c r="AD106" s="46" t="e">
        <f t="shared" si="61"/>
        <v>#REF!</v>
      </c>
      <c r="AE106" s="46" t="e">
        <f t="shared" si="61"/>
        <v>#REF!</v>
      </c>
      <c r="AF106" s="46" t="e">
        <f t="shared" si="61"/>
        <v>#REF!</v>
      </c>
      <c r="AG106" s="46" t="e">
        <f t="shared" si="61"/>
        <v>#REF!</v>
      </c>
      <c r="AH106" s="46" t="e">
        <f t="shared" si="61"/>
        <v>#REF!</v>
      </c>
    </row>
    <row r="107" spans="2:34" hidden="1" x14ac:dyDescent="0.2">
      <c r="B107" s="18" t="str">
        <f>'General inputs'!$B$83</f>
        <v>Avoided unrelated TNSP expenditure (wood pole replacement)</v>
      </c>
      <c r="C107" s="5"/>
      <c r="D107" s="5"/>
      <c r="E107" s="46" t="e">
        <f t="shared" si="57"/>
        <v>#REF!</v>
      </c>
      <c r="F107" s="46" t="e">
        <f t="shared" ref="F107:AH107" si="62">(E107+F72)*F$76</f>
        <v>#REF!</v>
      </c>
      <c r="G107" s="46" t="e">
        <f t="shared" si="62"/>
        <v>#REF!</v>
      </c>
      <c r="H107" s="46" t="e">
        <f t="shared" si="62"/>
        <v>#REF!</v>
      </c>
      <c r="I107" s="46" t="e">
        <f t="shared" si="62"/>
        <v>#REF!</v>
      </c>
      <c r="J107" s="46" t="e">
        <f t="shared" si="62"/>
        <v>#REF!</v>
      </c>
      <c r="K107" s="46" t="e">
        <f t="shared" si="62"/>
        <v>#REF!</v>
      </c>
      <c r="L107" s="46" t="e">
        <f t="shared" si="62"/>
        <v>#REF!</v>
      </c>
      <c r="M107" s="46" t="e">
        <f t="shared" si="62"/>
        <v>#REF!</v>
      </c>
      <c r="N107" s="46" t="e">
        <f t="shared" si="62"/>
        <v>#REF!</v>
      </c>
      <c r="O107" s="46" t="e">
        <f t="shared" si="62"/>
        <v>#REF!</v>
      </c>
      <c r="P107" s="46" t="e">
        <f t="shared" si="62"/>
        <v>#REF!</v>
      </c>
      <c r="Q107" s="46" t="e">
        <f t="shared" si="62"/>
        <v>#REF!</v>
      </c>
      <c r="R107" s="46" t="e">
        <f t="shared" si="62"/>
        <v>#REF!</v>
      </c>
      <c r="S107" s="46" t="e">
        <f t="shared" si="62"/>
        <v>#REF!</v>
      </c>
      <c r="T107" s="46" t="e">
        <f t="shared" si="62"/>
        <v>#REF!</v>
      </c>
      <c r="U107" s="46" t="e">
        <f t="shared" si="62"/>
        <v>#REF!</v>
      </c>
      <c r="V107" s="46" t="e">
        <f t="shared" si="62"/>
        <v>#REF!</v>
      </c>
      <c r="W107" s="46" t="e">
        <f t="shared" si="62"/>
        <v>#REF!</v>
      </c>
      <c r="X107" s="46" t="e">
        <f t="shared" si="62"/>
        <v>#REF!</v>
      </c>
      <c r="Y107" s="46" t="e">
        <f t="shared" si="62"/>
        <v>#REF!</v>
      </c>
      <c r="Z107" s="46" t="e">
        <f t="shared" si="62"/>
        <v>#REF!</v>
      </c>
      <c r="AA107" s="46" t="e">
        <f t="shared" si="62"/>
        <v>#REF!</v>
      </c>
      <c r="AB107" s="46" t="e">
        <f t="shared" si="62"/>
        <v>#REF!</v>
      </c>
      <c r="AC107" s="46" t="e">
        <f t="shared" si="62"/>
        <v>#REF!</v>
      </c>
      <c r="AD107" s="46" t="e">
        <f t="shared" si="62"/>
        <v>#REF!</v>
      </c>
      <c r="AE107" s="46" t="e">
        <f t="shared" si="62"/>
        <v>#REF!</v>
      </c>
      <c r="AF107" s="46" t="e">
        <f t="shared" si="62"/>
        <v>#REF!</v>
      </c>
      <c r="AG107" s="46" t="e">
        <f t="shared" si="62"/>
        <v>#REF!</v>
      </c>
      <c r="AH107" s="46" t="e">
        <f t="shared" si="62"/>
        <v>#REF!</v>
      </c>
    </row>
    <row r="108" spans="2:34" hidden="1" x14ac:dyDescent="0.2">
      <c r="B108" s="18" t="str">
        <f>'General inputs'!$B$84</f>
        <v>Avoided unrelated TNSP expenditure (market benefits)</v>
      </c>
      <c r="C108" s="5"/>
      <c r="D108" s="5"/>
      <c r="E108" s="46" t="e">
        <f t="shared" si="57"/>
        <v>#REF!</v>
      </c>
      <c r="F108" s="46" t="e">
        <f t="shared" ref="F108:AH108" si="63">(E108+F73)*F$76</f>
        <v>#REF!</v>
      </c>
      <c r="G108" s="46" t="e">
        <f t="shared" si="63"/>
        <v>#REF!</v>
      </c>
      <c r="H108" s="46" t="e">
        <f t="shared" si="63"/>
        <v>#REF!</v>
      </c>
      <c r="I108" s="46" t="e">
        <f t="shared" si="63"/>
        <v>#REF!</v>
      </c>
      <c r="J108" s="46" t="e">
        <f t="shared" si="63"/>
        <v>#REF!</v>
      </c>
      <c r="K108" s="46" t="e">
        <f t="shared" si="63"/>
        <v>#REF!</v>
      </c>
      <c r="L108" s="46" t="e">
        <f t="shared" si="63"/>
        <v>#REF!</v>
      </c>
      <c r="M108" s="46" t="e">
        <f t="shared" si="63"/>
        <v>#REF!</v>
      </c>
      <c r="N108" s="46" t="e">
        <f t="shared" si="63"/>
        <v>#REF!</v>
      </c>
      <c r="O108" s="46" t="e">
        <f t="shared" si="63"/>
        <v>#REF!</v>
      </c>
      <c r="P108" s="46" t="e">
        <f t="shared" si="63"/>
        <v>#REF!</v>
      </c>
      <c r="Q108" s="46" t="e">
        <f t="shared" si="63"/>
        <v>#REF!</v>
      </c>
      <c r="R108" s="46" t="e">
        <f t="shared" si="63"/>
        <v>#REF!</v>
      </c>
      <c r="S108" s="46" t="e">
        <f t="shared" si="63"/>
        <v>#REF!</v>
      </c>
      <c r="T108" s="46" t="e">
        <f t="shared" si="63"/>
        <v>#REF!</v>
      </c>
      <c r="U108" s="46" t="e">
        <f t="shared" si="63"/>
        <v>#REF!</v>
      </c>
      <c r="V108" s="46" t="e">
        <f t="shared" si="63"/>
        <v>#REF!</v>
      </c>
      <c r="W108" s="46" t="e">
        <f t="shared" si="63"/>
        <v>#REF!</v>
      </c>
      <c r="X108" s="46" t="e">
        <f t="shared" si="63"/>
        <v>#REF!</v>
      </c>
      <c r="Y108" s="46" t="e">
        <f t="shared" si="63"/>
        <v>#REF!</v>
      </c>
      <c r="Z108" s="46" t="e">
        <f t="shared" si="63"/>
        <v>#REF!</v>
      </c>
      <c r="AA108" s="46" t="e">
        <f t="shared" si="63"/>
        <v>#REF!</v>
      </c>
      <c r="AB108" s="46" t="e">
        <f t="shared" si="63"/>
        <v>#REF!</v>
      </c>
      <c r="AC108" s="46" t="e">
        <f t="shared" si="63"/>
        <v>#REF!</v>
      </c>
      <c r="AD108" s="46" t="e">
        <f t="shared" si="63"/>
        <v>#REF!</v>
      </c>
      <c r="AE108" s="46" t="e">
        <f t="shared" si="63"/>
        <v>#REF!</v>
      </c>
      <c r="AF108" s="46" t="e">
        <f t="shared" si="63"/>
        <v>#REF!</v>
      </c>
      <c r="AG108" s="46" t="e">
        <f t="shared" si="63"/>
        <v>#REF!</v>
      </c>
      <c r="AH108" s="46" t="e">
        <f t="shared" si="63"/>
        <v>#REF!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AF253-5B8F-4292-BBF1-D71EA9202134}">
  <sheetPr>
    <tabColor rgb="FFE0D4A4"/>
  </sheetPr>
  <dimension ref="B2:T85"/>
  <sheetViews>
    <sheetView showGridLines="0" zoomScale="70" zoomScaleNormal="70" workbookViewId="0">
      <selection activeCell="B2" sqref="B2"/>
    </sheetView>
  </sheetViews>
  <sheetFormatPr defaultRowHeight="14.25" x14ac:dyDescent="0.2"/>
  <cols>
    <col min="2" max="2" width="19.125" customWidth="1"/>
    <col min="11" max="12" width="9.625" customWidth="1"/>
  </cols>
  <sheetData>
    <row r="2" spans="2:20" ht="19.5" x14ac:dyDescent="0.3">
      <c r="B2" s="2" t="s">
        <v>154</v>
      </c>
      <c r="C2" s="1"/>
      <c r="D2" s="1"/>
      <c r="E2" s="1"/>
      <c r="F2" s="1"/>
      <c r="G2" s="1"/>
      <c r="H2" s="1"/>
      <c r="I2" s="1"/>
      <c r="J2" s="1"/>
      <c r="K2" s="1"/>
    </row>
    <row r="4" spans="2:20" ht="15" x14ac:dyDescent="0.25">
      <c r="B4" s="6" t="s">
        <v>15</v>
      </c>
      <c r="C4" s="7"/>
      <c r="D4" s="7"/>
    </row>
    <row r="5" spans="2:20" ht="15" x14ac:dyDescent="0.25">
      <c r="B5" s="12"/>
    </row>
    <row r="6" spans="2:20" ht="15" x14ac:dyDescent="0.25">
      <c r="B6" s="4" t="s">
        <v>16</v>
      </c>
      <c r="C6" s="4" t="s">
        <v>17</v>
      </c>
      <c r="D6" s="4" t="s">
        <v>18</v>
      </c>
    </row>
    <row r="7" spans="2:20" ht="15" x14ac:dyDescent="0.2">
      <c r="B7" s="68" t="s">
        <v>19</v>
      </c>
      <c r="C7" s="68" t="s">
        <v>20</v>
      </c>
      <c r="D7" s="63">
        <v>2023</v>
      </c>
    </row>
    <row r="8" spans="2:20" ht="15" x14ac:dyDescent="0.2">
      <c r="B8" s="68" t="s">
        <v>21</v>
      </c>
      <c r="C8" s="68" t="s">
        <v>20</v>
      </c>
      <c r="D8" s="63">
        <v>2023</v>
      </c>
    </row>
    <row r="9" spans="2:20" ht="15" x14ac:dyDescent="0.2">
      <c r="B9" s="68" t="s">
        <v>22</v>
      </c>
      <c r="C9" s="68" t="s">
        <v>23</v>
      </c>
      <c r="D9" s="63">
        <v>20</v>
      </c>
    </row>
    <row r="12" spans="2:20" ht="15" x14ac:dyDescent="0.25">
      <c r="B12" s="6" t="s">
        <v>24</v>
      </c>
      <c r="C12" s="7"/>
      <c r="D12" s="7"/>
      <c r="E12" s="7"/>
      <c r="F12" s="7"/>
      <c r="G12" s="7"/>
      <c r="H12" s="7"/>
      <c r="I12" s="7"/>
      <c r="J12" s="7"/>
      <c r="K12" s="7"/>
    </row>
    <row r="14" spans="2:20" ht="15" x14ac:dyDescent="0.25">
      <c r="B14" s="4" t="s">
        <v>0</v>
      </c>
      <c r="C14" s="4" t="s">
        <v>106</v>
      </c>
      <c r="D14" s="4" t="s">
        <v>2</v>
      </c>
      <c r="E14" s="4"/>
      <c r="F14" s="4"/>
      <c r="G14" s="4"/>
      <c r="H14" s="4"/>
      <c r="I14" s="4"/>
      <c r="J14" s="4"/>
      <c r="K14" s="4"/>
    </row>
    <row r="15" spans="2:20" x14ac:dyDescent="0.2">
      <c r="B15" s="64" t="s">
        <v>1</v>
      </c>
      <c r="C15" s="72"/>
      <c r="D15" s="64" t="s">
        <v>68</v>
      </c>
      <c r="E15" s="64"/>
      <c r="F15" s="64"/>
      <c r="G15" s="64"/>
      <c r="H15" s="64"/>
      <c r="I15" s="64"/>
      <c r="J15" s="64"/>
      <c r="K15" s="64"/>
    </row>
    <row r="16" spans="2:20" ht="14.25" customHeight="1" x14ac:dyDescent="0.2">
      <c r="B16" s="14" t="s">
        <v>97</v>
      </c>
      <c r="C16" s="128">
        <v>1</v>
      </c>
      <c r="D16" s="146" t="s">
        <v>107</v>
      </c>
      <c r="E16" s="146"/>
      <c r="F16" s="146"/>
      <c r="G16" s="146"/>
      <c r="H16" s="146"/>
      <c r="I16" s="146"/>
      <c r="J16" s="146"/>
      <c r="K16" s="146"/>
      <c r="L16" s="149"/>
      <c r="M16" s="149"/>
      <c r="N16" s="149"/>
      <c r="O16" s="149"/>
      <c r="P16" s="149"/>
      <c r="Q16" s="149"/>
      <c r="R16" s="149"/>
      <c r="S16" s="149"/>
      <c r="T16" s="149"/>
    </row>
    <row r="17" spans="2:20" ht="14.25" customHeight="1" x14ac:dyDescent="0.2">
      <c r="B17" s="14" t="s">
        <v>97</v>
      </c>
      <c r="C17" s="128">
        <v>1</v>
      </c>
      <c r="D17" s="144" t="s">
        <v>108</v>
      </c>
      <c r="E17" s="144"/>
      <c r="F17" s="144"/>
      <c r="G17" s="144"/>
      <c r="H17" s="144"/>
      <c r="I17" s="144"/>
      <c r="J17" s="144"/>
      <c r="K17" s="144"/>
    </row>
    <row r="18" spans="2:20" ht="14.25" customHeight="1" x14ac:dyDescent="0.2">
      <c r="B18" s="14" t="s">
        <v>97</v>
      </c>
      <c r="C18" s="128">
        <v>1</v>
      </c>
      <c r="D18" s="148" t="s">
        <v>158</v>
      </c>
      <c r="E18" s="144"/>
      <c r="F18" s="144"/>
      <c r="G18" s="144"/>
      <c r="H18" s="144"/>
      <c r="I18" s="144"/>
      <c r="J18" s="144"/>
      <c r="K18" s="144"/>
    </row>
    <row r="19" spans="2:20" ht="14.25" customHeight="1" x14ac:dyDescent="0.2">
      <c r="B19" s="14" t="s">
        <v>97</v>
      </c>
      <c r="C19" s="128">
        <v>1</v>
      </c>
      <c r="D19" s="144" t="s">
        <v>112</v>
      </c>
      <c r="E19" s="144"/>
      <c r="F19" s="144"/>
      <c r="G19" s="144"/>
      <c r="H19" s="144"/>
      <c r="I19" s="144"/>
      <c r="J19" s="144"/>
      <c r="K19" s="144"/>
    </row>
    <row r="20" spans="2:20" ht="14.25" customHeight="1" x14ac:dyDescent="0.2">
      <c r="B20" s="14" t="s">
        <v>97</v>
      </c>
      <c r="C20" s="128">
        <v>1</v>
      </c>
      <c r="D20" s="144" t="s">
        <v>119</v>
      </c>
      <c r="E20" s="144"/>
      <c r="F20" s="144"/>
      <c r="G20" s="144"/>
      <c r="H20" s="144"/>
      <c r="I20" s="144"/>
      <c r="J20" s="144"/>
      <c r="K20" s="144"/>
    </row>
    <row r="21" spans="2:20" ht="14.25" customHeight="1" x14ac:dyDescent="0.2">
      <c r="B21" s="64" t="s">
        <v>97</v>
      </c>
      <c r="C21" s="65">
        <v>2</v>
      </c>
      <c r="D21" s="147" t="s">
        <v>159</v>
      </c>
      <c r="E21" s="145"/>
      <c r="F21" s="145"/>
      <c r="G21" s="145"/>
      <c r="H21" s="145"/>
      <c r="I21" s="145"/>
      <c r="J21" s="145"/>
      <c r="K21" s="145"/>
    </row>
    <row r="22" spans="2:20" ht="14.25" customHeight="1" x14ac:dyDescent="0.2">
      <c r="B22" s="14" t="s">
        <v>98</v>
      </c>
      <c r="C22" s="128">
        <v>1</v>
      </c>
      <c r="D22" s="146" t="s">
        <v>107</v>
      </c>
      <c r="E22" s="146"/>
      <c r="F22" s="146"/>
      <c r="G22" s="146"/>
      <c r="H22" s="146"/>
      <c r="I22" s="146"/>
      <c r="J22" s="146"/>
      <c r="K22" s="146"/>
      <c r="L22" s="149"/>
      <c r="M22" s="149"/>
      <c r="N22" s="149"/>
      <c r="O22" s="149"/>
      <c r="P22" s="149"/>
      <c r="Q22" s="149"/>
      <c r="R22" s="149"/>
      <c r="S22" s="149"/>
      <c r="T22" s="149"/>
    </row>
    <row r="23" spans="2:20" ht="14.25" customHeight="1" x14ac:dyDescent="0.2">
      <c r="B23" s="14" t="s">
        <v>98</v>
      </c>
      <c r="C23" s="128">
        <v>1</v>
      </c>
      <c r="D23" s="144" t="s">
        <v>108</v>
      </c>
      <c r="E23" s="144"/>
      <c r="F23" s="144"/>
      <c r="G23" s="144"/>
      <c r="H23" s="144"/>
      <c r="I23" s="144"/>
      <c r="J23" s="144"/>
      <c r="K23" s="144"/>
    </row>
    <row r="24" spans="2:20" ht="14.25" customHeight="1" x14ac:dyDescent="0.2">
      <c r="B24" s="14" t="s">
        <v>98</v>
      </c>
      <c r="C24" s="128">
        <v>1</v>
      </c>
      <c r="D24" s="148" t="s">
        <v>158</v>
      </c>
      <c r="E24" s="144"/>
      <c r="F24" s="144"/>
      <c r="G24" s="144"/>
      <c r="H24" s="144"/>
      <c r="I24" s="144"/>
      <c r="J24" s="144"/>
      <c r="K24" s="144"/>
    </row>
    <row r="25" spans="2:20" ht="14.25" customHeight="1" x14ac:dyDescent="0.2">
      <c r="B25" s="14" t="s">
        <v>98</v>
      </c>
      <c r="C25" s="128">
        <v>1</v>
      </c>
      <c r="D25" s="144" t="s">
        <v>112</v>
      </c>
      <c r="E25" s="144"/>
      <c r="F25" s="144"/>
      <c r="G25" s="144"/>
      <c r="H25" s="144"/>
      <c r="I25" s="144"/>
      <c r="J25" s="144"/>
      <c r="K25" s="144"/>
    </row>
    <row r="26" spans="2:20" ht="14.25" customHeight="1" x14ac:dyDescent="0.2">
      <c r="B26" s="64" t="s">
        <v>98</v>
      </c>
      <c r="C26" s="65">
        <v>2</v>
      </c>
      <c r="D26" s="145" t="s">
        <v>109</v>
      </c>
      <c r="E26" s="145"/>
      <c r="F26" s="145"/>
      <c r="G26" s="145"/>
      <c r="H26" s="145"/>
      <c r="I26" s="145"/>
      <c r="J26" s="145"/>
      <c r="K26" s="145"/>
    </row>
    <row r="27" spans="2:20" ht="14.25" customHeight="1" x14ac:dyDescent="0.2">
      <c r="B27" s="14" t="s">
        <v>99</v>
      </c>
      <c r="C27" s="128">
        <v>1</v>
      </c>
      <c r="D27" s="144" t="s">
        <v>107</v>
      </c>
      <c r="E27" s="144"/>
      <c r="F27" s="144"/>
      <c r="G27" s="144"/>
      <c r="H27" s="144"/>
      <c r="I27" s="144"/>
      <c r="J27" s="144"/>
      <c r="K27" s="144"/>
      <c r="L27" s="149"/>
      <c r="M27" s="149"/>
      <c r="N27" s="149"/>
      <c r="O27" s="149"/>
      <c r="P27" s="149"/>
      <c r="Q27" s="149"/>
      <c r="R27" s="149"/>
      <c r="S27" s="149"/>
      <c r="T27" s="149"/>
    </row>
    <row r="28" spans="2:20" ht="14.25" customHeight="1" x14ac:dyDescent="0.2">
      <c r="B28" s="14" t="s">
        <v>99</v>
      </c>
      <c r="C28" s="128">
        <v>1</v>
      </c>
      <c r="D28" s="144" t="s">
        <v>110</v>
      </c>
      <c r="E28" s="144"/>
      <c r="F28" s="144"/>
      <c r="G28" s="144"/>
      <c r="H28" s="144"/>
      <c r="I28" s="144"/>
      <c r="J28" s="144"/>
      <c r="K28" s="144"/>
    </row>
    <row r="29" spans="2:20" ht="14.45" customHeight="1" x14ac:dyDescent="0.2">
      <c r="B29" s="14" t="s">
        <v>99</v>
      </c>
      <c r="C29" s="128">
        <v>1</v>
      </c>
      <c r="D29" s="144" t="s">
        <v>120</v>
      </c>
      <c r="E29" s="144"/>
      <c r="F29" s="144"/>
      <c r="G29" s="144"/>
      <c r="H29" s="144"/>
      <c r="I29" s="144"/>
      <c r="J29" s="144"/>
      <c r="K29" s="144"/>
    </row>
    <row r="30" spans="2:20" ht="14.45" customHeight="1" x14ac:dyDescent="0.2">
      <c r="B30" s="14" t="s">
        <v>99</v>
      </c>
      <c r="C30" s="128">
        <v>1</v>
      </c>
      <c r="D30" s="144" t="s">
        <v>112</v>
      </c>
      <c r="E30" s="144"/>
      <c r="F30" s="144"/>
      <c r="G30" s="144"/>
      <c r="H30" s="144"/>
      <c r="I30" s="144"/>
      <c r="J30" s="144"/>
      <c r="K30" s="144"/>
    </row>
    <row r="31" spans="2:20" ht="14.45" customHeight="1" x14ac:dyDescent="0.2">
      <c r="B31" s="64" t="s">
        <v>99</v>
      </c>
      <c r="C31" s="65">
        <v>2</v>
      </c>
      <c r="D31" s="147" t="s">
        <v>160</v>
      </c>
      <c r="E31" s="145"/>
      <c r="F31" s="145"/>
      <c r="G31" s="145"/>
      <c r="H31" s="145"/>
      <c r="I31" s="145"/>
      <c r="J31" s="145"/>
      <c r="K31" s="145"/>
    </row>
    <row r="32" spans="2:20" ht="14.25" customHeight="1" x14ac:dyDescent="0.2">
      <c r="B32" s="14" t="s">
        <v>100</v>
      </c>
      <c r="C32" s="128">
        <v>1</v>
      </c>
      <c r="D32" s="144" t="s">
        <v>107</v>
      </c>
      <c r="E32" s="144"/>
      <c r="F32" s="144"/>
      <c r="G32" s="144"/>
      <c r="H32" s="144"/>
      <c r="I32" s="144"/>
      <c r="J32" s="144"/>
      <c r="K32" s="144"/>
      <c r="L32" s="149"/>
      <c r="M32" s="149"/>
      <c r="N32" s="149"/>
      <c r="O32" s="149"/>
      <c r="P32" s="149"/>
      <c r="Q32" s="149"/>
      <c r="R32" s="149"/>
      <c r="S32" s="149"/>
      <c r="T32" s="149"/>
    </row>
    <row r="33" spans="2:20" ht="14.25" customHeight="1" x14ac:dyDescent="0.2">
      <c r="B33" s="14" t="s">
        <v>100</v>
      </c>
      <c r="C33" s="128">
        <v>1</v>
      </c>
      <c r="D33" s="144" t="s">
        <v>111</v>
      </c>
      <c r="E33" s="144"/>
      <c r="F33" s="144"/>
      <c r="G33" s="144"/>
      <c r="H33" s="144"/>
      <c r="I33" s="144"/>
      <c r="J33" s="144"/>
      <c r="K33" s="144"/>
    </row>
    <row r="34" spans="2:20" ht="14.25" customHeight="1" x14ac:dyDescent="0.2">
      <c r="B34" s="14" t="s">
        <v>100</v>
      </c>
      <c r="C34" s="128">
        <v>1</v>
      </c>
      <c r="D34" s="144" t="s">
        <v>112</v>
      </c>
      <c r="E34" s="144"/>
      <c r="F34" s="144"/>
      <c r="G34" s="144"/>
      <c r="H34" s="144"/>
      <c r="I34" s="144"/>
      <c r="J34" s="144"/>
      <c r="K34" s="144"/>
    </row>
    <row r="35" spans="2:20" ht="14.25" customHeight="1" x14ac:dyDescent="0.2">
      <c r="B35" s="64" t="s">
        <v>100</v>
      </c>
      <c r="C35" s="65">
        <v>2</v>
      </c>
      <c r="D35" s="147" t="s">
        <v>160</v>
      </c>
      <c r="E35" s="145"/>
      <c r="F35" s="145"/>
      <c r="G35" s="145"/>
      <c r="H35" s="145"/>
      <c r="I35" s="145"/>
      <c r="J35" s="145"/>
      <c r="K35" s="145"/>
    </row>
    <row r="36" spans="2:20" ht="14.25" customHeight="1" x14ac:dyDescent="0.2">
      <c r="B36" s="14" t="s">
        <v>101</v>
      </c>
      <c r="C36" s="128">
        <v>1</v>
      </c>
      <c r="D36" s="144" t="s">
        <v>107</v>
      </c>
      <c r="E36" s="144"/>
      <c r="F36" s="144"/>
      <c r="G36" s="144"/>
      <c r="H36" s="144"/>
      <c r="I36" s="144"/>
      <c r="J36" s="144"/>
      <c r="K36" s="144"/>
      <c r="L36" s="149"/>
      <c r="M36" s="149"/>
      <c r="N36" s="149"/>
      <c r="O36" s="149"/>
      <c r="P36" s="149"/>
      <c r="Q36" s="149"/>
      <c r="R36" s="149"/>
      <c r="S36" s="149"/>
      <c r="T36" s="149"/>
    </row>
    <row r="37" spans="2:20" ht="14.25" customHeight="1" x14ac:dyDescent="0.2">
      <c r="B37" s="14" t="s">
        <v>101</v>
      </c>
      <c r="C37" s="128">
        <v>1</v>
      </c>
      <c r="D37" s="144" t="s">
        <v>110</v>
      </c>
      <c r="E37" s="144"/>
      <c r="F37" s="144"/>
      <c r="G37" s="144"/>
      <c r="H37" s="144"/>
      <c r="I37" s="144"/>
      <c r="J37" s="144"/>
      <c r="K37" s="144"/>
    </row>
    <row r="38" spans="2:20" ht="14.25" customHeight="1" x14ac:dyDescent="0.2">
      <c r="B38" s="14" t="s">
        <v>101</v>
      </c>
      <c r="C38" s="128">
        <v>1</v>
      </c>
      <c r="D38" s="144" t="s">
        <v>113</v>
      </c>
      <c r="E38" s="144"/>
      <c r="F38" s="144"/>
      <c r="G38" s="144"/>
      <c r="H38" s="144"/>
      <c r="I38" s="144"/>
      <c r="J38" s="144"/>
      <c r="K38" s="144"/>
    </row>
    <row r="39" spans="2:20" ht="14.25" customHeight="1" x14ac:dyDescent="0.2">
      <c r="B39" s="64" t="s">
        <v>101</v>
      </c>
      <c r="C39" s="65">
        <v>2</v>
      </c>
      <c r="D39" s="145" t="s">
        <v>114</v>
      </c>
      <c r="E39" s="145"/>
      <c r="F39" s="145"/>
      <c r="G39" s="145"/>
      <c r="H39" s="145"/>
      <c r="I39" s="145"/>
      <c r="J39" s="145"/>
      <c r="K39" s="145"/>
    </row>
    <row r="40" spans="2:20" ht="14.25" customHeight="1" x14ac:dyDescent="0.2">
      <c r="B40" s="14" t="s">
        <v>102</v>
      </c>
      <c r="C40" s="128">
        <v>1</v>
      </c>
      <c r="D40" s="144" t="s">
        <v>107</v>
      </c>
      <c r="E40" s="144"/>
      <c r="F40" s="144"/>
      <c r="G40" s="144"/>
      <c r="H40" s="144"/>
      <c r="I40" s="144"/>
      <c r="J40" s="144"/>
      <c r="K40" s="144"/>
      <c r="L40" s="149"/>
      <c r="M40" s="149"/>
      <c r="N40" s="149"/>
      <c r="O40" s="149"/>
      <c r="P40" s="149"/>
      <c r="Q40" s="149"/>
      <c r="R40" s="149"/>
      <c r="S40" s="149"/>
      <c r="T40" s="149"/>
    </row>
    <row r="41" spans="2:20" ht="14.25" customHeight="1" x14ac:dyDescent="0.2">
      <c r="B41" s="14" t="s">
        <v>102</v>
      </c>
      <c r="C41" s="128">
        <v>1</v>
      </c>
      <c r="D41" s="144" t="s">
        <v>115</v>
      </c>
      <c r="E41" s="144"/>
      <c r="F41" s="144"/>
      <c r="G41" s="144"/>
      <c r="H41" s="144"/>
      <c r="I41" s="144"/>
      <c r="J41" s="144"/>
      <c r="K41" s="144"/>
    </row>
    <row r="42" spans="2:20" ht="14.45" customHeight="1" x14ac:dyDescent="0.2">
      <c r="B42" s="14" t="s">
        <v>102</v>
      </c>
      <c r="C42" s="128">
        <v>1</v>
      </c>
      <c r="D42" s="144" t="s">
        <v>120</v>
      </c>
      <c r="E42" s="144"/>
      <c r="F42" s="144"/>
      <c r="G42" s="144"/>
      <c r="H42" s="144"/>
      <c r="I42" s="144"/>
      <c r="J42" s="144"/>
      <c r="K42" s="144"/>
    </row>
    <row r="43" spans="2:20" ht="14.45" customHeight="1" x14ac:dyDescent="0.2">
      <c r="B43" s="14" t="s">
        <v>102</v>
      </c>
      <c r="C43" s="128">
        <v>1</v>
      </c>
      <c r="D43" s="144" t="s">
        <v>112</v>
      </c>
      <c r="E43" s="144"/>
      <c r="F43" s="144"/>
      <c r="G43" s="144"/>
      <c r="H43" s="144"/>
      <c r="I43" s="144"/>
      <c r="J43" s="144"/>
      <c r="K43" s="144"/>
    </row>
    <row r="44" spans="2:20" ht="14.25" customHeight="1" x14ac:dyDescent="0.2">
      <c r="B44" s="64" t="s">
        <v>102</v>
      </c>
      <c r="C44" s="65">
        <v>2</v>
      </c>
      <c r="D44" s="147" t="s">
        <v>160</v>
      </c>
      <c r="E44" s="145"/>
      <c r="F44" s="145"/>
      <c r="G44" s="145"/>
      <c r="H44" s="145"/>
      <c r="I44" s="145"/>
      <c r="J44" s="145"/>
      <c r="K44" s="145"/>
    </row>
    <row r="45" spans="2:20" ht="14.25" customHeight="1" x14ac:dyDescent="0.2">
      <c r="B45" s="14" t="s">
        <v>103</v>
      </c>
      <c r="C45" s="128">
        <v>1</v>
      </c>
      <c r="D45" s="144" t="s">
        <v>107</v>
      </c>
      <c r="E45" s="144"/>
      <c r="F45" s="144"/>
      <c r="G45" s="144"/>
      <c r="H45" s="144"/>
      <c r="I45" s="144"/>
      <c r="J45" s="144"/>
      <c r="K45" s="144"/>
      <c r="L45" s="149"/>
      <c r="M45" s="149"/>
      <c r="N45" s="149"/>
      <c r="O45" s="149"/>
      <c r="P45" s="149"/>
      <c r="Q45" s="149"/>
      <c r="R45" s="149"/>
      <c r="S45" s="149"/>
      <c r="T45" s="149"/>
    </row>
    <row r="46" spans="2:20" ht="14.25" customHeight="1" x14ac:dyDescent="0.2">
      <c r="B46" s="14" t="s">
        <v>103</v>
      </c>
      <c r="C46" s="128">
        <v>1</v>
      </c>
      <c r="D46" s="144" t="s">
        <v>116</v>
      </c>
      <c r="E46" s="144"/>
      <c r="F46" s="144"/>
      <c r="G46" s="144"/>
      <c r="H46" s="144"/>
      <c r="I46" s="144"/>
      <c r="J46" s="144"/>
      <c r="K46" s="144"/>
    </row>
    <row r="47" spans="2:20" ht="14.25" customHeight="1" x14ac:dyDescent="0.2">
      <c r="B47" s="14" t="s">
        <v>103</v>
      </c>
      <c r="C47" s="128">
        <v>1</v>
      </c>
      <c r="D47" s="144" t="s">
        <v>112</v>
      </c>
      <c r="E47" s="144"/>
      <c r="F47" s="144"/>
      <c r="G47" s="144"/>
      <c r="H47" s="144"/>
      <c r="I47" s="144"/>
      <c r="J47" s="144"/>
      <c r="K47" s="144"/>
    </row>
    <row r="48" spans="2:20" ht="14.25" customHeight="1" x14ac:dyDescent="0.2">
      <c r="B48" s="64" t="s">
        <v>103</v>
      </c>
      <c r="C48" s="65">
        <v>2</v>
      </c>
      <c r="D48" s="147" t="s">
        <v>161</v>
      </c>
      <c r="E48" s="145"/>
      <c r="F48" s="145"/>
      <c r="G48" s="145"/>
      <c r="H48" s="145"/>
      <c r="I48" s="145"/>
      <c r="J48" s="145"/>
      <c r="K48" s="145"/>
    </row>
    <row r="49" spans="2:20" ht="14.25" customHeight="1" x14ac:dyDescent="0.2">
      <c r="B49" s="14" t="s">
        <v>104</v>
      </c>
      <c r="C49" s="128">
        <v>1</v>
      </c>
      <c r="D49" s="144" t="s">
        <v>107</v>
      </c>
      <c r="E49" s="144"/>
      <c r="F49" s="144"/>
      <c r="G49" s="144"/>
      <c r="H49" s="144"/>
      <c r="I49" s="144"/>
      <c r="J49" s="144"/>
      <c r="K49" s="144"/>
      <c r="L49" s="149"/>
      <c r="M49" s="149"/>
      <c r="N49" s="149"/>
      <c r="O49" s="149"/>
      <c r="P49" s="149"/>
      <c r="Q49" s="149"/>
      <c r="R49" s="149"/>
      <c r="S49" s="149"/>
      <c r="T49" s="149"/>
    </row>
    <row r="50" spans="2:20" ht="14.25" customHeight="1" x14ac:dyDescent="0.2">
      <c r="B50" s="14" t="s">
        <v>104</v>
      </c>
      <c r="C50" s="128">
        <v>1</v>
      </c>
      <c r="D50" s="144" t="s">
        <v>116</v>
      </c>
      <c r="E50" s="144"/>
      <c r="F50" s="144"/>
      <c r="G50" s="144"/>
      <c r="H50" s="144"/>
      <c r="I50" s="144"/>
      <c r="J50" s="144"/>
      <c r="K50" s="144"/>
    </row>
    <row r="51" spans="2:20" ht="14.25" customHeight="1" x14ac:dyDescent="0.2">
      <c r="B51" s="14" t="s">
        <v>104</v>
      </c>
      <c r="C51" s="128">
        <v>1</v>
      </c>
      <c r="D51" s="144" t="s">
        <v>112</v>
      </c>
      <c r="E51" s="144"/>
      <c r="F51" s="144"/>
      <c r="G51" s="144"/>
      <c r="H51" s="144"/>
      <c r="I51" s="144"/>
      <c r="J51" s="144"/>
      <c r="K51" s="144"/>
    </row>
    <row r="52" spans="2:20" ht="14.25" customHeight="1" x14ac:dyDescent="0.2">
      <c r="B52" s="64" t="s">
        <v>104</v>
      </c>
      <c r="C52" s="65">
        <v>2</v>
      </c>
      <c r="D52" s="147" t="s">
        <v>162</v>
      </c>
      <c r="E52" s="145"/>
      <c r="F52" s="145"/>
      <c r="G52" s="145"/>
      <c r="H52" s="145"/>
      <c r="I52" s="145"/>
      <c r="J52" s="145"/>
      <c r="K52" s="145"/>
    </row>
    <row r="53" spans="2:20" ht="14.25" customHeight="1" x14ac:dyDescent="0.2">
      <c r="B53" s="14" t="s">
        <v>105</v>
      </c>
      <c r="C53" s="128">
        <v>1</v>
      </c>
      <c r="D53" s="144" t="s">
        <v>107</v>
      </c>
      <c r="E53" s="144"/>
      <c r="F53" s="144"/>
      <c r="G53" s="144"/>
      <c r="H53" s="144"/>
      <c r="I53" s="144"/>
      <c r="J53" s="144"/>
      <c r="K53" s="144"/>
      <c r="L53" s="149"/>
      <c r="M53" s="149"/>
      <c r="N53" s="149"/>
      <c r="O53" s="149"/>
      <c r="P53" s="149"/>
      <c r="Q53" s="149"/>
      <c r="R53" s="149"/>
      <c r="S53" s="149"/>
      <c r="T53" s="149"/>
    </row>
    <row r="54" spans="2:20" ht="14.25" customHeight="1" x14ac:dyDescent="0.2">
      <c r="B54" s="14" t="s">
        <v>105</v>
      </c>
      <c r="C54" s="128">
        <v>1</v>
      </c>
      <c r="D54" s="144" t="s">
        <v>116</v>
      </c>
      <c r="E54" s="144"/>
      <c r="F54" s="144"/>
      <c r="G54" s="144"/>
      <c r="H54" s="144"/>
      <c r="I54" s="144"/>
      <c r="J54" s="144"/>
      <c r="K54" s="144"/>
    </row>
    <row r="55" spans="2:20" ht="14.25" customHeight="1" x14ac:dyDescent="0.2">
      <c r="B55" s="64" t="s">
        <v>105</v>
      </c>
      <c r="C55" s="65">
        <v>2</v>
      </c>
      <c r="D55" s="145" t="s">
        <v>114</v>
      </c>
      <c r="E55" s="145"/>
      <c r="F55" s="145"/>
      <c r="G55" s="145"/>
      <c r="H55" s="145"/>
      <c r="I55" s="145"/>
      <c r="J55" s="145"/>
      <c r="K55" s="145"/>
    </row>
    <row r="56" spans="2:20" ht="14.25" customHeight="1" x14ac:dyDescent="0.2">
      <c r="B56" s="14" t="s">
        <v>117</v>
      </c>
      <c r="C56" s="128">
        <v>1</v>
      </c>
      <c r="D56" s="144" t="s">
        <v>107</v>
      </c>
      <c r="E56" s="144"/>
      <c r="F56" s="144"/>
      <c r="G56" s="144"/>
      <c r="H56" s="144"/>
      <c r="I56" s="144"/>
      <c r="J56" s="144"/>
      <c r="K56" s="144"/>
    </row>
    <row r="57" spans="2:20" ht="14.25" customHeight="1" x14ac:dyDescent="0.2">
      <c r="B57" s="14" t="s">
        <v>117</v>
      </c>
      <c r="C57" s="128">
        <v>1</v>
      </c>
      <c r="D57" s="148" t="s">
        <v>198</v>
      </c>
      <c r="E57" s="144"/>
      <c r="F57" s="144"/>
      <c r="G57" s="144"/>
      <c r="H57" s="144"/>
      <c r="I57" s="144"/>
      <c r="J57" s="144"/>
      <c r="K57" s="144"/>
    </row>
    <row r="58" spans="2:20" ht="14.25" customHeight="1" x14ac:dyDescent="0.2">
      <c r="B58" s="14" t="s">
        <v>117</v>
      </c>
      <c r="C58" s="128">
        <v>1</v>
      </c>
      <c r="D58" s="144" t="s">
        <v>195</v>
      </c>
      <c r="E58" s="144"/>
      <c r="F58" s="144"/>
      <c r="G58" s="144"/>
      <c r="H58" s="144"/>
      <c r="I58" s="144"/>
      <c r="J58" s="144"/>
      <c r="K58" s="144"/>
    </row>
    <row r="59" spans="2:20" ht="14.25" customHeight="1" x14ac:dyDescent="0.2">
      <c r="B59" s="14" t="s">
        <v>117</v>
      </c>
      <c r="C59" s="128">
        <v>2</v>
      </c>
      <c r="D59" s="144" t="s">
        <v>116</v>
      </c>
      <c r="E59" s="144"/>
      <c r="F59" s="144"/>
      <c r="G59" s="144"/>
      <c r="H59" s="144"/>
      <c r="I59" s="144"/>
      <c r="J59" s="144"/>
      <c r="K59" s="144"/>
      <c r="L59" s="79"/>
    </row>
    <row r="60" spans="2:20" ht="14.25" customHeight="1" x14ac:dyDescent="0.2">
      <c r="B60" s="64" t="s">
        <v>117</v>
      </c>
      <c r="C60" s="65">
        <v>2</v>
      </c>
      <c r="D60" s="145" t="s">
        <v>112</v>
      </c>
      <c r="E60" s="145"/>
      <c r="F60" s="145"/>
      <c r="G60" s="145"/>
      <c r="H60" s="145"/>
      <c r="I60" s="145"/>
      <c r="J60" s="145"/>
      <c r="K60" s="145"/>
    </row>
    <row r="61" spans="2:20" ht="14.25" customHeight="1" x14ac:dyDescent="0.2">
      <c r="B61" s="14" t="s">
        <v>118</v>
      </c>
      <c r="C61" s="128">
        <v>1</v>
      </c>
      <c r="D61" s="144" t="s">
        <v>107</v>
      </c>
      <c r="E61" s="144"/>
      <c r="F61" s="144"/>
      <c r="G61" s="144"/>
      <c r="H61" s="144"/>
      <c r="I61" s="144"/>
      <c r="J61" s="144"/>
      <c r="K61" s="144"/>
    </row>
    <row r="62" spans="2:20" ht="14.25" customHeight="1" x14ac:dyDescent="0.2">
      <c r="B62" s="14" t="s">
        <v>118</v>
      </c>
      <c r="C62" s="128">
        <v>1</v>
      </c>
      <c r="D62" s="148" t="s">
        <v>199</v>
      </c>
      <c r="E62" s="144"/>
      <c r="F62" s="144"/>
      <c r="G62" s="144"/>
      <c r="H62" s="144"/>
      <c r="I62" s="144"/>
      <c r="J62" s="144"/>
      <c r="K62" s="144"/>
    </row>
    <row r="63" spans="2:20" ht="14.45" customHeight="1" x14ac:dyDescent="0.2">
      <c r="B63" s="14" t="s">
        <v>118</v>
      </c>
      <c r="C63" s="128">
        <v>2</v>
      </c>
      <c r="D63" s="144" t="s">
        <v>116</v>
      </c>
      <c r="E63" s="144"/>
      <c r="F63" s="144"/>
      <c r="G63" s="144"/>
      <c r="H63" s="144"/>
      <c r="I63" s="144"/>
      <c r="J63" s="144"/>
      <c r="K63" s="144"/>
    </row>
    <row r="64" spans="2:20" ht="14.45" customHeight="1" x14ac:dyDescent="0.2">
      <c r="B64" s="64" t="s">
        <v>118</v>
      </c>
      <c r="C64" s="65">
        <v>2</v>
      </c>
      <c r="D64" s="145" t="s">
        <v>112</v>
      </c>
      <c r="E64" s="145"/>
      <c r="F64" s="145"/>
      <c r="G64" s="145"/>
      <c r="H64" s="145"/>
      <c r="I64" s="145"/>
      <c r="J64" s="145"/>
      <c r="K64" s="145"/>
    </row>
    <row r="65" spans="2:11" ht="14.45" customHeight="1" x14ac:dyDescent="0.2">
      <c r="B65" s="14" t="s">
        <v>157</v>
      </c>
      <c r="C65" s="128">
        <v>1</v>
      </c>
      <c r="D65" s="144" t="s">
        <v>107</v>
      </c>
      <c r="E65" s="144"/>
      <c r="F65" s="144"/>
      <c r="G65" s="144"/>
      <c r="H65" s="144"/>
      <c r="I65" s="144"/>
      <c r="J65" s="144"/>
      <c r="K65" s="144"/>
    </row>
    <row r="66" spans="2:11" ht="14.45" customHeight="1" x14ac:dyDescent="0.2">
      <c r="B66" s="14" t="s">
        <v>157</v>
      </c>
      <c r="C66" s="128">
        <v>1</v>
      </c>
      <c r="D66" s="144" t="s">
        <v>198</v>
      </c>
      <c r="E66" s="144"/>
      <c r="F66" s="144"/>
      <c r="G66" s="144"/>
      <c r="H66" s="144"/>
      <c r="I66" s="144"/>
      <c r="J66" s="144"/>
      <c r="K66" s="144"/>
    </row>
    <row r="67" spans="2:11" ht="14.45" customHeight="1" x14ac:dyDescent="0.2">
      <c r="B67" s="14" t="s">
        <v>157</v>
      </c>
      <c r="C67" s="128">
        <v>1</v>
      </c>
      <c r="D67" s="144" t="s">
        <v>195</v>
      </c>
      <c r="E67" s="144"/>
      <c r="F67" s="144"/>
      <c r="G67" s="144"/>
      <c r="H67" s="144"/>
      <c r="I67" s="144"/>
      <c r="J67" s="144"/>
      <c r="K67" s="144"/>
    </row>
    <row r="68" spans="2:11" ht="14.45" customHeight="1" x14ac:dyDescent="0.2">
      <c r="B68" s="14" t="s">
        <v>157</v>
      </c>
      <c r="C68" s="128">
        <v>2</v>
      </c>
      <c r="D68" s="144" t="s">
        <v>116</v>
      </c>
      <c r="E68" s="144"/>
      <c r="F68" s="144"/>
      <c r="G68" s="144"/>
      <c r="H68" s="144"/>
      <c r="I68" s="144"/>
      <c r="J68" s="144"/>
      <c r="K68" s="144"/>
    </row>
    <row r="69" spans="2:11" ht="14.45" customHeight="1" x14ac:dyDescent="0.2">
      <c r="B69" s="64" t="s">
        <v>157</v>
      </c>
      <c r="C69" s="65">
        <v>2</v>
      </c>
      <c r="D69" s="145" t="s">
        <v>112</v>
      </c>
      <c r="E69" s="145"/>
      <c r="F69" s="145"/>
      <c r="G69" s="145"/>
      <c r="H69" s="145"/>
      <c r="I69" s="145"/>
      <c r="J69" s="145"/>
      <c r="K69" s="145"/>
    </row>
    <row r="72" spans="2:11" ht="15" x14ac:dyDescent="0.25">
      <c r="B72" s="6" t="s">
        <v>10</v>
      </c>
      <c r="C72" s="6"/>
      <c r="D72" s="6"/>
      <c r="E72" s="6"/>
      <c r="F72" s="6"/>
      <c r="H72" s="6" t="s">
        <v>33</v>
      </c>
      <c r="I72" s="6"/>
      <c r="J72" s="6"/>
      <c r="K72" s="6"/>
    </row>
    <row r="74" spans="2:11" ht="15" x14ac:dyDescent="0.25">
      <c r="B74" s="4" t="s">
        <v>155</v>
      </c>
      <c r="C74" s="4"/>
      <c r="D74" s="4"/>
      <c r="E74" s="4"/>
      <c r="F74" s="4"/>
      <c r="H74" s="4" t="s">
        <v>34</v>
      </c>
      <c r="I74" s="4" t="s">
        <v>69</v>
      </c>
      <c r="J74" s="4"/>
      <c r="K74" s="4"/>
    </row>
    <row r="75" spans="2:11" ht="15" x14ac:dyDescent="0.2">
      <c r="B75" s="14" t="s">
        <v>8</v>
      </c>
      <c r="C75" s="14"/>
      <c r="D75" s="14"/>
      <c r="E75" s="14"/>
      <c r="F75" s="14"/>
      <c r="H75" s="68" t="s">
        <v>30</v>
      </c>
      <c r="I75" s="14" t="s">
        <v>190</v>
      </c>
      <c r="J75" s="14"/>
      <c r="K75" s="14"/>
    </row>
    <row r="76" spans="2:11" ht="15" x14ac:dyDescent="0.2">
      <c r="B76" s="14" t="s">
        <v>9</v>
      </c>
      <c r="C76" s="14"/>
      <c r="D76" s="14"/>
      <c r="E76" s="14"/>
      <c r="F76" s="14"/>
      <c r="H76" s="68" t="s">
        <v>31</v>
      </c>
      <c r="I76" s="14" t="s">
        <v>188</v>
      </c>
      <c r="J76" s="14"/>
      <c r="K76" s="14"/>
    </row>
    <row r="77" spans="2:11" ht="15" x14ac:dyDescent="0.2">
      <c r="H77" s="68" t="s">
        <v>32</v>
      </c>
      <c r="I77" s="14" t="s">
        <v>187</v>
      </c>
      <c r="J77" s="14"/>
      <c r="K77" s="14"/>
    </row>
    <row r="78" spans="2:11" ht="15" x14ac:dyDescent="0.25">
      <c r="B78" s="4" t="s">
        <v>7</v>
      </c>
      <c r="C78" s="4"/>
      <c r="D78" s="4"/>
      <c r="E78" s="4"/>
      <c r="F78" s="4"/>
    </row>
    <row r="79" spans="2:11" x14ac:dyDescent="0.2">
      <c r="B79" s="14" t="s">
        <v>4</v>
      </c>
      <c r="C79" s="14"/>
      <c r="D79" s="14"/>
      <c r="E79" s="14"/>
      <c r="F79" s="14"/>
    </row>
    <row r="80" spans="2:11" x14ac:dyDescent="0.2">
      <c r="B80" s="14" t="s">
        <v>5</v>
      </c>
      <c r="C80" s="14"/>
      <c r="D80" s="14"/>
      <c r="E80" s="14"/>
      <c r="F80" s="14"/>
    </row>
    <row r="81" spans="2:6" x14ac:dyDescent="0.2">
      <c r="B81" s="14" t="s">
        <v>3</v>
      </c>
      <c r="C81" s="14"/>
      <c r="D81" s="14"/>
      <c r="E81" s="14"/>
      <c r="F81" s="14"/>
    </row>
    <row r="82" spans="2:6" x14ac:dyDescent="0.2">
      <c r="B82" s="14" t="s">
        <v>6</v>
      </c>
      <c r="C82" s="14"/>
      <c r="D82" s="14"/>
      <c r="E82" s="14"/>
      <c r="F82" s="14"/>
    </row>
    <row r="83" spans="2:6" x14ac:dyDescent="0.2">
      <c r="B83" s="100" t="s">
        <v>143</v>
      </c>
      <c r="C83" s="14"/>
      <c r="D83" s="14"/>
      <c r="E83" s="14"/>
      <c r="F83" s="14"/>
    </row>
    <row r="84" spans="2:6" x14ac:dyDescent="0.2">
      <c r="B84" s="100" t="s">
        <v>145</v>
      </c>
      <c r="C84" s="14"/>
      <c r="D84" s="14"/>
      <c r="E84" s="14"/>
      <c r="F84" s="14"/>
    </row>
    <row r="85" spans="2:6" x14ac:dyDescent="0.2">
      <c r="B85" s="14" t="s">
        <v>61</v>
      </c>
      <c r="C85" s="14"/>
      <c r="D85" s="14"/>
      <c r="E85" s="14"/>
      <c r="F85" s="14"/>
    </row>
  </sheetData>
  <mergeCells count="63">
    <mergeCell ref="D63:K63"/>
    <mergeCell ref="D64:K64"/>
    <mergeCell ref="D61:K61"/>
    <mergeCell ref="D58:K58"/>
    <mergeCell ref="D62:K62"/>
    <mergeCell ref="D60:K60"/>
    <mergeCell ref="D59:K59"/>
    <mergeCell ref="D28:K28"/>
    <mergeCell ref="D29:K29"/>
    <mergeCell ref="D31:K31"/>
    <mergeCell ref="D33:K33"/>
    <mergeCell ref="D34:K34"/>
    <mergeCell ref="D30:K30"/>
    <mergeCell ref="D57:K57"/>
    <mergeCell ref="D54:K54"/>
    <mergeCell ref="D55:K55"/>
    <mergeCell ref="D53:K53"/>
    <mergeCell ref="D56:K56"/>
    <mergeCell ref="L40:T40"/>
    <mergeCell ref="L45:T45"/>
    <mergeCell ref="L49:T49"/>
    <mergeCell ref="L53:T53"/>
    <mergeCell ref="D43:K43"/>
    <mergeCell ref="D51:K51"/>
    <mergeCell ref="D52:K52"/>
    <mergeCell ref="D40:K40"/>
    <mergeCell ref="D45:K45"/>
    <mergeCell ref="D49:K49"/>
    <mergeCell ref="D42:K42"/>
    <mergeCell ref="D44:K44"/>
    <mergeCell ref="D41:K41"/>
    <mergeCell ref="L16:T16"/>
    <mergeCell ref="L22:T22"/>
    <mergeCell ref="L27:T27"/>
    <mergeCell ref="L32:T32"/>
    <mergeCell ref="L36:T36"/>
    <mergeCell ref="D16:K16"/>
    <mergeCell ref="D17:K17"/>
    <mergeCell ref="D18:K18"/>
    <mergeCell ref="D19:K19"/>
    <mergeCell ref="D21:K21"/>
    <mergeCell ref="D20:K20"/>
    <mergeCell ref="D22:K22"/>
    <mergeCell ref="D46:K46"/>
    <mergeCell ref="D47:K47"/>
    <mergeCell ref="D48:K48"/>
    <mergeCell ref="D50:K50"/>
    <mergeCell ref="D23:K23"/>
    <mergeCell ref="D24:K24"/>
    <mergeCell ref="D25:K25"/>
    <mergeCell ref="D26:K26"/>
    <mergeCell ref="D27:K27"/>
    <mergeCell ref="D32:K32"/>
    <mergeCell ref="D36:K36"/>
    <mergeCell ref="D35:K35"/>
    <mergeCell ref="D37:K37"/>
    <mergeCell ref="D38:K38"/>
    <mergeCell ref="D39:K39"/>
    <mergeCell ref="D67:K67"/>
    <mergeCell ref="D65:K65"/>
    <mergeCell ref="D68:K68"/>
    <mergeCell ref="D69:K69"/>
    <mergeCell ref="D66:K66"/>
  </mergeCells>
  <phoneticPr fontId="4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4DECB-5A7F-4144-B66A-4E35C0C4E6EA}">
  <sheetPr>
    <tabColor rgb="FFE0D4A4"/>
  </sheetPr>
  <dimension ref="A2:AG565"/>
  <sheetViews>
    <sheetView showGridLines="0" zoomScale="70" zoomScaleNormal="70" workbookViewId="0">
      <selection activeCell="B2" sqref="B2"/>
    </sheetView>
  </sheetViews>
  <sheetFormatPr defaultRowHeight="14.25" x14ac:dyDescent="0.2"/>
  <cols>
    <col min="1" max="1" width="11.5" bestFit="1" customWidth="1"/>
    <col min="2" max="2" width="15.25" customWidth="1"/>
    <col min="3" max="3" width="11.75" customWidth="1"/>
    <col min="4" max="4" width="44.5" customWidth="1"/>
    <col min="5" max="5" width="20.75" customWidth="1"/>
    <col min="6" max="6" width="13.75" customWidth="1"/>
    <col min="7" max="9" width="14" customWidth="1"/>
    <col min="10" max="10" width="13.375" customWidth="1"/>
    <col min="11" max="11" width="14.125" customWidth="1"/>
    <col min="12" max="30" width="13.125" customWidth="1"/>
    <col min="31" max="31" width="15.375" customWidth="1"/>
    <col min="33" max="33" width="13.125" bestFit="1" customWidth="1"/>
  </cols>
  <sheetData>
    <row r="2" spans="2:31" ht="19.5" x14ac:dyDescent="0.3">
      <c r="B2" s="2" t="s">
        <v>28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4" spans="2:31" ht="15" x14ac:dyDescent="0.25">
      <c r="B4" s="121" t="s">
        <v>156</v>
      </c>
      <c r="C4" s="122"/>
      <c r="D4" s="122"/>
      <c r="E4" s="122"/>
      <c r="F4" s="122"/>
      <c r="G4" s="122"/>
      <c r="H4" s="122"/>
      <c r="I4" s="122"/>
      <c r="J4" s="122"/>
      <c r="K4" s="123"/>
    </row>
    <row r="6" spans="2:31" ht="15" x14ac:dyDescent="0.25">
      <c r="B6" s="8" t="s">
        <v>8</v>
      </c>
      <c r="C6" s="8"/>
      <c r="D6" s="9"/>
      <c r="E6" s="62" t="s">
        <v>30</v>
      </c>
      <c r="F6" s="62" t="s">
        <v>31</v>
      </c>
      <c r="G6" s="62" t="s">
        <v>32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</row>
    <row r="7" spans="2:31" ht="45" x14ac:dyDescent="0.2">
      <c r="B7" s="10" t="s">
        <v>11</v>
      </c>
      <c r="C7" s="10" t="s">
        <v>106</v>
      </c>
      <c r="D7" s="10" t="s">
        <v>12</v>
      </c>
      <c r="E7" s="11" t="s">
        <v>191</v>
      </c>
      <c r="F7" s="11" t="s">
        <v>192</v>
      </c>
      <c r="G7" s="11" t="s">
        <v>193</v>
      </c>
      <c r="H7" s="11" t="s">
        <v>14</v>
      </c>
      <c r="I7" s="11" t="s">
        <v>71</v>
      </c>
      <c r="J7" s="11" t="s">
        <v>13</v>
      </c>
      <c r="K7" s="11" t="s">
        <v>72</v>
      </c>
      <c r="L7" s="11" t="s">
        <v>73</v>
      </c>
      <c r="M7" s="11" t="s">
        <v>74</v>
      </c>
      <c r="N7" s="11" t="s">
        <v>75</v>
      </c>
      <c r="O7" s="11" t="s">
        <v>76</v>
      </c>
      <c r="P7" s="11" t="s">
        <v>77</v>
      </c>
      <c r="Q7" s="11" t="s">
        <v>78</v>
      </c>
      <c r="R7" s="11" t="s">
        <v>79</v>
      </c>
      <c r="S7" s="11" t="s">
        <v>80</v>
      </c>
      <c r="T7" s="11" t="s">
        <v>81</v>
      </c>
      <c r="U7" s="11" t="s">
        <v>82</v>
      </c>
      <c r="V7" s="11" t="s">
        <v>83</v>
      </c>
      <c r="W7" s="11" t="s">
        <v>84</v>
      </c>
      <c r="X7" s="11" t="s">
        <v>85</v>
      </c>
      <c r="Y7" s="11" t="s">
        <v>86</v>
      </c>
      <c r="Z7" s="11" t="s">
        <v>87</v>
      </c>
      <c r="AA7" s="11" t="s">
        <v>88</v>
      </c>
      <c r="AB7" s="11" t="s">
        <v>89</v>
      </c>
      <c r="AC7" s="11" t="s">
        <v>90</v>
      </c>
      <c r="AD7" s="11" t="s">
        <v>91</v>
      </c>
    </row>
    <row r="8" spans="2:31" x14ac:dyDescent="0.2">
      <c r="B8" s="14" t="s">
        <v>97</v>
      </c>
      <c r="C8" s="91">
        <v>1</v>
      </c>
      <c r="D8" s="14" t="s">
        <v>107</v>
      </c>
      <c r="E8" s="85">
        <v>2026</v>
      </c>
      <c r="F8" s="85">
        <v>2026</v>
      </c>
      <c r="G8" s="85">
        <v>2026</v>
      </c>
      <c r="H8" s="85">
        <v>40</v>
      </c>
      <c r="I8" s="52">
        <v>1</v>
      </c>
      <c r="J8" s="53">
        <v>8172179.7299999995</v>
      </c>
      <c r="K8" s="14">
        <v>562958.65784328035</v>
      </c>
      <c r="L8" s="14">
        <v>3286846.5899116616</v>
      </c>
      <c r="M8" s="14">
        <v>4322374.4822450578</v>
      </c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23"/>
    </row>
    <row r="9" spans="2:31" x14ac:dyDescent="0.2">
      <c r="B9" s="14" t="s">
        <v>97</v>
      </c>
      <c r="C9" s="91">
        <v>1</v>
      </c>
      <c r="D9" s="14" t="s">
        <v>108</v>
      </c>
      <c r="E9" s="85">
        <v>2026</v>
      </c>
      <c r="F9" s="85">
        <v>2026</v>
      </c>
      <c r="G9" s="85">
        <v>2026</v>
      </c>
      <c r="H9" s="85">
        <v>35</v>
      </c>
      <c r="I9" s="52">
        <v>1</v>
      </c>
      <c r="J9" s="53">
        <v>50949682.230000004</v>
      </c>
      <c r="K9" s="14">
        <v>466189.59497212601</v>
      </c>
      <c r="L9" s="14">
        <v>1313773.9490020026</v>
      </c>
      <c r="M9" s="14">
        <v>49169718.686025873</v>
      </c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23"/>
    </row>
    <row r="10" spans="2:31" x14ac:dyDescent="0.2">
      <c r="B10" s="14" t="s">
        <v>97</v>
      </c>
      <c r="C10" s="91">
        <v>1</v>
      </c>
      <c r="D10" s="14" t="s">
        <v>158</v>
      </c>
      <c r="E10" s="85">
        <v>2026</v>
      </c>
      <c r="F10" s="85">
        <v>2026</v>
      </c>
      <c r="G10" s="85">
        <v>2026</v>
      </c>
      <c r="H10" s="85">
        <v>40</v>
      </c>
      <c r="I10" s="52">
        <v>1</v>
      </c>
      <c r="J10" s="53">
        <v>18433159.02</v>
      </c>
      <c r="K10" s="14">
        <v>1270571.3166956617</v>
      </c>
      <c r="L10" s="14">
        <v>6682283.4849144164</v>
      </c>
      <c r="M10" s="14">
        <v>10480304.218389921</v>
      </c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23"/>
    </row>
    <row r="11" spans="2:31" x14ac:dyDescent="0.2">
      <c r="B11" s="14" t="s">
        <v>97</v>
      </c>
      <c r="C11" s="91">
        <v>1</v>
      </c>
      <c r="D11" s="14" t="s">
        <v>112</v>
      </c>
      <c r="E11" s="85">
        <v>2029</v>
      </c>
      <c r="F11" s="92" t="e">
        <v>#N/A</v>
      </c>
      <c r="G11" s="85">
        <v>2029</v>
      </c>
      <c r="H11" s="85">
        <v>35</v>
      </c>
      <c r="I11" s="52">
        <v>1</v>
      </c>
      <c r="J11" s="53">
        <v>27991844.689999998</v>
      </c>
      <c r="K11" s="14">
        <v>176326.03594953808</v>
      </c>
      <c r="L11" s="14">
        <v>302125.58516439761</v>
      </c>
      <c r="M11" s="14">
        <v>916273.63369533548</v>
      </c>
      <c r="N11" s="14">
        <v>10037009.391649535</v>
      </c>
      <c r="O11" s="14">
        <v>16560110.043541193</v>
      </c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23"/>
    </row>
    <row r="12" spans="2:31" x14ac:dyDescent="0.2">
      <c r="B12" s="14" t="s">
        <v>97</v>
      </c>
      <c r="C12" s="91">
        <v>1</v>
      </c>
      <c r="D12" s="14" t="s">
        <v>119</v>
      </c>
      <c r="E12" s="85">
        <v>2028</v>
      </c>
      <c r="F12" s="92" t="e">
        <v>#N/A</v>
      </c>
      <c r="G12" s="85">
        <v>2028</v>
      </c>
      <c r="H12" s="85">
        <v>35</v>
      </c>
      <c r="I12" s="52">
        <v>1</v>
      </c>
      <c r="J12" s="53">
        <v>148683015.69999999</v>
      </c>
      <c r="K12" s="14">
        <v>906966.40078296058</v>
      </c>
      <c r="L12" s="14">
        <v>1440809.2298419061</v>
      </c>
      <c r="M12" s="14">
        <v>2842677.6499011675</v>
      </c>
      <c r="N12" s="14">
        <v>97336044.236534461</v>
      </c>
      <c r="O12" s="14">
        <v>46156518.182939507</v>
      </c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23"/>
    </row>
    <row r="13" spans="2:31" x14ac:dyDescent="0.2">
      <c r="B13" s="64" t="s">
        <v>97</v>
      </c>
      <c r="C13" s="72">
        <v>2</v>
      </c>
      <c r="D13" s="64" t="s">
        <v>159</v>
      </c>
      <c r="E13" s="86">
        <v>2030</v>
      </c>
      <c r="F13" s="93" t="e">
        <v>#N/A</v>
      </c>
      <c r="G13" s="86">
        <v>2030</v>
      </c>
      <c r="H13" s="86">
        <v>40</v>
      </c>
      <c r="I13" s="54">
        <v>1</v>
      </c>
      <c r="J13" s="55">
        <v>19661063.469999999</v>
      </c>
      <c r="K13" s="14">
        <v>1047577.20644427</v>
      </c>
      <c r="L13" s="14">
        <v>6968417.1091164565</v>
      </c>
      <c r="M13" s="14">
        <v>11645069.154439274</v>
      </c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23"/>
    </row>
    <row r="14" spans="2:31" x14ac:dyDescent="0.2">
      <c r="B14" s="14" t="s">
        <v>98</v>
      </c>
      <c r="C14" s="91">
        <v>1</v>
      </c>
      <c r="D14" s="14" t="s">
        <v>107</v>
      </c>
      <c r="E14" s="85">
        <v>2026</v>
      </c>
      <c r="F14" s="85">
        <v>2026</v>
      </c>
      <c r="G14" s="85">
        <v>2026</v>
      </c>
      <c r="H14" s="85">
        <v>40</v>
      </c>
      <c r="I14" s="52">
        <v>1</v>
      </c>
      <c r="J14" s="53">
        <v>8172179.7299999995</v>
      </c>
      <c r="K14" s="14">
        <v>562958.65784328035</v>
      </c>
      <c r="L14" s="14">
        <v>3286846.5899116616</v>
      </c>
      <c r="M14" s="14">
        <v>4322374.4822450578</v>
      </c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23"/>
    </row>
    <row r="15" spans="2:31" x14ac:dyDescent="0.2">
      <c r="B15" s="14" t="s">
        <v>98</v>
      </c>
      <c r="C15" s="91">
        <v>1</v>
      </c>
      <c r="D15" s="14" t="s">
        <v>108</v>
      </c>
      <c r="E15" s="85">
        <v>2026</v>
      </c>
      <c r="F15" s="85">
        <v>2026</v>
      </c>
      <c r="G15" s="85">
        <v>2026</v>
      </c>
      <c r="H15" s="85">
        <v>35</v>
      </c>
      <c r="I15" s="52">
        <v>1</v>
      </c>
      <c r="J15" s="53">
        <v>50949682.230000004</v>
      </c>
      <c r="K15" s="14">
        <v>466189.59497212601</v>
      </c>
      <c r="L15" s="14">
        <v>1313773.9490020026</v>
      </c>
      <c r="M15" s="14">
        <v>49169718.686025873</v>
      </c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23"/>
    </row>
    <row r="16" spans="2:31" x14ac:dyDescent="0.2">
      <c r="B16" s="14" t="s">
        <v>98</v>
      </c>
      <c r="C16" s="91">
        <v>1</v>
      </c>
      <c r="D16" s="14" t="s">
        <v>158</v>
      </c>
      <c r="E16" s="85">
        <v>2026</v>
      </c>
      <c r="F16" s="85">
        <v>2026</v>
      </c>
      <c r="G16" s="85">
        <v>2026</v>
      </c>
      <c r="H16" s="85">
        <v>40</v>
      </c>
      <c r="I16" s="52">
        <v>1</v>
      </c>
      <c r="J16" s="53">
        <v>18433159.02</v>
      </c>
      <c r="K16" s="14">
        <v>1270571.3166956617</v>
      </c>
      <c r="L16" s="14">
        <v>6682283.4849144164</v>
      </c>
      <c r="M16" s="14">
        <v>10480304.218389921</v>
      </c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23"/>
    </row>
    <row r="17" spans="1:31" x14ac:dyDescent="0.2">
      <c r="B17" s="14" t="s">
        <v>98</v>
      </c>
      <c r="C17" s="91">
        <v>1</v>
      </c>
      <c r="D17" s="14" t="s">
        <v>112</v>
      </c>
      <c r="E17" s="85">
        <v>2027</v>
      </c>
      <c r="F17" s="92" t="e">
        <v>#N/A</v>
      </c>
      <c r="G17" s="85">
        <v>2027</v>
      </c>
      <c r="H17" s="85">
        <v>35</v>
      </c>
      <c r="I17" s="52">
        <v>1</v>
      </c>
      <c r="J17" s="53">
        <v>27991844.689999998</v>
      </c>
      <c r="K17" s="14">
        <v>176326.03594953808</v>
      </c>
      <c r="L17" s="14">
        <v>302125.58516439761</v>
      </c>
      <c r="M17" s="14">
        <v>916273.63369533548</v>
      </c>
      <c r="N17" s="14">
        <v>10037009.391649535</v>
      </c>
      <c r="O17" s="14">
        <v>16560110.043541193</v>
      </c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23"/>
    </row>
    <row r="18" spans="1:31" x14ac:dyDescent="0.2">
      <c r="B18" s="64" t="s">
        <v>98</v>
      </c>
      <c r="C18" s="72">
        <v>2</v>
      </c>
      <c r="D18" s="64" t="s">
        <v>109</v>
      </c>
      <c r="E18" s="86">
        <v>2030</v>
      </c>
      <c r="F18" s="93" t="e">
        <v>#N/A</v>
      </c>
      <c r="G18" s="86">
        <v>2030</v>
      </c>
      <c r="H18" s="86">
        <v>50</v>
      </c>
      <c r="I18" s="54">
        <v>1</v>
      </c>
      <c r="J18" s="55">
        <v>102474742.77</v>
      </c>
      <c r="K18" s="14">
        <v>291443.72166389658</v>
      </c>
      <c r="L18" s="14">
        <v>538986.43554301909</v>
      </c>
      <c r="M18" s="14">
        <v>1694034.4788106307</v>
      </c>
      <c r="N18" s="14">
        <v>17053922.73958037</v>
      </c>
      <c r="O18" s="14">
        <v>30893655.279063344</v>
      </c>
      <c r="P18" s="14">
        <v>52002700.115338735</v>
      </c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23"/>
    </row>
    <row r="19" spans="1:31" x14ac:dyDescent="0.2">
      <c r="B19" s="14" t="s">
        <v>99</v>
      </c>
      <c r="C19" s="91">
        <v>1</v>
      </c>
      <c r="D19" s="14" t="s">
        <v>107</v>
      </c>
      <c r="E19" s="85">
        <v>2026</v>
      </c>
      <c r="F19" s="85">
        <v>2026</v>
      </c>
      <c r="G19" s="85">
        <v>2026</v>
      </c>
      <c r="H19" s="85">
        <v>40</v>
      </c>
      <c r="I19" s="52">
        <v>1</v>
      </c>
      <c r="J19" s="53">
        <v>8172179.7299999995</v>
      </c>
      <c r="K19" s="14">
        <v>562958.65784328035</v>
      </c>
      <c r="L19" s="14">
        <v>3286846.5899116616</v>
      </c>
      <c r="M19" s="14">
        <v>4322374.4822450578</v>
      </c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23"/>
    </row>
    <row r="20" spans="1:31" x14ac:dyDescent="0.2">
      <c r="B20" s="14" t="s">
        <v>99</v>
      </c>
      <c r="C20" s="91">
        <v>1</v>
      </c>
      <c r="D20" s="14" t="s">
        <v>110</v>
      </c>
      <c r="E20" s="85">
        <v>2029</v>
      </c>
      <c r="F20" s="85">
        <v>2029</v>
      </c>
      <c r="G20" s="85">
        <v>2029</v>
      </c>
      <c r="H20" s="85">
        <v>50</v>
      </c>
      <c r="I20" s="52">
        <v>1</v>
      </c>
      <c r="J20" s="53">
        <v>45979704.884688705</v>
      </c>
      <c r="K20" s="14">
        <v>304770.17797596147</v>
      </c>
      <c r="L20" s="14">
        <v>540678.40015691228</v>
      </c>
      <c r="M20" s="14">
        <v>1838846.5297054031</v>
      </c>
      <c r="N20" s="14">
        <v>15373872.498268411</v>
      </c>
      <c r="O20" s="14">
        <v>27921537.278582022</v>
      </c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23"/>
    </row>
    <row r="21" spans="1:31" x14ac:dyDescent="0.2">
      <c r="B21" s="14" t="s">
        <v>99</v>
      </c>
      <c r="C21" s="91">
        <v>1</v>
      </c>
      <c r="D21" s="14" t="s">
        <v>120</v>
      </c>
      <c r="E21" s="85">
        <v>2028</v>
      </c>
      <c r="F21" s="92" t="e">
        <v>#N/A</v>
      </c>
      <c r="G21" s="85">
        <v>2028</v>
      </c>
      <c r="H21" s="85">
        <v>35</v>
      </c>
      <c r="I21" s="52">
        <v>1</v>
      </c>
      <c r="J21" s="53">
        <v>50949682.210000008</v>
      </c>
      <c r="K21" s="14">
        <v>290073.52279134013</v>
      </c>
      <c r="L21" s="14">
        <v>384387.044076366</v>
      </c>
      <c r="M21" s="14">
        <v>909168.76573292306</v>
      </c>
      <c r="N21" s="14">
        <v>11910563.816729208</v>
      </c>
      <c r="O21" s="14">
        <v>37455489.060670167</v>
      </c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23"/>
    </row>
    <row r="22" spans="1:31" x14ac:dyDescent="0.2">
      <c r="B22" s="14" t="s">
        <v>99</v>
      </c>
      <c r="C22" s="91">
        <v>1</v>
      </c>
      <c r="D22" s="14" t="s">
        <v>112</v>
      </c>
      <c r="E22" s="85">
        <v>2029</v>
      </c>
      <c r="F22" s="92" t="e">
        <v>#N/A</v>
      </c>
      <c r="G22" s="85">
        <v>2029</v>
      </c>
      <c r="H22" s="85">
        <v>35</v>
      </c>
      <c r="I22" s="52">
        <v>1</v>
      </c>
      <c r="J22" s="53">
        <v>27991844.689999998</v>
      </c>
      <c r="K22" s="14">
        <v>176326.03594953808</v>
      </c>
      <c r="L22" s="14">
        <v>302125.58516439761</v>
      </c>
      <c r="M22" s="14">
        <v>916273.63369533548</v>
      </c>
      <c r="N22" s="14">
        <v>10037009.391649535</v>
      </c>
      <c r="O22" s="14">
        <v>16560110.043541193</v>
      </c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23"/>
    </row>
    <row r="23" spans="1:31" x14ac:dyDescent="0.2">
      <c r="B23" s="64" t="s">
        <v>99</v>
      </c>
      <c r="C23" s="72">
        <v>2</v>
      </c>
      <c r="D23" s="64" t="s">
        <v>160</v>
      </c>
      <c r="E23" s="86">
        <v>2030</v>
      </c>
      <c r="F23" s="93" t="e">
        <v>#N/A</v>
      </c>
      <c r="G23" s="86">
        <v>2030</v>
      </c>
      <c r="H23" s="86">
        <v>40</v>
      </c>
      <c r="I23" s="54">
        <v>1</v>
      </c>
      <c r="J23" s="55">
        <v>19661063</v>
      </c>
      <c r="K23" s="14">
        <v>1047577</v>
      </c>
      <c r="L23" s="14">
        <v>6968417</v>
      </c>
      <c r="M23" s="14">
        <v>11645069</v>
      </c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23"/>
    </row>
    <row r="24" spans="1:31" x14ac:dyDescent="0.2">
      <c r="B24" s="14" t="s">
        <v>100</v>
      </c>
      <c r="C24" s="91">
        <v>1</v>
      </c>
      <c r="D24" s="14" t="s">
        <v>107</v>
      </c>
      <c r="E24" s="85">
        <v>2026</v>
      </c>
      <c r="F24" s="85">
        <v>2026</v>
      </c>
      <c r="G24" s="85">
        <v>2026</v>
      </c>
      <c r="H24" s="85">
        <v>40</v>
      </c>
      <c r="I24" s="52">
        <v>1</v>
      </c>
      <c r="J24" s="53">
        <v>8172179.7299999995</v>
      </c>
      <c r="K24" s="14">
        <v>562958.65784328035</v>
      </c>
      <c r="L24" s="14">
        <v>3286846.5899116616</v>
      </c>
      <c r="M24" s="14">
        <v>4322374.4822450578</v>
      </c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23"/>
    </row>
    <row r="25" spans="1:31" x14ac:dyDescent="0.2">
      <c r="B25" s="14" t="s">
        <v>100</v>
      </c>
      <c r="C25" s="91">
        <v>1</v>
      </c>
      <c r="D25" s="14" t="s">
        <v>111</v>
      </c>
      <c r="E25" s="85">
        <v>2029</v>
      </c>
      <c r="F25" s="85">
        <v>2029</v>
      </c>
      <c r="G25" s="85">
        <v>2029</v>
      </c>
      <c r="H25" s="85">
        <v>50</v>
      </c>
      <c r="I25" s="52">
        <v>1</v>
      </c>
      <c r="J25" s="53">
        <v>62070491.370000012</v>
      </c>
      <c r="K25" s="14">
        <v>320034.00319034554</v>
      </c>
      <c r="L25" s="14">
        <v>571518.41881557018</v>
      </c>
      <c r="M25" s="14">
        <v>1782611.1820711612</v>
      </c>
      <c r="N25" s="14">
        <v>15944119.00112237</v>
      </c>
      <c r="O25" s="14">
        <v>38721538.835559972</v>
      </c>
      <c r="P25" s="14">
        <v>4730669.92924059</v>
      </c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23"/>
    </row>
    <row r="26" spans="1:31" x14ac:dyDescent="0.2">
      <c r="B26" s="14" t="s">
        <v>100</v>
      </c>
      <c r="C26" s="91">
        <v>1</v>
      </c>
      <c r="D26" s="14" t="s">
        <v>112</v>
      </c>
      <c r="E26" s="85">
        <v>2028</v>
      </c>
      <c r="F26" s="92" t="e">
        <v>#N/A</v>
      </c>
      <c r="G26" s="85">
        <v>2028</v>
      </c>
      <c r="H26" s="85">
        <v>35</v>
      </c>
      <c r="I26" s="52">
        <v>1</v>
      </c>
      <c r="J26" s="53">
        <v>27991844.689999998</v>
      </c>
      <c r="K26" s="14">
        <v>176326.03594953808</v>
      </c>
      <c r="L26" s="14">
        <v>302125.58516439761</v>
      </c>
      <c r="M26" s="14">
        <v>916273.63369533548</v>
      </c>
      <c r="N26" s="14">
        <v>10037009.391649535</v>
      </c>
      <c r="O26" s="14">
        <v>16560110.043541193</v>
      </c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23"/>
    </row>
    <row r="27" spans="1:31" x14ac:dyDescent="0.2">
      <c r="B27" s="64" t="s">
        <v>100</v>
      </c>
      <c r="C27" s="72">
        <v>2</v>
      </c>
      <c r="D27" s="64" t="s">
        <v>160</v>
      </c>
      <c r="E27" s="86">
        <v>2030</v>
      </c>
      <c r="F27" s="93" t="e">
        <v>#N/A</v>
      </c>
      <c r="G27" s="86">
        <v>2030</v>
      </c>
      <c r="H27" s="86">
        <v>40</v>
      </c>
      <c r="I27" s="54">
        <v>1</v>
      </c>
      <c r="J27" s="55">
        <v>19661063</v>
      </c>
      <c r="K27" s="14">
        <v>1047577</v>
      </c>
      <c r="L27" s="14">
        <v>6968417</v>
      </c>
      <c r="M27" s="14">
        <v>11645069</v>
      </c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23"/>
    </row>
    <row r="28" spans="1:31" x14ac:dyDescent="0.2">
      <c r="B28" s="14" t="s">
        <v>101</v>
      </c>
      <c r="C28" s="91">
        <v>1</v>
      </c>
      <c r="D28" s="14" t="s">
        <v>107</v>
      </c>
      <c r="E28" s="85">
        <v>2026</v>
      </c>
      <c r="F28" s="92">
        <v>2026</v>
      </c>
      <c r="G28" s="85">
        <v>2026</v>
      </c>
      <c r="H28" s="85">
        <v>40</v>
      </c>
      <c r="I28" s="52">
        <v>1</v>
      </c>
      <c r="J28" s="53">
        <v>8172179.7299999995</v>
      </c>
      <c r="K28" s="14">
        <v>562958.65784328035</v>
      </c>
      <c r="L28" s="14">
        <v>3286846.5899116616</v>
      </c>
      <c r="M28" s="14">
        <v>4322374.4822450578</v>
      </c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23"/>
    </row>
    <row r="29" spans="1:31" x14ac:dyDescent="0.2">
      <c r="B29" s="14" t="s">
        <v>101</v>
      </c>
      <c r="C29" s="91">
        <v>1</v>
      </c>
      <c r="D29" s="14" t="s">
        <v>110</v>
      </c>
      <c r="E29" s="85">
        <v>2029</v>
      </c>
      <c r="F29" s="85">
        <v>2029</v>
      </c>
      <c r="G29" s="85">
        <v>2029</v>
      </c>
      <c r="H29" s="85">
        <v>50</v>
      </c>
      <c r="I29" s="52">
        <v>1</v>
      </c>
      <c r="J29" s="53">
        <v>45979704.884688705</v>
      </c>
      <c r="K29" s="14">
        <v>304770.17797596147</v>
      </c>
      <c r="L29" s="14">
        <v>540678.40015691228</v>
      </c>
      <c r="M29" s="14">
        <v>1838846.5297054031</v>
      </c>
      <c r="N29" s="14">
        <v>15373872.498268411</v>
      </c>
      <c r="O29" s="14">
        <v>27921537.278582022</v>
      </c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23"/>
    </row>
    <row r="30" spans="1:31" x14ac:dyDescent="0.2">
      <c r="B30" s="14" t="s">
        <v>101</v>
      </c>
      <c r="C30" s="91">
        <v>1</v>
      </c>
      <c r="D30" s="14" t="s">
        <v>113</v>
      </c>
      <c r="E30" s="85">
        <v>2028</v>
      </c>
      <c r="F30" s="92" t="e">
        <v>#N/A</v>
      </c>
      <c r="G30" s="85">
        <v>2028</v>
      </c>
      <c r="H30" s="85">
        <v>35</v>
      </c>
      <c r="I30" s="52">
        <v>1</v>
      </c>
      <c r="J30" s="53">
        <v>50949682.210000008</v>
      </c>
      <c r="K30" s="14">
        <v>290073.52279134013</v>
      </c>
      <c r="L30" s="14">
        <v>384387.044076366</v>
      </c>
      <c r="M30" s="14">
        <v>909168.76573292306</v>
      </c>
      <c r="N30" s="14">
        <v>11910563.816729208</v>
      </c>
      <c r="O30" s="14">
        <v>37455489.060670167</v>
      </c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23"/>
    </row>
    <row r="31" spans="1:31" x14ac:dyDescent="0.2">
      <c r="A31" s="23"/>
      <c r="B31" s="64" t="s">
        <v>101</v>
      </c>
      <c r="C31" s="72">
        <v>2</v>
      </c>
      <c r="D31" s="64" t="s">
        <v>114</v>
      </c>
      <c r="E31" s="86">
        <v>2030</v>
      </c>
      <c r="F31" s="93" t="e">
        <v>#N/A</v>
      </c>
      <c r="G31" s="86">
        <v>2030</v>
      </c>
      <c r="H31" s="86">
        <v>50</v>
      </c>
      <c r="I31" s="54">
        <v>1</v>
      </c>
      <c r="J31" s="55">
        <v>67112099.469999999</v>
      </c>
      <c r="K31" s="14">
        <v>280164.99313624977</v>
      </c>
      <c r="L31" s="14">
        <v>581512.83897542977</v>
      </c>
      <c r="M31" s="14">
        <v>2019198.382157</v>
      </c>
      <c r="N31" s="14">
        <v>19947050.723129183</v>
      </c>
      <c r="O31" s="14">
        <v>42769235.622012779</v>
      </c>
      <c r="P31" s="14">
        <v>1514936.9105893557</v>
      </c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23"/>
    </row>
    <row r="32" spans="1:31" x14ac:dyDescent="0.2">
      <c r="B32" s="14" t="s">
        <v>102</v>
      </c>
      <c r="C32" s="91">
        <v>1</v>
      </c>
      <c r="D32" s="14" t="s">
        <v>107</v>
      </c>
      <c r="E32" s="85">
        <v>2026</v>
      </c>
      <c r="F32" s="92">
        <v>2026</v>
      </c>
      <c r="G32" s="85">
        <v>2026</v>
      </c>
      <c r="H32" s="85">
        <v>40</v>
      </c>
      <c r="I32" s="52">
        <v>1</v>
      </c>
      <c r="J32" s="53">
        <v>8172179.7299999995</v>
      </c>
      <c r="K32" s="14">
        <v>562958.65784328035</v>
      </c>
      <c r="L32" s="14">
        <v>3286846.5899116616</v>
      </c>
      <c r="M32" s="14">
        <v>4322374.4822450578</v>
      </c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23"/>
    </row>
    <row r="33" spans="2:31" x14ac:dyDescent="0.2">
      <c r="B33" s="14" t="s">
        <v>102</v>
      </c>
      <c r="C33" s="91">
        <v>1</v>
      </c>
      <c r="D33" s="14" t="s">
        <v>115</v>
      </c>
      <c r="E33" s="85">
        <v>2029</v>
      </c>
      <c r="F33" s="85">
        <v>2029</v>
      </c>
      <c r="G33" s="85">
        <v>2029</v>
      </c>
      <c r="H33" s="85">
        <v>50</v>
      </c>
      <c r="I33" s="52">
        <v>1</v>
      </c>
      <c r="J33" s="53">
        <v>126867927.17999999</v>
      </c>
      <c r="K33" s="14">
        <v>367611.55494976975</v>
      </c>
      <c r="L33" s="14">
        <v>900058.03321340622</v>
      </c>
      <c r="M33" s="14">
        <v>3182788.6187264519</v>
      </c>
      <c r="N33" s="14">
        <v>20107254.89472688</v>
      </c>
      <c r="O33" s="14">
        <v>99355949.459276319</v>
      </c>
      <c r="P33" s="14">
        <v>2954264.6191071668</v>
      </c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23"/>
    </row>
    <row r="34" spans="2:31" x14ac:dyDescent="0.2">
      <c r="B34" s="14" t="s">
        <v>102</v>
      </c>
      <c r="C34" s="91">
        <v>1</v>
      </c>
      <c r="D34" s="14" t="s">
        <v>120</v>
      </c>
      <c r="E34" s="85">
        <v>2028</v>
      </c>
      <c r="F34" s="92" t="e">
        <v>#N/A</v>
      </c>
      <c r="G34" s="85">
        <v>2028</v>
      </c>
      <c r="H34" s="85">
        <v>35</v>
      </c>
      <c r="I34" s="52">
        <v>1</v>
      </c>
      <c r="J34" s="53">
        <v>50949682.210000008</v>
      </c>
      <c r="K34" s="14">
        <v>290073.52279134013</v>
      </c>
      <c r="L34" s="14">
        <v>384387.044076366</v>
      </c>
      <c r="M34" s="14">
        <v>909168.76573292306</v>
      </c>
      <c r="N34" s="14">
        <v>11910563.816729208</v>
      </c>
      <c r="O34" s="14">
        <v>37455489.060670167</v>
      </c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23"/>
    </row>
    <row r="35" spans="2:31" x14ac:dyDescent="0.2">
      <c r="B35" s="14" t="s">
        <v>102</v>
      </c>
      <c r="C35" s="91">
        <v>1</v>
      </c>
      <c r="D35" s="14" t="s">
        <v>112</v>
      </c>
      <c r="E35" s="85">
        <v>2028</v>
      </c>
      <c r="F35" s="92" t="e">
        <v>#N/A</v>
      </c>
      <c r="G35" s="85">
        <v>2028</v>
      </c>
      <c r="H35" s="85">
        <v>35</v>
      </c>
      <c r="I35" s="52">
        <v>1</v>
      </c>
      <c r="J35" s="53">
        <v>27991844.689999998</v>
      </c>
      <c r="K35" s="14">
        <v>176326.03594953808</v>
      </c>
      <c r="L35" s="14">
        <v>302125.58516439761</v>
      </c>
      <c r="M35" s="14">
        <v>916273.63369533548</v>
      </c>
      <c r="N35" s="14">
        <v>10037009.391649535</v>
      </c>
      <c r="O35" s="14">
        <v>16560110.043541193</v>
      </c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23"/>
    </row>
    <row r="36" spans="2:31" x14ac:dyDescent="0.2">
      <c r="B36" s="64" t="s">
        <v>102</v>
      </c>
      <c r="C36" s="72">
        <v>2</v>
      </c>
      <c r="D36" s="64" t="s">
        <v>160</v>
      </c>
      <c r="E36" s="86">
        <v>2030</v>
      </c>
      <c r="F36" s="93" t="e">
        <v>#N/A</v>
      </c>
      <c r="G36" s="86">
        <v>2030</v>
      </c>
      <c r="H36" s="86">
        <v>40</v>
      </c>
      <c r="I36" s="54">
        <v>1</v>
      </c>
      <c r="J36" s="55">
        <v>19661063</v>
      </c>
      <c r="K36" s="14">
        <v>1047577</v>
      </c>
      <c r="L36" s="14">
        <v>6968417</v>
      </c>
      <c r="M36" s="14">
        <v>11645069</v>
      </c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23"/>
    </row>
    <row r="37" spans="2:31" x14ac:dyDescent="0.2">
      <c r="B37" s="14" t="s">
        <v>103</v>
      </c>
      <c r="C37" s="91">
        <v>1</v>
      </c>
      <c r="D37" s="14" t="s">
        <v>107</v>
      </c>
      <c r="E37" s="85">
        <v>2026</v>
      </c>
      <c r="F37" s="92">
        <v>2026</v>
      </c>
      <c r="G37" s="85">
        <v>2026</v>
      </c>
      <c r="H37" s="85">
        <v>40</v>
      </c>
      <c r="I37" s="52">
        <v>1</v>
      </c>
      <c r="J37" s="53">
        <v>8172179.7299999995</v>
      </c>
      <c r="K37" s="14">
        <v>562958.65784328035</v>
      </c>
      <c r="L37" s="14">
        <v>3286846.5899116616</v>
      </c>
      <c r="M37" s="14">
        <v>4322374.4822450578</v>
      </c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23"/>
    </row>
    <row r="38" spans="2:31" x14ac:dyDescent="0.2">
      <c r="B38" s="14" t="s">
        <v>103</v>
      </c>
      <c r="C38" s="91">
        <v>1</v>
      </c>
      <c r="D38" s="14" t="s">
        <v>116</v>
      </c>
      <c r="E38" s="85">
        <v>2026</v>
      </c>
      <c r="F38" s="92">
        <v>2026</v>
      </c>
      <c r="G38" s="85">
        <v>2026</v>
      </c>
      <c r="H38" s="85">
        <v>50</v>
      </c>
      <c r="I38" s="52">
        <v>1</v>
      </c>
      <c r="J38" s="53">
        <v>86418857.860000014</v>
      </c>
      <c r="K38" s="14">
        <v>1041254.0248065903</v>
      </c>
      <c r="L38" s="14">
        <v>2755096.8880457319</v>
      </c>
      <c r="M38" s="14">
        <v>21687177.713019524</v>
      </c>
      <c r="N38" s="14">
        <v>60935329.234128162</v>
      </c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23"/>
    </row>
    <row r="39" spans="2:31" x14ac:dyDescent="0.2">
      <c r="B39" s="14" t="s">
        <v>103</v>
      </c>
      <c r="C39" s="91">
        <v>1</v>
      </c>
      <c r="D39" s="14" t="s">
        <v>112</v>
      </c>
      <c r="E39" s="85">
        <v>2028</v>
      </c>
      <c r="F39" s="92" t="e">
        <v>#N/A</v>
      </c>
      <c r="G39" s="85">
        <v>2028</v>
      </c>
      <c r="H39" s="85">
        <v>35</v>
      </c>
      <c r="I39" s="52">
        <v>1</v>
      </c>
      <c r="J39" s="53">
        <v>27991844.689999998</v>
      </c>
      <c r="K39" s="14">
        <v>176326.03594953808</v>
      </c>
      <c r="L39" s="14">
        <v>302125.58516439761</v>
      </c>
      <c r="M39" s="14">
        <v>916273.63369533548</v>
      </c>
      <c r="N39" s="14">
        <v>10037009.391649535</v>
      </c>
      <c r="O39" s="14">
        <v>16560110.043541193</v>
      </c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23"/>
    </row>
    <row r="40" spans="2:31" x14ac:dyDescent="0.2">
      <c r="B40" s="64" t="s">
        <v>103</v>
      </c>
      <c r="C40" s="72">
        <v>2</v>
      </c>
      <c r="D40" s="64" t="s">
        <v>161</v>
      </c>
      <c r="E40" s="86">
        <v>2030</v>
      </c>
      <c r="F40" s="93" t="e">
        <v>#N/A</v>
      </c>
      <c r="G40" s="86">
        <v>2030</v>
      </c>
      <c r="H40" s="86">
        <v>40</v>
      </c>
      <c r="I40" s="54">
        <v>1</v>
      </c>
      <c r="J40" s="55">
        <v>19661063</v>
      </c>
      <c r="K40" s="14">
        <v>1047577</v>
      </c>
      <c r="L40" s="14">
        <v>6968417</v>
      </c>
      <c r="M40" s="14">
        <v>11645069</v>
      </c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23"/>
    </row>
    <row r="41" spans="2:31" x14ac:dyDescent="0.2">
      <c r="B41" s="14" t="s">
        <v>104</v>
      </c>
      <c r="C41" s="91">
        <v>1</v>
      </c>
      <c r="D41" s="14" t="s">
        <v>107</v>
      </c>
      <c r="E41" s="85">
        <v>2026</v>
      </c>
      <c r="F41" s="92">
        <v>2026</v>
      </c>
      <c r="G41" s="85">
        <v>2026</v>
      </c>
      <c r="H41" s="85">
        <v>40</v>
      </c>
      <c r="I41" s="52">
        <v>1</v>
      </c>
      <c r="J41" s="53">
        <v>8172179.7299999995</v>
      </c>
      <c r="K41" s="14">
        <v>562958.65784328035</v>
      </c>
      <c r="L41" s="14">
        <v>3286846.5899116616</v>
      </c>
      <c r="M41" s="14">
        <v>4322374.4822450578</v>
      </c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23"/>
    </row>
    <row r="42" spans="2:31" x14ac:dyDescent="0.2">
      <c r="B42" s="14" t="s">
        <v>104</v>
      </c>
      <c r="C42" s="91">
        <v>1</v>
      </c>
      <c r="D42" s="14" t="s">
        <v>116</v>
      </c>
      <c r="E42" s="85">
        <v>2026</v>
      </c>
      <c r="F42" s="92">
        <v>2026</v>
      </c>
      <c r="G42" s="85">
        <v>2026</v>
      </c>
      <c r="H42" s="85">
        <v>50</v>
      </c>
      <c r="I42" s="52">
        <v>1</v>
      </c>
      <c r="J42" s="53">
        <v>86418857.860000014</v>
      </c>
      <c r="K42" s="14">
        <v>1041254.0248065903</v>
      </c>
      <c r="L42" s="14">
        <v>2755096.8880457319</v>
      </c>
      <c r="M42" s="14">
        <v>21687177.713019524</v>
      </c>
      <c r="N42" s="14">
        <v>60935329.234128162</v>
      </c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23"/>
    </row>
    <row r="43" spans="2:31" x14ac:dyDescent="0.2">
      <c r="B43" s="14" t="s">
        <v>104</v>
      </c>
      <c r="C43" s="91">
        <v>1</v>
      </c>
      <c r="D43" s="14" t="s">
        <v>112</v>
      </c>
      <c r="E43" s="85">
        <v>2028</v>
      </c>
      <c r="F43" s="92" t="e">
        <v>#N/A</v>
      </c>
      <c r="G43" s="85">
        <v>2028</v>
      </c>
      <c r="H43" s="85">
        <v>35</v>
      </c>
      <c r="I43" s="52">
        <v>1</v>
      </c>
      <c r="J43" s="53">
        <v>27991844.689999998</v>
      </c>
      <c r="K43" s="14">
        <v>176326.03594953808</v>
      </c>
      <c r="L43" s="14">
        <v>302125.58516439761</v>
      </c>
      <c r="M43" s="14">
        <v>916273.63369533548</v>
      </c>
      <c r="N43" s="14">
        <v>10037009.391649535</v>
      </c>
      <c r="O43" s="14">
        <v>16560110.043541193</v>
      </c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23"/>
    </row>
    <row r="44" spans="2:31" x14ac:dyDescent="0.2">
      <c r="B44" s="64" t="s">
        <v>104</v>
      </c>
      <c r="C44" s="72">
        <v>2</v>
      </c>
      <c r="D44" s="64" t="s">
        <v>162</v>
      </c>
      <c r="E44" s="86">
        <v>2030</v>
      </c>
      <c r="F44" s="93" t="e">
        <v>#N/A</v>
      </c>
      <c r="G44" s="86">
        <v>2030</v>
      </c>
      <c r="H44" s="86">
        <v>20</v>
      </c>
      <c r="I44" s="54">
        <v>1</v>
      </c>
      <c r="J44" s="55"/>
      <c r="K44" s="87" t="s">
        <v>200</v>
      </c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23"/>
    </row>
    <row r="45" spans="2:31" x14ac:dyDescent="0.2">
      <c r="B45" s="14" t="s">
        <v>105</v>
      </c>
      <c r="C45" s="91">
        <v>1</v>
      </c>
      <c r="D45" s="14" t="s">
        <v>107</v>
      </c>
      <c r="E45" s="85">
        <v>2026</v>
      </c>
      <c r="F45" s="85">
        <v>2026</v>
      </c>
      <c r="G45" s="85">
        <v>2026</v>
      </c>
      <c r="H45" s="85">
        <v>40</v>
      </c>
      <c r="I45" s="52">
        <v>1</v>
      </c>
      <c r="J45" s="53">
        <v>8172179.7299999995</v>
      </c>
      <c r="K45" s="14">
        <v>562958.65784328035</v>
      </c>
      <c r="L45" s="14">
        <v>3286846.5899116616</v>
      </c>
      <c r="M45" s="14">
        <v>4322374.4822450578</v>
      </c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23"/>
    </row>
    <row r="46" spans="2:31" x14ac:dyDescent="0.2">
      <c r="B46" s="14" t="s">
        <v>105</v>
      </c>
      <c r="C46" s="91">
        <v>1</v>
      </c>
      <c r="D46" s="14" t="s">
        <v>116</v>
      </c>
      <c r="E46" s="85">
        <v>2026</v>
      </c>
      <c r="F46" s="85">
        <v>2026</v>
      </c>
      <c r="G46" s="85">
        <v>2026</v>
      </c>
      <c r="H46" s="85">
        <v>50</v>
      </c>
      <c r="I46" s="52">
        <v>1</v>
      </c>
      <c r="J46" s="53">
        <v>86418857.860000014</v>
      </c>
      <c r="K46" s="14">
        <v>1041254.0248065903</v>
      </c>
      <c r="L46" s="14">
        <v>2755096.8880457319</v>
      </c>
      <c r="M46" s="14">
        <v>21687177.713019524</v>
      </c>
      <c r="N46" s="14">
        <v>60935329.234128162</v>
      </c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23"/>
    </row>
    <row r="47" spans="2:31" x14ac:dyDescent="0.2">
      <c r="B47" s="64" t="s">
        <v>105</v>
      </c>
      <c r="C47" s="72">
        <v>2</v>
      </c>
      <c r="D47" s="64" t="s">
        <v>114</v>
      </c>
      <c r="E47" s="86">
        <v>2030</v>
      </c>
      <c r="F47" s="93" t="e">
        <v>#N/A</v>
      </c>
      <c r="G47" s="86">
        <v>2030</v>
      </c>
      <c r="H47" s="86">
        <v>50</v>
      </c>
      <c r="I47" s="54">
        <v>1</v>
      </c>
      <c r="J47" s="55">
        <v>67112099.469999999</v>
      </c>
      <c r="K47" s="14">
        <v>280164.99313624977</v>
      </c>
      <c r="L47" s="14">
        <v>581512.83897542977</v>
      </c>
      <c r="M47" s="14">
        <v>2019198.382157</v>
      </c>
      <c r="N47" s="14">
        <v>19947050.723129183</v>
      </c>
      <c r="O47" s="14">
        <v>42769235.622012779</v>
      </c>
      <c r="P47" s="14">
        <v>1514936.9105893557</v>
      </c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23"/>
    </row>
    <row r="48" spans="2:31" x14ac:dyDescent="0.2">
      <c r="B48" s="14" t="s">
        <v>117</v>
      </c>
      <c r="C48" s="91">
        <v>1</v>
      </c>
      <c r="D48" s="14" t="s">
        <v>107</v>
      </c>
      <c r="E48" s="85">
        <v>2026</v>
      </c>
      <c r="F48" s="85">
        <v>2026</v>
      </c>
      <c r="G48" s="85">
        <v>2026</v>
      </c>
      <c r="H48" s="85">
        <v>40</v>
      </c>
      <c r="I48" s="52">
        <v>1</v>
      </c>
      <c r="J48" s="53">
        <v>8172179.7299999995</v>
      </c>
      <c r="K48" s="14">
        <v>562958.65784328035</v>
      </c>
      <c r="L48" s="14">
        <v>3286846.5899116616</v>
      </c>
      <c r="M48" s="14">
        <v>4322374.4822450578</v>
      </c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23"/>
    </row>
    <row r="49" spans="2:33" x14ac:dyDescent="0.2">
      <c r="B49" s="14" t="s">
        <v>117</v>
      </c>
      <c r="C49" s="91">
        <v>1</v>
      </c>
      <c r="D49" s="14" t="s">
        <v>194</v>
      </c>
      <c r="E49" s="87" t="s">
        <v>200</v>
      </c>
      <c r="F49" s="85"/>
      <c r="G49" s="85"/>
      <c r="H49" s="85"/>
      <c r="I49" s="52">
        <v>0</v>
      </c>
      <c r="J49" s="53"/>
      <c r="K49" s="87" t="s">
        <v>200</v>
      </c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23"/>
      <c r="AG49" s="23"/>
    </row>
    <row r="50" spans="2:33" x14ac:dyDescent="0.2">
      <c r="B50" s="14" t="s">
        <v>117</v>
      </c>
      <c r="C50" s="91">
        <v>2</v>
      </c>
      <c r="D50" s="14" t="s">
        <v>116</v>
      </c>
      <c r="E50" s="85">
        <v>2030</v>
      </c>
      <c r="F50" s="92" t="e">
        <v>#N/A</v>
      </c>
      <c r="G50" s="85">
        <v>2030</v>
      </c>
      <c r="H50" s="85">
        <v>50</v>
      </c>
      <c r="I50" s="52">
        <v>1</v>
      </c>
      <c r="J50" s="53">
        <v>86418857.860000014</v>
      </c>
      <c r="K50" s="14">
        <v>1041254.0248065903</v>
      </c>
      <c r="L50" s="14">
        <v>2755096.8880457319</v>
      </c>
      <c r="M50" s="14">
        <v>21687177.713019524</v>
      </c>
      <c r="N50" s="14">
        <v>60935329.234128162</v>
      </c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23"/>
      <c r="AG50" s="23"/>
    </row>
    <row r="51" spans="2:33" x14ac:dyDescent="0.2">
      <c r="B51" s="64" t="s">
        <v>117</v>
      </c>
      <c r="C51" s="72">
        <v>2</v>
      </c>
      <c r="D51" s="64" t="s">
        <v>112</v>
      </c>
      <c r="E51" s="126">
        <v>2030</v>
      </c>
      <c r="F51" s="93" t="e">
        <v>#N/A</v>
      </c>
      <c r="G51" s="126">
        <v>2030</v>
      </c>
      <c r="H51" s="86">
        <v>35</v>
      </c>
      <c r="I51" s="54">
        <v>1</v>
      </c>
      <c r="J51" s="55">
        <v>27991844.689999998</v>
      </c>
      <c r="K51" s="14">
        <v>176326.03594953808</v>
      </c>
      <c r="L51" s="14">
        <v>302125.58516439761</v>
      </c>
      <c r="M51" s="14">
        <v>916273.63369533548</v>
      </c>
      <c r="N51" s="14">
        <v>10037009.391649535</v>
      </c>
      <c r="O51" s="14">
        <v>16560110.043541193</v>
      </c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23"/>
      <c r="AG51" s="23"/>
    </row>
    <row r="52" spans="2:33" x14ac:dyDescent="0.2">
      <c r="B52" s="14" t="s">
        <v>118</v>
      </c>
      <c r="C52" s="91">
        <v>1</v>
      </c>
      <c r="D52" s="14" t="s">
        <v>107</v>
      </c>
      <c r="E52" s="87">
        <v>2026</v>
      </c>
      <c r="F52" s="87">
        <v>2026</v>
      </c>
      <c r="G52" s="87">
        <v>2026</v>
      </c>
      <c r="H52" s="87">
        <v>40</v>
      </c>
      <c r="I52" s="52">
        <v>1</v>
      </c>
      <c r="J52" s="53">
        <v>8172179.7299999995</v>
      </c>
      <c r="K52" s="14">
        <v>562958.65784328035</v>
      </c>
      <c r="L52" s="14">
        <v>3286846.5899116616</v>
      </c>
      <c r="M52" s="14">
        <v>4322374.4822450578</v>
      </c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23"/>
      <c r="AG52" s="23"/>
    </row>
    <row r="53" spans="2:33" x14ac:dyDescent="0.2">
      <c r="B53" s="14" t="s">
        <v>118</v>
      </c>
      <c r="C53" s="91">
        <v>1</v>
      </c>
      <c r="D53" s="14" t="s">
        <v>194</v>
      </c>
      <c r="E53" s="87" t="s">
        <v>200</v>
      </c>
      <c r="F53" s="87"/>
      <c r="G53" s="87"/>
      <c r="H53" s="87"/>
      <c r="I53" s="52">
        <v>0</v>
      </c>
      <c r="J53" s="53"/>
      <c r="K53" s="87" t="s">
        <v>200</v>
      </c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23"/>
      <c r="AG53" s="23"/>
    </row>
    <row r="54" spans="2:33" x14ac:dyDescent="0.2">
      <c r="B54" s="14" t="s">
        <v>118</v>
      </c>
      <c r="C54" s="91">
        <v>2</v>
      </c>
      <c r="D54" s="14" t="s">
        <v>116</v>
      </c>
      <c r="E54" s="87">
        <v>2030</v>
      </c>
      <c r="F54" s="92" t="e">
        <v>#N/A</v>
      </c>
      <c r="G54" s="85">
        <v>2030</v>
      </c>
      <c r="H54" s="87">
        <v>50</v>
      </c>
      <c r="I54" s="52">
        <v>1</v>
      </c>
      <c r="J54" s="34">
        <v>86418857.860000014</v>
      </c>
      <c r="K54" s="127">
        <v>1041254.0248065903</v>
      </c>
      <c r="L54" s="14">
        <v>2755096.8880457319</v>
      </c>
      <c r="M54" s="14">
        <v>21687177.713019524</v>
      </c>
      <c r="N54" s="14">
        <v>60935329.234128162</v>
      </c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23"/>
      <c r="AG54" s="23"/>
    </row>
    <row r="55" spans="2:33" x14ac:dyDescent="0.2">
      <c r="B55" s="64" t="s">
        <v>118</v>
      </c>
      <c r="C55" s="72">
        <v>2</v>
      </c>
      <c r="D55" s="64" t="s">
        <v>112</v>
      </c>
      <c r="E55" s="126">
        <v>2030</v>
      </c>
      <c r="F55" s="93" t="e">
        <v>#N/A</v>
      </c>
      <c r="G55" s="126">
        <v>2030</v>
      </c>
      <c r="H55" s="126">
        <v>35</v>
      </c>
      <c r="I55" s="54">
        <v>1</v>
      </c>
      <c r="J55" s="55">
        <v>27991844.689999998</v>
      </c>
      <c r="K55" s="14">
        <v>176326.03594953808</v>
      </c>
      <c r="L55" s="14">
        <v>302125.58516439761</v>
      </c>
      <c r="M55" s="14">
        <v>916273.63369533548</v>
      </c>
      <c r="N55" s="14">
        <v>10037009.391649535</v>
      </c>
      <c r="O55" s="14">
        <v>16560110.043541193</v>
      </c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23"/>
      <c r="AG55" s="23"/>
    </row>
    <row r="56" spans="2:33" x14ac:dyDescent="0.2">
      <c r="B56" s="14" t="s">
        <v>157</v>
      </c>
      <c r="C56" s="91">
        <v>1</v>
      </c>
      <c r="D56" s="14" t="s">
        <v>107</v>
      </c>
      <c r="E56" s="87">
        <v>2026</v>
      </c>
      <c r="F56" s="87">
        <v>2026</v>
      </c>
      <c r="G56" s="87">
        <v>2026</v>
      </c>
      <c r="H56" s="87">
        <v>40</v>
      </c>
      <c r="I56" s="52">
        <v>1</v>
      </c>
      <c r="J56" s="53">
        <v>8172179.7299999995</v>
      </c>
      <c r="K56" s="14">
        <v>562958.65784328035</v>
      </c>
      <c r="L56" s="14">
        <v>3286846.5899116616</v>
      </c>
      <c r="M56" s="14">
        <v>4322374.4822450578</v>
      </c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23"/>
      <c r="AG56" s="23"/>
    </row>
    <row r="57" spans="2:33" x14ac:dyDescent="0.2">
      <c r="B57" s="14" t="s">
        <v>157</v>
      </c>
      <c r="C57" s="91">
        <v>1</v>
      </c>
      <c r="D57" s="14" t="s">
        <v>194</v>
      </c>
      <c r="E57" s="87" t="s">
        <v>200</v>
      </c>
      <c r="F57" s="87"/>
      <c r="G57" s="87"/>
      <c r="H57" s="87"/>
      <c r="I57" s="52">
        <v>0</v>
      </c>
      <c r="J57" s="53"/>
      <c r="K57" s="87" t="s">
        <v>200</v>
      </c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23"/>
      <c r="AG57" s="23"/>
    </row>
    <row r="58" spans="2:33" x14ac:dyDescent="0.2">
      <c r="B58" s="14" t="s">
        <v>157</v>
      </c>
      <c r="C58" s="91">
        <v>2</v>
      </c>
      <c r="D58" s="14" t="s">
        <v>116</v>
      </c>
      <c r="E58" s="87">
        <v>2030</v>
      </c>
      <c r="F58" s="92" t="e">
        <v>#N/A</v>
      </c>
      <c r="G58" s="85">
        <v>2030</v>
      </c>
      <c r="H58" s="85">
        <v>50</v>
      </c>
      <c r="I58" s="52">
        <v>1</v>
      </c>
      <c r="J58" s="70">
        <v>86418857.860000014</v>
      </c>
      <c r="K58" s="14">
        <v>1041254.0248065903</v>
      </c>
      <c r="L58" s="14">
        <v>2755096.8880457319</v>
      </c>
      <c r="M58" s="14">
        <v>21687177.713019524</v>
      </c>
      <c r="N58" s="14">
        <v>60935329.234128162</v>
      </c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23"/>
    </row>
    <row r="59" spans="2:33" ht="15" x14ac:dyDescent="0.2">
      <c r="B59" s="14" t="s">
        <v>157</v>
      </c>
      <c r="C59" s="91">
        <v>2</v>
      </c>
      <c r="D59" s="14" t="s">
        <v>112</v>
      </c>
      <c r="E59" s="126">
        <v>2030</v>
      </c>
      <c r="F59" s="93" t="e">
        <v>#N/A</v>
      </c>
      <c r="G59" s="126">
        <v>2030</v>
      </c>
      <c r="H59" s="126">
        <v>35</v>
      </c>
      <c r="I59" s="54">
        <v>1</v>
      </c>
      <c r="J59" s="71">
        <v>27991844.689999998</v>
      </c>
      <c r="K59" s="14">
        <v>176326.03594953808</v>
      </c>
      <c r="L59" s="14">
        <v>302125.58516439761</v>
      </c>
      <c r="M59" s="14">
        <v>916273.63369533548</v>
      </c>
      <c r="N59" s="14">
        <v>10037009.391649535</v>
      </c>
      <c r="O59" s="14">
        <v>16560110.043541193</v>
      </c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23"/>
    </row>
    <row r="60" spans="2:33" ht="15.75" x14ac:dyDescent="0.25">
      <c r="B60" s="9" t="s">
        <v>121</v>
      </c>
      <c r="C60" s="82"/>
      <c r="D60" s="82"/>
      <c r="E60" s="82"/>
      <c r="F60" s="82"/>
      <c r="G60" s="82"/>
      <c r="H60" s="82"/>
      <c r="I60" s="82"/>
      <c r="J60" s="53"/>
      <c r="K60" s="67"/>
      <c r="L60" s="67"/>
      <c r="M60" s="67"/>
      <c r="N60" s="67"/>
      <c r="O60" s="67"/>
      <c r="P60" s="67"/>
      <c r="Q60" s="67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</row>
    <row r="61" spans="2:33" ht="15" x14ac:dyDescent="0.2">
      <c r="B61" s="80" t="s">
        <v>98</v>
      </c>
      <c r="C61" s="81">
        <v>2</v>
      </c>
      <c r="D61" s="80" t="s">
        <v>109</v>
      </c>
      <c r="E61" s="80">
        <v>2030</v>
      </c>
      <c r="F61" s="78" t="e">
        <v>#N/A</v>
      </c>
      <c r="G61" s="80">
        <v>2030</v>
      </c>
      <c r="H61" s="80">
        <v>50</v>
      </c>
      <c r="I61" s="78">
        <v>1</v>
      </c>
      <c r="J61" s="53">
        <v>12600000</v>
      </c>
      <c r="K61" s="14">
        <v>0</v>
      </c>
      <c r="L61" s="14">
        <v>0</v>
      </c>
      <c r="M61" s="14">
        <v>0</v>
      </c>
      <c r="N61" s="83">
        <v>12600000</v>
      </c>
      <c r="O61" s="14">
        <v>0</v>
      </c>
      <c r="P61" s="14">
        <v>0</v>
      </c>
      <c r="Q61" s="67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</row>
    <row r="62" spans="2:33" ht="15" x14ac:dyDescent="0.2">
      <c r="B62" s="80" t="s">
        <v>99</v>
      </c>
      <c r="C62" s="81">
        <v>1</v>
      </c>
      <c r="D62" s="80" t="s">
        <v>110</v>
      </c>
      <c r="E62" s="80">
        <v>2029</v>
      </c>
      <c r="F62" s="80">
        <v>2029</v>
      </c>
      <c r="G62" s="80">
        <v>2029</v>
      </c>
      <c r="H62" s="80">
        <v>50</v>
      </c>
      <c r="I62" s="78">
        <v>1</v>
      </c>
      <c r="J62" s="53">
        <v>8100000</v>
      </c>
      <c r="K62" s="14">
        <v>0</v>
      </c>
      <c r="L62" s="14">
        <v>0</v>
      </c>
      <c r="M62" s="14">
        <v>0</v>
      </c>
      <c r="N62" s="14">
        <v>8100000</v>
      </c>
      <c r="O62" s="14">
        <v>0</v>
      </c>
      <c r="P62" s="14"/>
      <c r="Q62" s="67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23"/>
    </row>
    <row r="63" spans="2:33" ht="15" x14ac:dyDescent="0.2">
      <c r="B63" s="80" t="s">
        <v>100</v>
      </c>
      <c r="C63" s="81">
        <v>1</v>
      </c>
      <c r="D63" s="80" t="s">
        <v>111</v>
      </c>
      <c r="E63" s="80">
        <v>2029</v>
      </c>
      <c r="F63" s="80">
        <v>2029</v>
      </c>
      <c r="G63" s="80">
        <v>2029</v>
      </c>
      <c r="H63" s="80">
        <v>50</v>
      </c>
      <c r="I63" s="78">
        <v>1</v>
      </c>
      <c r="J63" s="53">
        <v>8100000</v>
      </c>
      <c r="K63" s="14">
        <v>0</v>
      </c>
      <c r="L63" s="14">
        <v>0</v>
      </c>
      <c r="M63" s="14">
        <v>0</v>
      </c>
      <c r="N63" s="14">
        <v>8100000</v>
      </c>
      <c r="O63" s="14">
        <v>0</v>
      </c>
      <c r="P63" s="14">
        <v>0</v>
      </c>
      <c r="Q63" s="67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23"/>
    </row>
    <row r="64" spans="2:33" ht="15" x14ac:dyDescent="0.2">
      <c r="B64" s="80" t="s">
        <v>101</v>
      </c>
      <c r="C64" s="81">
        <v>1</v>
      </c>
      <c r="D64" s="80" t="s">
        <v>110</v>
      </c>
      <c r="E64" s="80">
        <v>2029</v>
      </c>
      <c r="F64" s="80">
        <v>2029</v>
      </c>
      <c r="G64" s="80">
        <v>2029</v>
      </c>
      <c r="H64" s="80">
        <v>50</v>
      </c>
      <c r="I64" s="78">
        <v>1</v>
      </c>
      <c r="J64" s="53">
        <v>8100000</v>
      </c>
      <c r="K64" s="14">
        <v>0</v>
      </c>
      <c r="L64" s="14">
        <v>0</v>
      </c>
      <c r="M64" s="14">
        <v>0</v>
      </c>
      <c r="N64" s="14">
        <v>8100000</v>
      </c>
      <c r="O64" s="14">
        <v>0</v>
      </c>
      <c r="P64" s="14"/>
      <c r="Q64" s="67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</row>
    <row r="65" spans="2:30" ht="15" x14ac:dyDescent="0.2">
      <c r="B65" s="80" t="s">
        <v>101</v>
      </c>
      <c r="C65" s="81">
        <v>2</v>
      </c>
      <c r="D65" s="80" t="s">
        <v>114</v>
      </c>
      <c r="E65" s="80">
        <v>2030</v>
      </c>
      <c r="F65" s="80" t="e">
        <v>#N/A</v>
      </c>
      <c r="G65" s="80">
        <v>2030</v>
      </c>
      <c r="H65" s="80">
        <v>50</v>
      </c>
      <c r="I65" s="78">
        <v>1</v>
      </c>
      <c r="J65" s="53">
        <v>15800000</v>
      </c>
      <c r="K65" s="14">
        <v>0</v>
      </c>
      <c r="L65" s="14">
        <v>0</v>
      </c>
      <c r="M65" s="14">
        <v>0</v>
      </c>
      <c r="N65" s="14">
        <v>15800000</v>
      </c>
      <c r="O65" s="14">
        <v>0</v>
      </c>
      <c r="P65" s="14">
        <v>0</v>
      </c>
      <c r="Q65" s="67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</row>
    <row r="66" spans="2:30" ht="15" x14ac:dyDescent="0.2">
      <c r="B66" s="80" t="s">
        <v>102</v>
      </c>
      <c r="C66" s="81">
        <v>1</v>
      </c>
      <c r="D66" s="80" t="s">
        <v>115</v>
      </c>
      <c r="E66" s="80">
        <v>2029</v>
      </c>
      <c r="F66" s="80">
        <v>2029</v>
      </c>
      <c r="G66" s="80">
        <v>2029</v>
      </c>
      <c r="H66" s="80">
        <v>50</v>
      </c>
      <c r="I66" s="78">
        <v>1</v>
      </c>
      <c r="J66" s="53">
        <v>8100000</v>
      </c>
      <c r="K66" s="14">
        <v>0</v>
      </c>
      <c r="L66" s="14">
        <v>0</v>
      </c>
      <c r="M66" s="14">
        <v>0</v>
      </c>
      <c r="N66" s="14">
        <v>8100000</v>
      </c>
      <c r="O66" s="14">
        <v>0</v>
      </c>
      <c r="P66" s="14">
        <v>0</v>
      </c>
      <c r="Q66" s="67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</row>
    <row r="67" spans="2:30" ht="15" x14ac:dyDescent="0.2">
      <c r="B67" s="80" t="s">
        <v>105</v>
      </c>
      <c r="C67" s="81">
        <v>2</v>
      </c>
      <c r="D67" s="80" t="s">
        <v>114</v>
      </c>
      <c r="E67" s="80">
        <v>2030</v>
      </c>
      <c r="F67" s="80" t="e">
        <v>#N/A</v>
      </c>
      <c r="G67" s="80">
        <v>2030</v>
      </c>
      <c r="H67" s="80">
        <v>50</v>
      </c>
      <c r="I67" s="78">
        <v>1</v>
      </c>
      <c r="J67" s="53">
        <v>15800000</v>
      </c>
      <c r="K67" s="14">
        <v>0</v>
      </c>
      <c r="L67" s="14">
        <v>0</v>
      </c>
      <c r="M67" s="14">
        <v>0</v>
      </c>
      <c r="N67" s="14">
        <v>15800000</v>
      </c>
      <c r="O67" s="14">
        <v>0</v>
      </c>
      <c r="P67" s="14">
        <v>0</v>
      </c>
      <c r="Q67" s="67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</row>
    <row r="68" spans="2:30" ht="15.75" x14ac:dyDescent="0.25">
      <c r="B68" s="8" t="s">
        <v>126</v>
      </c>
      <c r="C68" s="82"/>
      <c r="D68" s="9"/>
      <c r="E68" s="62"/>
      <c r="F68" s="62"/>
      <c r="G68" s="62"/>
      <c r="H68" s="9"/>
      <c r="I68" s="9"/>
      <c r="J68" s="53"/>
      <c r="K68" s="14"/>
      <c r="L68" s="14"/>
      <c r="M68" s="14"/>
      <c r="N68" s="14"/>
      <c r="O68" s="14"/>
      <c r="P68" s="14"/>
      <c r="Q68" s="67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</row>
    <row r="69" spans="2:30" ht="15" x14ac:dyDescent="0.2">
      <c r="B69" s="66" t="s">
        <v>98</v>
      </c>
      <c r="C69" s="81">
        <v>2</v>
      </c>
      <c r="D69" s="66" t="s">
        <v>109</v>
      </c>
      <c r="E69" s="80">
        <v>2030</v>
      </c>
      <c r="F69" s="80" t="e">
        <v>#N/A</v>
      </c>
      <c r="G69" s="80">
        <v>2030</v>
      </c>
      <c r="H69" s="80">
        <v>50</v>
      </c>
      <c r="I69" s="52">
        <v>1</v>
      </c>
      <c r="J69" s="53">
        <v>44720000</v>
      </c>
      <c r="K69" s="14">
        <v>0</v>
      </c>
      <c r="L69" s="14">
        <v>0</v>
      </c>
      <c r="M69" s="14">
        <v>0</v>
      </c>
      <c r="N69" s="14">
        <v>35000000</v>
      </c>
      <c r="O69" s="14">
        <v>9720000</v>
      </c>
      <c r="P69" s="14">
        <v>0</v>
      </c>
      <c r="Q69" s="67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</row>
    <row r="70" spans="2:30" ht="15" x14ac:dyDescent="0.2">
      <c r="B70" s="66" t="s">
        <v>99</v>
      </c>
      <c r="C70" s="81">
        <v>1</v>
      </c>
      <c r="D70" s="66" t="s">
        <v>110</v>
      </c>
      <c r="E70" s="80">
        <v>2029</v>
      </c>
      <c r="F70" s="80">
        <v>2029</v>
      </c>
      <c r="G70" s="80">
        <v>2029</v>
      </c>
      <c r="H70" s="80">
        <v>50</v>
      </c>
      <c r="I70" s="52">
        <v>1</v>
      </c>
      <c r="J70" s="53">
        <v>19200000</v>
      </c>
      <c r="K70" s="14">
        <v>0</v>
      </c>
      <c r="L70" s="14">
        <v>0</v>
      </c>
      <c r="M70" s="14">
        <v>0</v>
      </c>
      <c r="N70" s="14">
        <v>10000000</v>
      </c>
      <c r="O70" s="14">
        <v>9200000</v>
      </c>
      <c r="P70" s="14"/>
      <c r="Q70" s="67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</row>
    <row r="71" spans="2:30" ht="15" x14ac:dyDescent="0.2">
      <c r="B71" s="66" t="s">
        <v>100</v>
      </c>
      <c r="C71" s="81">
        <v>1</v>
      </c>
      <c r="D71" s="66" t="s">
        <v>111</v>
      </c>
      <c r="E71" s="80">
        <v>2029</v>
      </c>
      <c r="F71" s="80">
        <v>2029</v>
      </c>
      <c r="G71" s="80">
        <v>2029</v>
      </c>
      <c r="H71" s="80">
        <v>50</v>
      </c>
      <c r="I71" s="52">
        <v>1</v>
      </c>
      <c r="J71" s="53">
        <v>19200000</v>
      </c>
      <c r="K71" s="14">
        <v>0</v>
      </c>
      <c r="L71" s="14">
        <v>0</v>
      </c>
      <c r="M71" s="14">
        <v>0</v>
      </c>
      <c r="N71" s="14">
        <v>10000000</v>
      </c>
      <c r="O71" s="14">
        <v>9200000</v>
      </c>
      <c r="P71" s="14">
        <v>0</v>
      </c>
      <c r="Q71" s="67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</row>
    <row r="72" spans="2:30" ht="15" x14ac:dyDescent="0.2">
      <c r="B72" s="66" t="s">
        <v>101</v>
      </c>
      <c r="C72" s="81">
        <v>1</v>
      </c>
      <c r="D72" s="66" t="s">
        <v>110</v>
      </c>
      <c r="E72" s="80">
        <v>2029</v>
      </c>
      <c r="F72" s="80">
        <v>2029</v>
      </c>
      <c r="G72" s="80">
        <v>2029</v>
      </c>
      <c r="H72" s="80">
        <v>50</v>
      </c>
      <c r="I72" s="52">
        <v>1</v>
      </c>
      <c r="J72" s="53">
        <v>19200000</v>
      </c>
      <c r="K72" s="14">
        <v>0</v>
      </c>
      <c r="L72" s="14">
        <v>0</v>
      </c>
      <c r="M72" s="14">
        <v>0</v>
      </c>
      <c r="N72" s="14">
        <v>10000000</v>
      </c>
      <c r="O72" s="14">
        <v>9200000</v>
      </c>
      <c r="P72" s="14"/>
      <c r="Q72" s="67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</row>
    <row r="73" spans="2:30" ht="15" x14ac:dyDescent="0.2">
      <c r="B73" s="66" t="s">
        <v>101</v>
      </c>
      <c r="C73" s="81">
        <v>2</v>
      </c>
      <c r="D73" s="66" t="s">
        <v>114</v>
      </c>
      <c r="E73" s="80">
        <v>2030</v>
      </c>
      <c r="F73" s="80" t="e">
        <v>#N/A</v>
      </c>
      <c r="G73" s="80">
        <v>2030</v>
      </c>
      <c r="H73" s="80">
        <v>50</v>
      </c>
      <c r="I73" s="52">
        <v>1</v>
      </c>
      <c r="J73" s="53">
        <v>23140000</v>
      </c>
      <c r="K73" s="14">
        <v>0</v>
      </c>
      <c r="L73" s="14">
        <v>0</v>
      </c>
      <c r="M73" s="14">
        <v>0</v>
      </c>
      <c r="N73" s="14">
        <v>10000000</v>
      </c>
      <c r="O73" s="14">
        <v>13140000</v>
      </c>
      <c r="P73" s="14">
        <v>0</v>
      </c>
      <c r="Q73" s="67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</row>
    <row r="74" spans="2:30" ht="15" x14ac:dyDescent="0.2">
      <c r="B74" s="66" t="s">
        <v>102</v>
      </c>
      <c r="C74" s="81">
        <v>1</v>
      </c>
      <c r="D74" s="66" t="s">
        <v>115</v>
      </c>
      <c r="E74" s="80">
        <v>2029</v>
      </c>
      <c r="F74" s="80">
        <v>2029</v>
      </c>
      <c r="G74" s="80">
        <v>2029</v>
      </c>
      <c r="H74" s="80">
        <v>50</v>
      </c>
      <c r="I74" s="52">
        <v>1</v>
      </c>
      <c r="J74" s="53">
        <v>24340000</v>
      </c>
      <c r="K74" s="14">
        <v>0</v>
      </c>
      <c r="L74" s="14">
        <v>0</v>
      </c>
      <c r="M74" s="14">
        <v>0</v>
      </c>
      <c r="N74" s="14">
        <v>15000000</v>
      </c>
      <c r="O74" s="14">
        <v>9340000</v>
      </c>
      <c r="P74" s="14">
        <v>0</v>
      </c>
      <c r="Q74" s="67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</row>
    <row r="75" spans="2:30" ht="15" x14ac:dyDescent="0.2">
      <c r="B75" s="66" t="s">
        <v>103</v>
      </c>
      <c r="C75" s="81">
        <v>1</v>
      </c>
      <c r="D75" s="66" t="s">
        <v>116</v>
      </c>
      <c r="E75" s="80">
        <v>2026</v>
      </c>
      <c r="F75" s="80">
        <v>2026</v>
      </c>
      <c r="G75" s="80">
        <v>2026</v>
      </c>
      <c r="H75" s="80">
        <v>50</v>
      </c>
      <c r="I75" s="52">
        <v>1</v>
      </c>
      <c r="J75" s="53">
        <v>333278.00000000006</v>
      </c>
      <c r="K75" s="14">
        <v>0</v>
      </c>
      <c r="L75" s="14">
        <v>0</v>
      </c>
      <c r="M75" s="14">
        <v>333278.00000000006</v>
      </c>
      <c r="N75" s="14">
        <v>0</v>
      </c>
      <c r="O75" s="14"/>
      <c r="P75" s="14"/>
      <c r="Q75" s="67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</row>
    <row r="76" spans="2:30" ht="15" x14ac:dyDescent="0.2">
      <c r="B76" s="66" t="s">
        <v>104</v>
      </c>
      <c r="C76" s="81">
        <v>1</v>
      </c>
      <c r="D76" s="66" t="s">
        <v>116</v>
      </c>
      <c r="E76" s="80">
        <v>2026</v>
      </c>
      <c r="F76" s="80">
        <v>2026</v>
      </c>
      <c r="G76" s="80">
        <v>2026</v>
      </c>
      <c r="H76" s="80">
        <v>50</v>
      </c>
      <c r="I76" s="52">
        <v>1</v>
      </c>
      <c r="J76" s="53">
        <v>333278.00000000006</v>
      </c>
      <c r="K76" s="14">
        <v>0</v>
      </c>
      <c r="L76" s="14">
        <v>0</v>
      </c>
      <c r="M76" s="14">
        <v>333278.00000000006</v>
      </c>
      <c r="N76" s="14">
        <v>0</v>
      </c>
      <c r="O76" s="14"/>
      <c r="P76" s="14"/>
      <c r="Q76" s="67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</row>
    <row r="77" spans="2:30" ht="15" x14ac:dyDescent="0.2">
      <c r="B77" s="66" t="s">
        <v>105</v>
      </c>
      <c r="C77" s="81">
        <v>1</v>
      </c>
      <c r="D77" s="66" t="s">
        <v>116</v>
      </c>
      <c r="E77" s="80">
        <v>2026</v>
      </c>
      <c r="F77" s="80">
        <v>2026</v>
      </c>
      <c r="G77" s="80">
        <v>2026</v>
      </c>
      <c r="H77" s="80">
        <v>50</v>
      </c>
      <c r="I77" s="52">
        <v>1</v>
      </c>
      <c r="J77" s="53">
        <v>333278.00000000006</v>
      </c>
      <c r="K77" s="14">
        <v>0</v>
      </c>
      <c r="L77" s="14">
        <v>0</v>
      </c>
      <c r="M77" s="14">
        <v>333278.00000000006</v>
      </c>
      <c r="N77" s="14">
        <v>0</v>
      </c>
      <c r="O77" s="14"/>
      <c r="P77" s="14"/>
      <c r="Q77" s="67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</row>
    <row r="78" spans="2:30" ht="15" x14ac:dyDescent="0.2">
      <c r="B78" s="66" t="s">
        <v>105</v>
      </c>
      <c r="C78" s="81">
        <v>2</v>
      </c>
      <c r="D78" s="66" t="s">
        <v>114</v>
      </c>
      <c r="E78" s="80">
        <v>2030</v>
      </c>
      <c r="F78" s="80" t="e">
        <v>#N/A</v>
      </c>
      <c r="G78" s="80">
        <v>2030</v>
      </c>
      <c r="H78" s="80">
        <v>50</v>
      </c>
      <c r="I78" s="52">
        <v>1</v>
      </c>
      <c r="J78" s="53">
        <v>23140000</v>
      </c>
      <c r="K78" s="14">
        <v>0</v>
      </c>
      <c r="L78" s="14">
        <v>0</v>
      </c>
      <c r="M78" s="14">
        <v>0</v>
      </c>
      <c r="N78" s="14">
        <v>10000000</v>
      </c>
      <c r="O78" s="14">
        <v>13140000</v>
      </c>
      <c r="P78" s="14">
        <v>0</v>
      </c>
      <c r="Q78" s="67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</row>
    <row r="79" spans="2:30" ht="15" x14ac:dyDescent="0.2">
      <c r="B79" s="66" t="s">
        <v>117</v>
      </c>
      <c r="C79" s="81">
        <v>2</v>
      </c>
      <c r="D79" s="66" t="s">
        <v>116</v>
      </c>
      <c r="E79" s="80">
        <v>2030</v>
      </c>
      <c r="F79" s="80" t="e">
        <v>#N/A</v>
      </c>
      <c r="G79" s="80">
        <v>2030</v>
      </c>
      <c r="H79" s="80">
        <v>50</v>
      </c>
      <c r="I79" s="52">
        <v>1</v>
      </c>
      <c r="J79" s="53">
        <v>333278.00000000006</v>
      </c>
      <c r="K79" s="14">
        <v>0</v>
      </c>
      <c r="L79" s="14">
        <v>0</v>
      </c>
      <c r="M79" s="14">
        <v>333278.00000000006</v>
      </c>
      <c r="N79" s="14">
        <v>0</v>
      </c>
      <c r="O79" s="14"/>
      <c r="P79" s="14"/>
      <c r="Q79" s="67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</row>
    <row r="80" spans="2:30" ht="15" x14ac:dyDescent="0.2">
      <c r="B80" s="66" t="s">
        <v>118</v>
      </c>
      <c r="C80" s="81">
        <v>2</v>
      </c>
      <c r="D80" s="66" t="s">
        <v>116</v>
      </c>
      <c r="E80" s="80">
        <v>2030</v>
      </c>
      <c r="F80" s="80" t="e">
        <v>#N/A</v>
      </c>
      <c r="G80" s="80">
        <v>2030</v>
      </c>
      <c r="H80" s="80">
        <v>50</v>
      </c>
      <c r="I80" s="52">
        <v>1</v>
      </c>
      <c r="J80" s="53">
        <v>333278.00000000006</v>
      </c>
      <c r="K80" s="14">
        <v>0</v>
      </c>
      <c r="L80" s="14">
        <v>0</v>
      </c>
      <c r="M80" s="14">
        <v>333278.00000000006</v>
      </c>
      <c r="N80" s="14">
        <v>0</v>
      </c>
      <c r="O80" s="14"/>
      <c r="P80" s="14"/>
      <c r="Q80" s="67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</row>
    <row r="81" spans="2:30" ht="15" x14ac:dyDescent="0.2">
      <c r="B81" s="66" t="s">
        <v>157</v>
      </c>
      <c r="C81" s="81">
        <v>2</v>
      </c>
      <c r="D81" s="66" t="s">
        <v>116</v>
      </c>
      <c r="E81" s="80">
        <v>2030</v>
      </c>
      <c r="F81" s="80" t="e">
        <v>#N/A</v>
      </c>
      <c r="G81" s="80">
        <v>2030</v>
      </c>
      <c r="H81" s="80">
        <v>50</v>
      </c>
      <c r="I81" s="52">
        <v>1</v>
      </c>
      <c r="J81" s="53">
        <v>333278.00000000006</v>
      </c>
      <c r="K81" s="14">
        <v>0</v>
      </c>
      <c r="L81" s="14">
        <v>0</v>
      </c>
      <c r="M81" s="14">
        <v>333278.00000000006</v>
      </c>
      <c r="N81" s="14">
        <v>0</v>
      </c>
      <c r="O81" s="14"/>
      <c r="P81" s="14"/>
      <c r="Q81" s="67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</row>
    <row r="82" spans="2:30" x14ac:dyDescent="0.2">
      <c r="K82" s="134"/>
    </row>
    <row r="83" spans="2:30" ht="15" x14ac:dyDescent="0.25">
      <c r="B83" s="8" t="s">
        <v>9</v>
      </c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2:30" ht="15" x14ac:dyDescent="0.2">
      <c r="B84" s="10" t="s">
        <v>25</v>
      </c>
      <c r="C84" s="10" t="s">
        <v>106</v>
      </c>
      <c r="D84" s="10" t="s">
        <v>12</v>
      </c>
      <c r="E84" s="10"/>
      <c r="F84" s="13" t="s">
        <v>95</v>
      </c>
      <c r="G84" s="13"/>
      <c r="H84" s="13" t="s">
        <v>17</v>
      </c>
      <c r="I84" s="11">
        <v>2023</v>
      </c>
      <c r="J84" s="11">
        <v>2024</v>
      </c>
      <c r="K84" s="11">
        <v>2025</v>
      </c>
      <c r="L84" s="11">
        <v>2026</v>
      </c>
      <c r="M84" s="11">
        <v>2027</v>
      </c>
      <c r="N84" s="11">
        <v>2028</v>
      </c>
      <c r="O84" s="11">
        <v>2029</v>
      </c>
      <c r="P84" s="11">
        <v>2030</v>
      </c>
      <c r="Q84" s="11">
        <v>2031</v>
      </c>
      <c r="R84" s="11">
        <v>2032</v>
      </c>
      <c r="S84" s="11">
        <v>2033</v>
      </c>
      <c r="T84" s="11">
        <v>2034</v>
      </c>
      <c r="U84" s="11">
        <v>2035</v>
      </c>
      <c r="V84" s="11">
        <v>2036</v>
      </c>
      <c r="W84" s="11">
        <v>2037</v>
      </c>
      <c r="X84" s="11">
        <v>2038</v>
      </c>
      <c r="Y84" s="11">
        <v>2039</v>
      </c>
      <c r="Z84" s="11">
        <v>2040</v>
      </c>
      <c r="AA84" s="11">
        <v>2041</v>
      </c>
      <c r="AB84" s="11">
        <v>2042</v>
      </c>
    </row>
    <row r="85" spans="2:30" x14ac:dyDescent="0.2">
      <c r="B85" s="94" t="s">
        <v>1</v>
      </c>
      <c r="C85" s="95"/>
      <c r="D85" s="94"/>
      <c r="E85" s="94"/>
      <c r="F85" s="96"/>
      <c r="G85" s="96"/>
      <c r="H85" s="96" t="s">
        <v>26</v>
      </c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</row>
    <row r="86" spans="2:30" x14ac:dyDescent="0.2">
      <c r="B86" s="97" t="s">
        <v>97</v>
      </c>
      <c r="C86" s="98">
        <v>1</v>
      </c>
      <c r="D86" s="97" t="s">
        <v>107</v>
      </c>
      <c r="E86" s="97"/>
      <c r="F86" s="96">
        <v>1</v>
      </c>
      <c r="G86" s="96"/>
      <c r="H86" s="96" t="s">
        <v>26</v>
      </c>
      <c r="I86" s="14">
        <v>81721.797299999991</v>
      </c>
      <c r="J86" s="14">
        <v>81721.797299999991</v>
      </c>
      <c r="K86" s="14">
        <v>81721.797299999991</v>
      </c>
      <c r="L86" s="14">
        <v>81721.797299999991</v>
      </c>
      <c r="M86" s="14">
        <v>81721.797299999991</v>
      </c>
      <c r="N86" s="14">
        <v>81721.797299999991</v>
      </c>
      <c r="O86" s="14">
        <v>81721.797299999991</v>
      </c>
      <c r="P86" s="14">
        <v>81721.797299999991</v>
      </c>
      <c r="Q86" s="14">
        <v>81721.797299999991</v>
      </c>
      <c r="R86" s="14">
        <v>81721.797299999991</v>
      </c>
      <c r="S86" s="14">
        <v>81721.797299999991</v>
      </c>
      <c r="T86" s="14">
        <v>81721.797299999991</v>
      </c>
      <c r="U86" s="14">
        <v>81721.797299999991</v>
      </c>
      <c r="V86" s="14">
        <v>81721.797299999991</v>
      </c>
      <c r="W86" s="14">
        <v>81721.797299999991</v>
      </c>
      <c r="X86" s="14">
        <v>81721.797299999991</v>
      </c>
      <c r="Y86" s="14">
        <v>81721.797299999991</v>
      </c>
      <c r="Z86" s="14">
        <v>81721.797299999991</v>
      </c>
      <c r="AA86" s="14">
        <v>81721.797299999991</v>
      </c>
      <c r="AB86" s="14">
        <v>81721.797299999991</v>
      </c>
    </row>
    <row r="87" spans="2:30" x14ac:dyDescent="0.2">
      <c r="B87" s="97" t="s">
        <v>97</v>
      </c>
      <c r="C87" s="98">
        <v>1</v>
      </c>
      <c r="D87" s="97" t="s">
        <v>108</v>
      </c>
      <c r="E87" s="97"/>
      <c r="F87" s="96">
        <v>1</v>
      </c>
      <c r="G87" s="96"/>
      <c r="H87" s="96" t="s">
        <v>26</v>
      </c>
      <c r="I87" s="14">
        <v>509496.82230000006</v>
      </c>
      <c r="J87" s="14">
        <v>509496.82230000006</v>
      </c>
      <c r="K87" s="14">
        <v>509496.82230000006</v>
      </c>
      <c r="L87" s="14">
        <v>509496.82230000006</v>
      </c>
      <c r="M87" s="14">
        <v>509496.82230000006</v>
      </c>
      <c r="N87" s="14">
        <v>509496.82230000006</v>
      </c>
      <c r="O87" s="14">
        <v>509496.82230000006</v>
      </c>
      <c r="P87" s="14">
        <v>509496.82230000006</v>
      </c>
      <c r="Q87" s="14">
        <v>509496.82230000006</v>
      </c>
      <c r="R87" s="14">
        <v>509496.82230000006</v>
      </c>
      <c r="S87" s="14">
        <v>509496.82230000006</v>
      </c>
      <c r="T87" s="14">
        <v>509496.82230000006</v>
      </c>
      <c r="U87" s="14">
        <v>509496.82230000006</v>
      </c>
      <c r="V87" s="14">
        <v>509496.82230000006</v>
      </c>
      <c r="W87" s="14">
        <v>509496.82230000006</v>
      </c>
      <c r="X87" s="14">
        <v>509496.82230000006</v>
      </c>
      <c r="Y87" s="14">
        <v>509496.82230000006</v>
      </c>
      <c r="Z87" s="14">
        <v>509496.82230000006</v>
      </c>
      <c r="AA87" s="14">
        <v>509496.82230000006</v>
      </c>
      <c r="AB87" s="14">
        <v>509496.82230000006</v>
      </c>
    </row>
    <row r="88" spans="2:30" x14ac:dyDescent="0.2">
      <c r="B88" s="97" t="s">
        <v>97</v>
      </c>
      <c r="C88" s="98">
        <v>1</v>
      </c>
      <c r="D88" s="97" t="s">
        <v>158</v>
      </c>
      <c r="E88" s="97"/>
      <c r="F88" s="96">
        <v>1</v>
      </c>
      <c r="G88" s="96"/>
      <c r="H88" s="96" t="s">
        <v>26</v>
      </c>
      <c r="I88" s="14">
        <v>184331.59020000001</v>
      </c>
      <c r="J88" s="14">
        <v>184331.59020000001</v>
      </c>
      <c r="K88" s="14">
        <v>184331.59020000001</v>
      </c>
      <c r="L88" s="14">
        <v>184331.59020000001</v>
      </c>
      <c r="M88" s="14">
        <v>184331.59020000001</v>
      </c>
      <c r="N88" s="14">
        <v>184331.59020000001</v>
      </c>
      <c r="O88" s="14">
        <v>184331.59020000001</v>
      </c>
      <c r="P88" s="14">
        <v>184331.59020000001</v>
      </c>
      <c r="Q88" s="14">
        <v>184331.59020000001</v>
      </c>
      <c r="R88" s="14">
        <v>184331.59020000001</v>
      </c>
      <c r="S88" s="14">
        <v>184331.59020000001</v>
      </c>
      <c r="T88" s="14">
        <v>184331.59020000001</v>
      </c>
      <c r="U88" s="14">
        <v>184331.59020000001</v>
      </c>
      <c r="V88" s="14">
        <v>184331.59020000001</v>
      </c>
      <c r="W88" s="14">
        <v>184331.59020000001</v>
      </c>
      <c r="X88" s="14">
        <v>184331.59020000001</v>
      </c>
      <c r="Y88" s="14">
        <v>184331.59020000001</v>
      </c>
      <c r="Z88" s="14">
        <v>184331.59020000001</v>
      </c>
      <c r="AA88" s="14">
        <v>184331.59020000001</v>
      </c>
      <c r="AB88" s="14">
        <v>184331.59020000001</v>
      </c>
    </row>
    <row r="89" spans="2:30" x14ac:dyDescent="0.2">
      <c r="B89" s="97" t="s">
        <v>97</v>
      </c>
      <c r="C89" s="98">
        <v>1</v>
      </c>
      <c r="D89" s="97" t="s">
        <v>112</v>
      </c>
      <c r="E89" s="97"/>
      <c r="F89" s="96">
        <v>1</v>
      </c>
      <c r="G89" s="96"/>
      <c r="H89" s="96" t="s">
        <v>26</v>
      </c>
      <c r="I89" s="14">
        <v>279918.44689999998</v>
      </c>
      <c r="J89" s="14">
        <v>279918.44689999998</v>
      </c>
      <c r="K89" s="14">
        <v>279918.44689999998</v>
      </c>
      <c r="L89" s="14">
        <v>279918.44689999998</v>
      </c>
      <c r="M89" s="14">
        <v>279918.44689999998</v>
      </c>
      <c r="N89" s="14">
        <v>279918.44689999998</v>
      </c>
      <c r="O89" s="14">
        <v>279918.44689999998</v>
      </c>
      <c r="P89" s="14">
        <v>279918.44689999998</v>
      </c>
      <c r="Q89" s="14">
        <v>279918.44689999998</v>
      </c>
      <c r="R89" s="14">
        <v>279918.44689999998</v>
      </c>
      <c r="S89" s="14">
        <v>279918.44689999998</v>
      </c>
      <c r="T89" s="14">
        <v>279918.44689999998</v>
      </c>
      <c r="U89" s="14">
        <v>279918.44689999998</v>
      </c>
      <c r="V89" s="14">
        <v>279918.44689999998</v>
      </c>
      <c r="W89" s="14">
        <v>279918.44689999998</v>
      </c>
      <c r="X89" s="14">
        <v>279918.44689999998</v>
      </c>
      <c r="Y89" s="14">
        <v>279918.44689999998</v>
      </c>
      <c r="Z89" s="14">
        <v>279918.44689999998</v>
      </c>
      <c r="AA89" s="14">
        <v>279918.44689999998</v>
      </c>
      <c r="AB89" s="14">
        <v>279918.44689999998</v>
      </c>
    </row>
    <row r="90" spans="2:30" x14ac:dyDescent="0.2">
      <c r="B90" s="97" t="s">
        <v>97</v>
      </c>
      <c r="C90" s="98">
        <v>1</v>
      </c>
      <c r="D90" s="97" t="s">
        <v>119</v>
      </c>
      <c r="E90" s="97"/>
      <c r="F90" s="96">
        <v>1</v>
      </c>
      <c r="G90" s="96"/>
      <c r="H90" s="96" t="s">
        <v>26</v>
      </c>
      <c r="I90" s="14">
        <v>1486830.1569999999</v>
      </c>
      <c r="J90" s="14">
        <v>1486830.1569999999</v>
      </c>
      <c r="K90" s="14">
        <v>1486830.1569999999</v>
      </c>
      <c r="L90" s="14">
        <v>1486830.1569999999</v>
      </c>
      <c r="M90" s="14">
        <v>1486830.1569999999</v>
      </c>
      <c r="N90" s="14">
        <v>1486830.1569999999</v>
      </c>
      <c r="O90" s="14">
        <v>1486830.1569999999</v>
      </c>
      <c r="P90" s="14">
        <v>1486830.1569999999</v>
      </c>
      <c r="Q90" s="14">
        <v>1486830.1569999999</v>
      </c>
      <c r="R90" s="14">
        <v>1486830.1569999999</v>
      </c>
      <c r="S90" s="14">
        <v>1486830.1569999999</v>
      </c>
      <c r="T90" s="14">
        <v>1486830.1569999999</v>
      </c>
      <c r="U90" s="14">
        <v>1486830.1569999999</v>
      </c>
      <c r="V90" s="14">
        <v>1486830.1569999999</v>
      </c>
      <c r="W90" s="14">
        <v>1486830.1569999999</v>
      </c>
      <c r="X90" s="14">
        <v>1486830.1569999999</v>
      </c>
      <c r="Y90" s="14">
        <v>1486830.1569999999</v>
      </c>
      <c r="Z90" s="14">
        <v>1486830.1569999999</v>
      </c>
      <c r="AA90" s="14">
        <v>1486830.1569999999</v>
      </c>
      <c r="AB90" s="14">
        <v>1486830.1569999999</v>
      </c>
    </row>
    <row r="91" spans="2:30" x14ac:dyDescent="0.2">
      <c r="B91" s="97" t="s">
        <v>97</v>
      </c>
      <c r="C91" s="98">
        <v>2</v>
      </c>
      <c r="D91" s="97" t="s">
        <v>159</v>
      </c>
      <c r="E91" s="97"/>
      <c r="F91" s="96">
        <v>1</v>
      </c>
      <c r="G91" s="96"/>
      <c r="H91" s="96" t="s">
        <v>26</v>
      </c>
      <c r="I91" s="14">
        <v>196610.6347</v>
      </c>
      <c r="J91" s="14">
        <v>196610.6347</v>
      </c>
      <c r="K91" s="14">
        <v>196610.6347</v>
      </c>
      <c r="L91" s="14">
        <v>196610.6347</v>
      </c>
      <c r="M91" s="14">
        <v>196610.6347</v>
      </c>
      <c r="N91" s="14">
        <v>196610.6347</v>
      </c>
      <c r="O91" s="14">
        <v>196610.6347</v>
      </c>
      <c r="P91" s="14">
        <v>196610.6347</v>
      </c>
      <c r="Q91" s="14">
        <v>196610.6347</v>
      </c>
      <c r="R91" s="14">
        <v>196610.6347</v>
      </c>
      <c r="S91" s="14">
        <v>196610.6347</v>
      </c>
      <c r="T91" s="14">
        <v>196610.6347</v>
      </c>
      <c r="U91" s="14">
        <v>196610.6347</v>
      </c>
      <c r="V91" s="14">
        <v>196610.6347</v>
      </c>
      <c r="W91" s="14">
        <v>196610.6347</v>
      </c>
      <c r="X91" s="14">
        <v>196610.6347</v>
      </c>
      <c r="Y91" s="14">
        <v>196610.6347</v>
      </c>
      <c r="Z91" s="14">
        <v>196610.6347</v>
      </c>
      <c r="AA91" s="14">
        <v>196610.6347</v>
      </c>
      <c r="AB91" s="14">
        <v>196610.6347</v>
      </c>
    </row>
    <row r="92" spans="2:30" x14ac:dyDescent="0.2">
      <c r="B92" s="97" t="s">
        <v>98</v>
      </c>
      <c r="C92" s="98">
        <v>1</v>
      </c>
      <c r="D92" s="97" t="s">
        <v>107</v>
      </c>
      <c r="E92" s="97"/>
      <c r="F92" s="96">
        <v>1</v>
      </c>
      <c r="G92" s="96"/>
      <c r="H92" s="96" t="s">
        <v>26</v>
      </c>
      <c r="I92" s="14">
        <v>81721.797299999991</v>
      </c>
      <c r="J92" s="14">
        <v>81721.797299999991</v>
      </c>
      <c r="K92" s="14">
        <v>81721.797299999991</v>
      </c>
      <c r="L92" s="14">
        <v>81721.797299999991</v>
      </c>
      <c r="M92" s="14">
        <v>81721.797299999991</v>
      </c>
      <c r="N92" s="14">
        <v>81721.797299999991</v>
      </c>
      <c r="O92" s="14">
        <v>81721.797299999991</v>
      </c>
      <c r="P92" s="14">
        <v>81721.797299999991</v>
      </c>
      <c r="Q92" s="14">
        <v>81721.797299999991</v>
      </c>
      <c r="R92" s="14">
        <v>81721.797299999991</v>
      </c>
      <c r="S92" s="14">
        <v>81721.797299999991</v>
      </c>
      <c r="T92" s="14">
        <v>81721.797299999991</v>
      </c>
      <c r="U92" s="14">
        <v>81721.797299999991</v>
      </c>
      <c r="V92" s="14">
        <v>81721.797299999991</v>
      </c>
      <c r="W92" s="14">
        <v>81721.797299999991</v>
      </c>
      <c r="X92" s="14">
        <v>81721.797299999991</v>
      </c>
      <c r="Y92" s="14">
        <v>81721.797299999991</v>
      </c>
      <c r="Z92" s="14">
        <v>81721.797299999991</v>
      </c>
      <c r="AA92" s="14">
        <v>81721.797299999991</v>
      </c>
      <c r="AB92" s="14">
        <v>81721.797299999991</v>
      </c>
    </row>
    <row r="93" spans="2:30" x14ac:dyDescent="0.2">
      <c r="B93" s="97" t="s">
        <v>98</v>
      </c>
      <c r="C93" s="98">
        <v>1</v>
      </c>
      <c r="D93" s="97" t="s">
        <v>108</v>
      </c>
      <c r="E93" s="97"/>
      <c r="F93" s="96">
        <v>1</v>
      </c>
      <c r="G93" s="96"/>
      <c r="H93" s="96" t="s">
        <v>26</v>
      </c>
      <c r="I93" s="14">
        <v>509496.82230000006</v>
      </c>
      <c r="J93" s="14">
        <v>509496.82230000006</v>
      </c>
      <c r="K93" s="14">
        <v>509496.82230000006</v>
      </c>
      <c r="L93" s="14">
        <v>509496.82230000006</v>
      </c>
      <c r="M93" s="14">
        <v>509496.82230000006</v>
      </c>
      <c r="N93" s="14">
        <v>509496.82230000006</v>
      </c>
      <c r="O93" s="14">
        <v>509496.82230000006</v>
      </c>
      <c r="P93" s="14">
        <v>509496.82230000006</v>
      </c>
      <c r="Q93" s="14">
        <v>509496.82230000006</v>
      </c>
      <c r="R93" s="14">
        <v>509496.82230000006</v>
      </c>
      <c r="S93" s="14">
        <v>509496.82230000006</v>
      </c>
      <c r="T93" s="14">
        <v>509496.82230000006</v>
      </c>
      <c r="U93" s="14">
        <v>509496.82230000006</v>
      </c>
      <c r="V93" s="14">
        <v>509496.82230000006</v>
      </c>
      <c r="W93" s="14">
        <v>509496.82230000006</v>
      </c>
      <c r="X93" s="14">
        <v>509496.82230000006</v>
      </c>
      <c r="Y93" s="14">
        <v>509496.82230000006</v>
      </c>
      <c r="Z93" s="14">
        <v>509496.82230000006</v>
      </c>
      <c r="AA93" s="14">
        <v>509496.82230000006</v>
      </c>
      <c r="AB93" s="14">
        <v>509496.82230000006</v>
      </c>
    </row>
    <row r="94" spans="2:30" x14ac:dyDescent="0.2">
      <c r="B94" s="97" t="s">
        <v>98</v>
      </c>
      <c r="C94" s="98">
        <v>1</v>
      </c>
      <c r="D94" s="97" t="s">
        <v>158</v>
      </c>
      <c r="E94" s="97"/>
      <c r="F94" s="96">
        <v>1</v>
      </c>
      <c r="G94" s="96"/>
      <c r="H94" s="96" t="s">
        <v>26</v>
      </c>
      <c r="I94" s="14">
        <v>184331.59020000001</v>
      </c>
      <c r="J94" s="14">
        <v>184331.59020000001</v>
      </c>
      <c r="K94" s="14">
        <v>184331.59020000001</v>
      </c>
      <c r="L94" s="14">
        <v>184331.59020000001</v>
      </c>
      <c r="M94" s="14">
        <v>184331.59020000001</v>
      </c>
      <c r="N94" s="14">
        <v>184331.59020000001</v>
      </c>
      <c r="O94" s="14">
        <v>184331.59020000001</v>
      </c>
      <c r="P94" s="14">
        <v>184331.59020000001</v>
      </c>
      <c r="Q94" s="14">
        <v>184331.59020000001</v>
      </c>
      <c r="R94" s="14">
        <v>184331.59020000001</v>
      </c>
      <c r="S94" s="14">
        <v>184331.59020000001</v>
      </c>
      <c r="T94" s="14">
        <v>184331.59020000001</v>
      </c>
      <c r="U94" s="14">
        <v>184331.59020000001</v>
      </c>
      <c r="V94" s="14">
        <v>184331.59020000001</v>
      </c>
      <c r="W94" s="14">
        <v>184331.59020000001</v>
      </c>
      <c r="X94" s="14">
        <v>184331.59020000001</v>
      </c>
      <c r="Y94" s="14">
        <v>184331.59020000001</v>
      </c>
      <c r="Z94" s="14">
        <v>184331.59020000001</v>
      </c>
      <c r="AA94" s="14">
        <v>184331.59020000001</v>
      </c>
      <c r="AB94" s="14">
        <v>184331.59020000001</v>
      </c>
    </row>
    <row r="95" spans="2:30" x14ac:dyDescent="0.2">
      <c r="B95" s="97" t="s">
        <v>98</v>
      </c>
      <c r="C95" s="98">
        <v>1</v>
      </c>
      <c r="D95" s="97" t="s">
        <v>112</v>
      </c>
      <c r="E95" s="97"/>
      <c r="F95" s="96">
        <v>1</v>
      </c>
      <c r="G95" s="96"/>
      <c r="H95" s="96" t="s">
        <v>26</v>
      </c>
      <c r="I95" s="14">
        <v>279918.44689999998</v>
      </c>
      <c r="J95" s="14">
        <v>279918.44689999998</v>
      </c>
      <c r="K95" s="14">
        <v>279918.44689999998</v>
      </c>
      <c r="L95" s="14">
        <v>279918.44689999998</v>
      </c>
      <c r="M95" s="14">
        <v>279918.44689999998</v>
      </c>
      <c r="N95" s="14">
        <v>279918.44689999998</v>
      </c>
      <c r="O95" s="14">
        <v>279918.44689999998</v>
      </c>
      <c r="P95" s="14">
        <v>279918.44689999998</v>
      </c>
      <c r="Q95" s="14">
        <v>279918.44689999998</v>
      </c>
      <c r="R95" s="14">
        <v>279918.44689999998</v>
      </c>
      <c r="S95" s="14">
        <v>279918.44689999998</v>
      </c>
      <c r="T95" s="14">
        <v>279918.44689999998</v>
      </c>
      <c r="U95" s="14">
        <v>279918.44689999998</v>
      </c>
      <c r="V95" s="14">
        <v>279918.44689999998</v>
      </c>
      <c r="W95" s="14">
        <v>279918.44689999998</v>
      </c>
      <c r="X95" s="14">
        <v>279918.44689999998</v>
      </c>
      <c r="Y95" s="14">
        <v>279918.44689999998</v>
      </c>
      <c r="Z95" s="14">
        <v>279918.44689999998</v>
      </c>
      <c r="AA95" s="14">
        <v>279918.44689999998</v>
      </c>
      <c r="AB95" s="14">
        <v>279918.44689999998</v>
      </c>
    </row>
    <row r="96" spans="2:30" x14ac:dyDescent="0.2">
      <c r="B96" s="97" t="s">
        <v>98</v>
      </c>
      <c r="C96" s="98">
        <v>2</v>
      </c>
      <c r="D96" s="97" t="s">
        <v>109</v>
      </c>
      <c r="E96" s="97"/>
      <c r="F96" s="96">
        <v>1</v>
      </c>
      <c r="G96" s="96"/>
      <c r="H96" s="96" t="s">
        <v>26</v>
      </c>
      <c r="I96" s="14">
        <v>1024747.4277</v>
      </c>
      <c r="J96" s="14">
        <v>1024747.4277</v>
      </c>
      <c r="K96" s="14">
        <v>1024747.4277</v>
      </c>
      <c r="L96" s="14">
        <v>1024747.4277</v>
      </c>
      <c r="M96" s="14">
        <v>1024747.4277</v>
      </c>
      <c r="N96" s="14">
        <v>1024747.4277</v>
      </c>
      <c r="O96" s="14">
        <v>1024747.4277</v>
      </c>
      <c r="P96" s="14">
        <v>1024747.4277</v>
      </c>
      <c r="Q96" s="14">
        <v>1024747.4277</v>
      </c>
      <c r="R96" s="14">
        <v>1024747.4277</v>
      </c>
      <c r="S96" s="14">
        <v>1024747.4277</v>
      </c>
      <c r="T96" s="14">
        <v>1024747.4277</v>
      </c>
      <c r="U96" s="14">
        <v>1024747.4277</v>
      </c>
      <c r="V96" s="14">
        <v>1024747.4277</v>
      </c>
      <c r="W96" s="14">
        <v>1024747.4277</v>
      </c>
      <c r="X96" s="14">
        <v>1024747.4277</v>
      </c>
      <c r="Y96" s="14">
        <v>1024747.4277</v>
      </c>
      <c r="Z96" s="14">
        <v>1024747.4277</v>
      </c>
      <c r="AA96" s="14">
        <v>1024747.4277</v>
      </c>
      <c r="AB96" s="14">
        <v>1024747.4277</v>
      </c>
    </row>
    <row r="97" spans="2:28" x14ac:dyDescent="0.2">
      <c r="B97" s="97" t="s">
        <v>99</v>
      </c>
      <c r="C97" s="98">
        <v>1</v>
      </c>
      <c r="D97" s="97" t="s">
        <v>107</v>
      </c>
      <c r="E97" s="97"/>
      <c r="F97" s="96">
        <v>1</v>
      </c>
      <c r="G97" s="96"/>
      <c r="H97" s="96" t="s">
        <v>26</v>
      </c>
      <c r="I97" s="14">
        <v>81721.797299999991</v>
      </c>
      <c r="J97" s="14">
        <v>81721.797299999991</v>
      </c>
      <c r="K97" s="14">
        <v>81721.797299999991</v>
      </c>
      <c r="L97" s="14">
        <v>81721.797299999991</v>
      </c>
      <c r="M97" s="14">
        <v>81721.797299999991</v>
      </c>
      <c r="N97" s="14">
        <v>81721.797299999991</v>
      </c>
      <c r="O97" s="14">
        <v>81721.797299999991</v>
      </c>
      <c r="P97" s="14">
        <v>81721.797299999991</v>
      </c>
      <c r="Q97" s="14">
        <v>81721.797299999991</v>
      </c>
      <c r="R97" s="14">
        <v>81721.797299999991</v>
      </c>
      <c r="S97" s="14">
        <v>81721.797299999991</v>
      </c>
      <c r="T97" s="14">
        <v>81721.797299999991</v>
      </c>
      <c r="U97" s="14">
        <v>81721.797299999991</v>
      </c>
      <c r="V97" s="14">
        <v>81721.797299999991</v>
      </c>
      <c r="W97" s="14">
        <v>81721.797299999991</v>
      </c>
      <c r="X97" s="14">
        <v>81721.797299999991</v>
      </c>
      <c r="Y97" s="14">
        <v>81721.797299999991</v>
      </c>
      <c r="Z97" s="14">
        <v>81721.797299999991</v>
      </c>
      <c r="AA97" s="14">
        <v>81721.797299999991</v>
      </c>
      <c r="AB97" s="14">
        <v>81721.797299999991</v>
      </c>
    </row>
    <row r="98" spans="2:28" x14ac:dyDescent="0.2">
      <c r="B98" s="97" t="s">
        <v>99</v>
      </c>
      <c r="C98" s="98">
        <v>1</v>
      </c>
      <c r="D98" s="97" t="s">
        <v>110</v>
      </c>
      <c r="E98" s="97"/>
      <c r="F98" s="96">
        <v>1</v>
      </c>
      <c r="G98" s="96"/>
      <c r="H98" s="96" t="s">
        <v>26</v>
      </c>
      <c r="I98" s="14">
        <v>459797.04884688708</v>
      </c>
      <c r="J98" s="14">
        <v>459797.04884688708</v>
      </c>
      <c r="K98" s="14">
        <v>459797.04884688708</v>
      </c>
      <c r="L98" s="14">
        <v>459797.04884688708</v>
      </c>
      <c r="M98" s="14">
        <v>459797.04884688708</v>
      </c>
      <c r="N98" s="14">
        <v>459797.04884688708</v>
      </c>
      <c r="O98" s="14">
        <v>459797.04884688708</v>
      </c>
      <c r="P98" s="14">
        <v>459797.04884688708</v>
      </c>
      <c r="Q98" s="14">
        <v>459797.04884688708</v>
      </c>
      <c r="R98" s="14">
        <v>459797.04884688708</v>
      </c>
      <c r="S98" s="14">
        <v>459797.04884688708</v>
      </c>
      <c r="T98" s="14">
        <v>459797.04884688708</v>
      </c>
      <c r="U98" s="14">
        <v>459797.04884688708</v>
      </c>
      <c r="V98" s="14">
        <v>459797.04884688708</v>
      </c>
      <c r="W98" s="14">
        <v>459797.04884688708</v>
      </c>
      <c r="X98" s="14">
        <v>459797.04884688708</v>
      </c>
      <c r="Y98" s="14">
        <v>459797.04884688708</v>
      </c>
      <c r="Z98" s="14">
        <v>459797.04884688708</v>
      </c>
      <c r="AA98" s="14">
        <v>459797.04884688708</v>
      </c>
      <c r="AB98" s="14">
        <v>459797.04884688708</v>
      </c>
    </row>
    <row r="99" spans="2:28" x14ac:dyDescent="0.2">
      <c r="B99" s="97" t="s">
        <v>99</v>
      </c>
      <c r="C99" s="98">
        <v>1</v>
      </c>
      <c r="D99" s="97" t="s">
        <v>120</v>
      </c>
      <c r="E99" s="97"/>
      <c r="F99" s="96">
        <v>1</v>
      </c>
      <c r="G99" s="96"/>
      <c r="H99" s="96" t="s">
        <v>26</v>
      </c>
      <c r="I99" s="14">
        <v>509496.82210000011</v>
      </c>
      <c r="J99" s="14">
        <v>509496.82210000011</v>
      </c>
      <c r="K99" s="14">
        <v>509496.82210000011</v>
      </c>
      <c r="L99" s="14">
        <v>509496.82210000011</v>
      </c>
      <c r="M99" s="14">
        <v>509496.82210000011</v>
      </c>
      <c r="N99" s="14">
        <v>509496.82210000011</v>
      </c>
      <c r="O99" s="14">
        <v>509496.82210000011</v>
      </c>
      <c r="P99" s="14">
        <v>509496.82210000011</v>
      </c>
      <c r="Q99" s="14">
        <v>509496.82210000011</v>
      </c>
      <c r="R99" s="14">
        <v>509496.82210000011</v>
      </c>
      <c r="S99" s="14">
        <v>509496.82210000011</v>
      </c>
      <c r="T99" s="14">
        <v>509496.82210000011</v>
      </c>
      <c r="U99" s="14">
        <v>509496.82210000011</v>
      </c>
      <c r="V99" s="14">
        <v>509496.82210000011</v>
      </c>
      <c r="W99" s="14">
        <v>509496.82210000011</v>
      </c>
      <c r="X99" s="14">
        <v>509496.82210000011</v>
      </c>
      <c r="Y99" s="14">
        <v>509496.82210000011</v>
      </c>
      <c r="Z99" s="14">
        <v>509496.82210000011</v>
      </c>
      <c r="AA99" s="14">
        <v>509496.82210000011</v>
      </c>
      <c r="AB99" s="14">
        <v>509496.82210000011</v>
      </c>
    </row>
    <row r="100" spans="2:28" x14ac:dyDescent="0.2">
      <c r="B100" s="97" t="s">
        <v>99</v>
      </c>
      <c r="C100" s="98">
        <v>1</v>
      </c>
      <c r="D100" s="97" t="s">
        <v>112</v>
      </c>
      <c r="E100" s="97"/>
      <c r="F100" s="96">
        <v>1</v>
      </c>
      <c r="G100" s="96"/>
      <c r="H100" s="96" t="s">
        <v>26</v>
      </c>
      <c r="I100" s="14">
        <v>279918.44689999998</v>
      </c>
      <c r="J100" s="14">
        <v>279918.44689999998</v>
      </c>
      <c r="K100" s="14">
        <v>279918.44689999998</v>
      </c>
      <c r="L100" s="14">
        <v>279918.44689999998</v>
      </c>
      <c r="M100" s="14">
        <v>279918.44689999998</v>
      </c>
      <c r="N100" s="14">
        <v>279918.44689999998</v>
      </c>
      <c r="O100" s="14">
        <v>279918.44689999998</v>
      </c>
      <c r="P100" s="14">
        <v>279918.44689999998</v>
      </c>
      <c r="Q100" s="14">
        <v>279918.44689999998</v>
      </c>
      <c r="R100" s="14">
        <v>279918.44689999998</v>
      </c>
      <c r="S100" s="14">
        <v>279918.44689999998</v>
      </c>
      <c r="T100" s="14">
        <v>279918.44689999998</v>
      </c>
      <c r="U100" s="14">
        <v>279918.44689999998</v>
      </c>
      <c r="V100" s="14">
        <v>279918.44689999998</v>
      </c>
      <c r="W100" s="14">
        <v>279918.44689999998</v>
      </c>
      <c r="X100" s="14">
        <v>279918.44689999998</v>
      </c>
      <c r="Y100" s="14">
        <v>279918.44689999998</v>
      </c>
      <c r="Z100" s="14">
        <v>279918.44689999998</v>
      </c>
      <c r="AA100" s="14">
        <v>279918.44689999998</v>
      </c>
      <c r="AB100" s="14">
        <v>279918.44689999998</v>
      </c>
    </row>
    <row r="101" spans="2:28" x14ac:dyDescent="0.2">
      <c r="B101" s="97" t="s">
        <v>99</v>
      </c>
      <c r="C101" s="98">
        <v>2</v>
      </c>
      <c r="D101" s="97" t="s">
        <v>160</v>
      </c>
      <c r="E101" s="97"/>
      <c r="F101" s="96">
        <v>1</v>
      </c>
      <c r="G101" s="96"/>
      <c r="H101" s="96" t="s">
        <v>26</v>
      </c>
      <c r="I101" s="14">
        <v>196610.63</v>
      </c>
      <c r="J101" s="14">
        <v>196610.63</v>
      </c>
      <c r="K101" s="14">
        <v>196610.63</v>
      </c>
      <c r="L101" s="14">
        <v>196610.63</v>
      </c>
      <c r="M101" s="14">
        <v>196610.63</v>
      </c>
      <c r="N101" s="14">
        <v>196610.63</v>
      </c>
      <c r="O101" s="14">
        <v>196610.63</v>
      </c>
      <c r="P101" s="14">
        <v>196610.63</v>
      </c>
      <c r="Q101" s="14">
        <v>196610.63</v>
      </c>
      <c r="R101" s="14">
        <v>196610.63</v>
      </c>
      <c r="S101" s="14">
        <v>196610.63</v>
      </c>
      <c r="T101" s="14">
        <v>196610.63</v>
      </c>
      <c r="U101" s="14">
        <v>196610.63</v>
      </c>
      <c r="V101" s="14">
        <v>196610.63</v>
      </c>
      <c r="W101" s="14">
        <v>196610.63</v>
      </c>
      <c r="X101" s="14">
        <v>196610.63</v>
      </c>
      <c r="Y101" s="14">
        <v>196610.63</v>
      </c>
      <c r="Z101" s="14">
        <v>196610.63</v>
      </c>
      <c r="AA101" s="14">
        <v>196610.63</v>
      </c>
      <c r="AB101" s="14">
        <v>196610.63</v>
      </c>
    </row>
    <row r="102" spans="2:28" x14ac:dyDescent="0.2">
      <c r="B102" s="97" t="s">
        <v>100</v>
      </c>
      <c r="C102" s="98">
        <v>1</v>
      </c>
      <c r="D102" s="97" t="s">
        <v>107</v>
      </c>
      <c r="E102" s="97"/>
      <c r="F102" s="96">
        <v>1</v>
      </c>
      <c r="G102" s="96"/>
      <c r="H102" s="96" t="s">
        <v>26</v>
      </c>
      <c r="I102" s="14">
        <v>81721.797299999991</v>
      </c>
      <c r="J102" s="14">
        <v>81721.797299999991</v>
      </c>
      <c r="K102" s="14">
        <v>81721.797299999991</v>
      </c>
      <c r="L102" s="14">
        <v>81721.797299999991</v>
      </c>
      <c r="M102" s="14">
        <v>81721.797299999991</v>
      </c>
      <c r="N102" s="14">
        <v>81721.797299999991</v>
      </c>
      <c r="O102" s="14">
        <v>81721.797299999991</v>
      </c>
      <c r="P102" s="14">
        <v>81721.797299999991</v>
      </c>
      <c r="Q102" s="14">
        <v>81721.797299999991</v>
      </c>
      <c r="R102" s="14">
        <v>81721.797299999991</v>
      </c>
      <c r="S102" s="14">
        <v>81721.797299999991</v>
      </c>
      <c r="T102" s="14">
        <v>81721.797299999991</v>
      </c>
      <c r="U102" s="14">
        <v>81721.797299999991</v>
      </c>
      <c r="V102" s="14">
        <v>81721.797299999991</v>
      </c>
      <c r="W102" s="14">
        <v>81721.797299999991</v>
      </c>
      <c r="X102" s="14">
        <v>81721.797299999991</v>
      </c>
      <c r="Y102" s="14">
        <v>81721.797299999991</v>
      </c>
      <c r="Z102" s="14">
        <v>81721.797299999991</v>
      </c>
      <c r="AA102" s="14">
        <v>81721.797299999991</v>
      </c>
      <c r="AB102" s="14">
        <v>81721.797299999991</v>
      </c>
    </row>
    <row r="103" spans="2:28" x14ac:dyDescent="0.2">
      <c r="B103" s="97" t="s">
        <v>100</v>
      </c>
      <c r="C103" s="98">
        <v>1</v>
      </c>
      <c r="D103" s="97" t="s">
        <v>111</v>
      </c>
      <c r="E103" s="97"/>
      <c r="F103" s="96">
        <v>1</v>
      </c>
      <c r="G103" s="96"/>
      <c r="H103" s="96" t="s">
        <v>26</v>
      </c>
      <c r="I103" s="14">
        <v>620704.91370000015</v>
      </c>
      <c r="J103" s="14">
        <v>620704.91370000015</v>
      </c>
      <c r="K103" s="14">
        <v>620704.91370000015</v>
      </c>
      <c r="L103" s="14">
        <v>620704.91370000015</v>
      </c>
      <c r="M103" s="14">
        <v>620704.91370000015</v>
      </c>
      <c r="N103" s="14">
        <v>620704.91370000015</v>
      </c>
      <c r="O103" s="14">
        <v>620704.91370000015</v>
      </c>
      <c r="P103" s="14">
        <v>620704.91370000015</v>
      </c>
      <c r="Q103" s="14">
        <v>620704.91370000015</v>
      </c>
      <c r="R103" s="14">
        <v>620704.91370000015</v>
      </c>
      <c r="S103" s="14">
        <v>620704.91370000015</v>
      </c>
      <c r="T103" s="14">
        <v>620704.91370000015</v>
      </c>
      <c r="U103" s="14">
        <v>620704.91370000015</v>
      </c>
      <c r="V103" s="14">
        <v>620704.91370000015</v>
      </c>
      <c r="W103" s="14">
        <v>620704.91370000015</v>
      </c>
      <c r="X103" s="14">
        <v>620704.91370000015</v>
      </c>
      <c r="Y103" s="14">
        <v>620704.91370000015</v>
      </c>
      <c r="Z103" s="14">
        <v>620704.91370000015</v>
      </c>
      <c r="AA103" s="14">
        <v>620704.91370000015</v>
      </c>
      <c r="AB103" s="14">
        <v>620704.91370000015</v>
      </c>
    </row>
    <row r="104" spans="2:28" x14ac:dyDescent="0.2">
      <c r="B104" s="97" t="s">
        <v>100</v>
      </c>
      <c r="C104" s="98">
        <v>1</v>
      </c>
      <c r="D104" s="97" t="s">
        <v>112</v>
      </c>
      <c r="E104" s="97"/>
      <c r="F104" s="96">
        <v>1</v>
      </c>
      <c r="G104" s="96"/>
      <c r="H104" s="96" t="s">
        <v>26</v>
      </c>
      <c r="I104" s="14">
        <v>279918.44689999998</v>
      </c>
      <c r="J104" s="14">
        <v>279918.44689999998</v>
      </c>
      <c r="K104" s="14">
        <v>279918.44689999998</v>
      </c>
      <c r="L104" s="14">
        <v>279918.44689999998</v>
      </c>
      <c r="M104" s="14">
        <v>279918.44689999998</v>
      </c>
      <c r="N104" s="14">
        <v>279918.44689999998</v>
      </c>
      <c r="O104" s="14">
        <v>279918.44689999998</v>
      </c>
      <c r="P104" s="14">
        <v>279918.44689999998</v>
      </c>
      <c r="Q104" s="14">
        <v>279918.44689999998</v>
      </c>
      <c r="R104" s="14">
        <v>279918.44689999998</v>
      </c>
      <c r="S104" s="14">
        <v>279918.44689999998</v>
      </c>
      <c r="T104" s="14">
        <v>279918.44689999998</v>
      </c>
      <c r="U104" s="14">
        <v>279918.44689999998</v>
      </c>
      <c r="V104" s="14">
        <v>279918.44689999998</v>
      </c>
      <c r="W104" s="14">
        <v>279918.44689999998</v>
      </c>
      <c r="X104" s="14">
        <v>279918.44689999998</v>
      </c>
      <c r="Y104" s="14">
        <v>279918.44689999998</v>
      </c>
      <c r="Z104" s="14">
        <v>279918.44689999998</v>
      </c>
      <c r="AA104" s="14">
        <v>279918.44689999998</v>
      </c>
      <c r="AB104" s="14">
        <v>279918.44689999998</v>
      </c>
    </row>
    <row r="105" spans="2:28" x14ac:dyDescent="0.2">
      <c r="B105" s="97" t="s">
        <v>100</v>
      </c>
      <c r="C105" s="98">
        <v>2</v>
      </c>
      <c r="D105" s="97" t="s">
        <v>160</v>
      </c>
      <c r="E105" s="97"/>
      <c r="F105" s="96">
        <v>1</v>
      </c>
      <c r="G105" s="96"/>
      <c r="H105" s="96" t="s">
        <v>26</v>
      </c>
      <c r="I105" s="14">
        <v>196610.63</v>
      </c>
      <c r="J105" s="14">
        <v>196610.63</v>
      </c>
      <c r="K105" s="14">
        <v>196610.63</v>
      </c>
      <c r="L105" s="14">
        <v>196610.63</v>
      </c>
      <c r="M105" s="14">
        <v>196610.63</v>
      </c>
      <c r="N105" s="14">
        <v>196610.63</v>
      </c>
      <c r="O105" s="14">
        <v>196610.63</v>
      </c>
      <c r="P105" s="14">
        <v>196610.63</v>
      </c>
      <c r="Q105" s="14">
        <v>196610.63</v>
      </c>
      <c r="R105" s="14">
        <v>196610.63</v>
      </c>
      <c r="S105" s="14">
        <v>196610.63</v>
      </c>
      <c r="T105" s="14">
        <v>196610.63</v>
      </c>
      <c r="U105" s="14">
        <v>196610.63</v>
      </c>
      <c r="V105" s="14">
        <v>196610.63</v>
      </c>
      <c r="W105" s="14">
        <v>196610.63</v>
      </c>
      <c r="X105" s="14">
        <v>196610.63</v>
      </c>
      <c r="Y105" s="14">
        <v>196610.63</v>
      </c>
      <c r="Z105" s="14">
        <v>196610.63</v>
      </c>
      <c r="AA105" s="14">
        <v>196610.63</v>
      </c>
      <c r="AB105" s="14">
        <v>196610.63</v>
      </c>
    </row>
    <row r="106" spans="2:28" x14ac:dyDescent="0.2">
      <c r="B106" s="97" t="s">
        <v>101</v>
      </c>
      <c r="C106" s="98">
        <v>1</v>
      </c>
      <c r="D106" s="97" t="s">
        <v>107</v>
      </c>
      <c r="E106" s="97"/>
      <c r="F106" s="96">
        <v>1</v>
      </c>
      <c r="G106" s="96"/>
      <c r="H106" s="96" t="s">
        <v>26</v>
      </c>
      <c r="I106" s="14">
        <v>81721.797299999991</v>
      </c>
      <c r="J106" s="14">
        <v>81721.797299999991</v>
      </c>
      <c r="K106" s="14">
        <v>81721.797299999991</v>
      </c>
      <c r="L106" s="14">
        <v>81721.797299999991</v>
      </c>
      <c r="M106" s="14">
        <v>81721.797299999991</v>
      </c>
      <c r="N106" s="14">
        <v>81721.797299999991</v>
      </c>
      <c r="O106" s="14">
        <v>81721.797299999991</v>
      </c>
      <c r="P106" s="14">
        <v>81721.797299999991</v>
      </c>
      <c r="Q106" s="14">
        <v>81721.797299999991</v>
      </c>
      <c r="R106" s="14">
        <v>81721.797299999991</v>
      </c>
      <c r="S106" s="14">
        <v>81721.797299999991</v>
      </c>
      <c r="T106" s="14">
        <v>81721.797299999991</v>
      </c>
      <c r="U106" s="14">
        <v>81721.797299999991</v>
      </c>
      <c r="V106" s="14">
        <v>81721.797299999991</v>
      </c>
      <c r="W106" s="14">
        <v>81721.797299999991</v>
      </c>
      <c r="X106" s="14">
        <v>81721.797299999991</v>
      </c>
      <c r="Y106" s="14">
        <v>81721.797299999991</v>
      </c>
      <c r="Z106" s="14">
        <v>81721.797299999991</v>
      </c>
      <c r="AA106" s="14">
        <v>81721.797299999991</v>
      </c>
      <c r="AB106" s="14">
        <v>81721.797299999991</v>
      </c>
    </row>
    <row r="107" spans="2:28" x14ac:dyDescent="0.2">
      <c r="B107" s="97" t="s">
        <v>101</v>
      </c>
      <c r="C107" s="98">
        <v>1</v>
      </c>
      <c r="D107" s="97" t="s">
        <v>110</v>
      </c>
      <c r="E107" s="97"/>
      <c r="F107" s="96">
        <v>1</v>
      </c>
      <c r="G107" s="96"/>
      <c r="H107" s="96" t="s">
        <v>26</v>
      </c>
      <c r="I107" s="14">
        <v>459797.04884688708</v>
      </c>
      <c r="J107" s="14">
        <v>459797.04884688708</v>
      </c>
      <c r="K107" s="14">
        <v>459797.04884688708</v>
      </c>
      <c r="L107" s="14">
        <v>459797.04884688708</v>
      </c>
      <c r="M107" s="14">
        <v>459797.04884688708</v>
      </c>
      <c r="N107" s="14">
        <v>459797.04884688708</v>
      </c>
      <c r="O107" s="14">
        <v>459797.04884688708</v>
      </c>
      <c r="P107" s="14">
        <v>459797.04884688708</v>
      </c>
      <c r="Q107" s="14">
        <v>459797.04884688708</v>
      </c>
      <c r="R107" s="14">
        <v>459797.04884688708</v>
      </c>
      <c r="S107" s="14">
        <v>459797.04884688708</v>
      </c>
      <c r="T107" s="14">
        <v>459797.04884688708</v>
      </c>
      <c r="U107" s="14">
        <v>459797.04884688708</v>
      </c>
      <c r="V107" s="14">
        <v>459797.04884688708</v>
      </c>
      <c r="W107" s="14">
        <v>459797.04884688708</v>
      </c>
      <c r="X107" s="14">
        <v>459797.04884688708</v>
      </c>
      <c r="Y107" s="14">
        <v>459797.04884688708</v>
      </c>
      <c r="Z107" s="14">
        <v>459797.04884688708</v>
      </c>
      <c r="AA107" s="14">
        <v>459797.04884688708</v>
      </c>
      <c r="AB107" s="14">
        <v>459797.04884688708</v>
      </c>
    </row>
    <row r="108" spans="2:28" x14ac:dyDescent="0.2">
      <c r="B108" s="97" t="s">
        <v>101</v>
      </c>
      <c r="C108" s="98">
        <v>1</v>
      </c>
      <c r="D108" s="97" t="s">
        <v>113</v>
      </c>
      <c r="E108" s="97"/>
      <c r="F108" s="96">
        <v>1</v>
      </c>
      <c r="G108" s="96"/>
      <c r="H108" s="96" t="s">
        <v>26</v>
      </c>
      <c r="I108" s="14">
        <v>509496.82210000011</v>
      </c>
      <c r="J108" s="14">
        <v>509496.82210000011</v>
      </c>
      <c r="K108" s="14">
        <v>509496.82210000011</v>
      </c>
      <c r="L108" s="14">
        <v>509496.82210000011</v>
      </c>
      <c r="M108" s="14">
        <v>509496.82210000011</v>
      </c>
      <c r="N108" s="14">
        <v>509496.82210000011</v>
      </c>
      <c r="O108" s="14">
        <v>509496.82210000011</v>
      </c>
      <c r="P108" s="14">
        <v>509496.82210000011</v>
      </c>
      <c r="Q108" s="14">
        <v>509496.82210000011</v>
      </c>
      <c r="R108" s="14">
        <v>509496.82210000011</v>
      </c>
      <c r="S108" s="14">
        <v>509496.82210000011</v>
      </c>
      <c r="T108" s="14">
        <v>509496.82210000011</v>
      </c>
      <c r="U108" s="14">
        <v>509496.82210000011</v>
      </c>
      <c r="V108" s="14">
        <v>509496.82210000011</v>
      </c>
      <c r="W108" s="14">
        <v>509496.82210000011</v>
      </c>
      <c r="X108" s="14">
        <v>509496.82210000011</v>
      </c>
      <c r="Y108" s="14">
        <v>509496.82210000011</v>
      </c>
      <c r="Z108" s="14">
        <v>509496.82210000011</v>
      </c>
      <c r="AA108" s="14">
        <v>509496.82210000011</v>
      </c>
      <c r="AB108" s="14">
        <v>509496.82210000011</v>
      </c>
    </row>
    <row r="109" spans="2:28" x14ac:dyDescent="0.2">
      <c r="B109" s="97" t="s">
        <v>101</v>
      </c>
      <c r="C109" s="98">
        <v>2</v>
      </c>
      <c r="D109" s="97" t="s">
        <v>114</v>
      </c>
      <c r="E109" s="97"/>
      <c r="F109" s="96">
        <v>1</v>
      </c>
      <c r="G109" s="96"/>
      <c r="H109" s="96" t="s">
        <v>26</v>
      </c>
      <c r="I109" s="14">
        <v>671120.99470000004</v>
      </c>
      <c r="J109" s="14">
        <v>671120.99470000004</v>
      </c>
      <c r="K109" s="14">
        <v>671120.99470000004</v>
      </c>
      <c r="L109" s="14">
        <v>671120.99470000004</v>
      </c>
      <c r="M109" s="14">
        <v>671120.99470000004</v>
      </c>
      <c r="N109" s="14">
        <v>671120.99470000004</v>
      </c>
      <c r="O109" s="14">
        <v>671120.99470000004</v>
      </c>
      <c r="P109" s="14">
        <v>671120.99470000004</v>
      </c>
      <c r="Q109" s="14">
        <v>671120.99470000004</v>
      </c>
      <c r="R109" s="14">
        <v>671120.99470000004</v>
      </c>
      <c r="S109" s="14">
        <v>671120.99470000004</v>
      </c>
      <c r="T109" s="14">
        <v>671120.99470000004</v>
      </c>
      <c r="U109" s="14">
        <v>671120.99470000004</v>
      </c>
      <c r="V109" s="14">
        <v>671120.99470000004</v>
      </c>
      <c r="W109" s="14">
        <v>671120.99470000004</v>
      </c>
      <c r="X109" s="14">
        <v>671120.99470000004</v>
      </c>
      <c r="Y109" s="14">
        <v>671120.99470000004</v>
      </c>
      <c r="Z109" s="14">
        <v>671120.99470000004</v>
      </c>
      <c r="AA109" s="14">
        <v>671120.99470000004</v>
      </c>
      <c r="AB109" s="14">
        <v>671120.99470000004</v>
      </c>
    </row>
    <row r="110" spans="2:28" x14ac:dyDescent="0.2">
      <c r="B110" s="97" t="s">
        <v>102</v>
      </c>
      <c r="C110" s="98">
        <v>1</v>
      </c>
      <c r="D110" s="97" t="s">
        <v>107</v>
      </c>
      <c r="E110" s="97"/>
      <c r="F110" s="96">
        <v>1</v>
      </c>
      <c r="G110" s="96"/>
      <c r="H110" s="96" t="s">
        <v>26</v>
      </c>
      <c r="I110" s="14">
        <v>81721.797299999991</v>
      </c>
      <c r="J110" s="14">
        <v>81721.797299999991</v>
      </c>
      <c r="K110" s="14">
        <v>81721.797299999991</v>
      </c>
      <c r="L110" s="14">
        <v>81721.797299999991</v>
      </c>
      <c r="M110" s="14">
        <v>81721.797299999991</v>
      </c>
      <c r="N110" s="14">
        <v>81721.797299999991</v>
      </c>
      <c r="O110" s="14">
        <v>81721.797299999991</v>
      </c>
      <c r="P110" s="14">
        <v>81721.797299999991</v>
      </c>
      <c r="Q110" s="14">
        <v>81721.797299999991</v>
      </c>
      <c r="R110" s="14">
        <v>81721.797299999991</v>
      </c>
      <c r="S110" s="14">
        <v>81721.797299999991</v>
      </c>
      <c r="T110" s="14">
        <v>81721.797299999991</v>
      </c>
      <c r="U110" s="14">
        <v>81721.797299999991</v>
      </c>
      <c r="V110" s="14">
        <v>81721.797299999991</v>
      </c>
      <c r="W110" s="14">
        <v>81721.797299999991</v>
      </c>
      <c r="X110" s="14">
        <v>81721.797299999991</v>
      </c>
      <c r="Y110" s="14">
        <v>81721.797299999991</v>
      </c>
      <c r="Z110" s="14">
        <v>81721.797299999991</v>
      </c>
      <c r="AA110" s="14">
        <v>81721.797299999991</v>
      </c>
      <c r="AB110" s="14">
        <v>81721.797299999991</v>
      </c>
    </row>
    <row r="111" spans="2:28" x14ac:dyDescent="0.2">
      <c r="B111" s="97" t="s">
        <v>102</v>
      </c>
      <c r="C111" s="98">
        <v>1</v>
      </c>
      <c r="D111" s="97" t="s">
        <v>115</v>
      </c>
      <c r="E111" s="97"/>
      <c r="F111" s="96">
        <v>1</v>
      </c>
      <c r="G111" s="96"/>
      <c r="H111" s="96" t="s">
        <v>26</v>
      </c>
      <c r="I111" s="14">
        <v>1268679.2718</v>
      </c>
      <c r="J111" s="14">
        <v>1268679.2718</v>
      </c>
      <c r="K111" s="14">
        <v>1268679.2718</v>
      </c>
      <c r="L111" s="14">
        <v>1268679.2718</v>
      </c>
      <c r="M111" s="14">
        <v>1268679.2718</v>
      </c>
      <c r="N111" s="14">
        <v>1268679.2718</v>
      </c>
      <c r="O111" s="14">
        <v>1268679.2718</v>
      </c>
      <c r="P111" s="14">
        <v>1268679.2718</v>
      </c>
      <c r="Q111" s="14">
        <v>1268679.2718</v>
      </c>
      <c r="R111" s="14">
        <v>1268679.2718</v>
      </c>
      <c r="S111" s="14">
        <v>1268679.2718</v>
      </c>
      <c r="T111" s="14">
        <v>1268679.2718</v>
      </c>
      <c r="U111" s="14">
        <v>1268679.2718</v>
      </c>
      <c r="V111" s="14">
        <v>1268679.2718</v>
      </c>
      <c r="W111" s="14">
        <v>1268679.2718</v>
      </c>
      <c r="X111" s="14">
        <v>1268679.2718</v>
      </c>
      <c r="Y111" s="14">
        <v>1268679.2718</v>
      </c>
      <c r="Z111" s="14">
        <v>1268679.2718</v>
      </c>
      <c r="AA111" s="14">
        <v>1268679.2718</v>
      </c>
      <c r="AB111" s="14">
        <v>1268679.2718</v>
      </c>
    </row>
    <row r="112" spans="2:28" x14ac:dyDescent="0.2">
      <c r="B112" s="97" t="s">
        <v>102</v>
      </c>
      <c r="C112" s="98">
        <v>1</v>
      </c>
      <c r="D112" s="97" t="s">
        <v>120</v>
      </c>
      <c r="E112" s="97"/>
      <c r="F112" s="96">
        <v>1</v>
      </c>
      <c r="G112" s="96"/>
      <c r="H112" s="96" t="s">
        <v>26</v>
      </c>
      <c r="I112" s="14">
        <v>509496.82210000011</v>
      </c>
      <c r="J112" s="14">
        <v>509496.82210000011</v>
      </c>
      <c r="K112" s="14">
        <v>509496.82210000011</v>
      </c>
      <c r="L112" s="14">
        <v>509496.82210000011</v>
      </c>
      <c r="M112" s="14">
        <v>509496.82210000011</v>
      </c>
      <c r="N112" s="14">
        <v>509496.82210000011</v>
      </c>
      <c r="O112" s="14">
        <v>509496.82210000011</v>
      </c>
      <c r="P112" s="14">
        <v>509496.82210000011</v>
      </c>
      <c r="Q112" s="14">
        <v>509496.82210000011</v>
      </c>
      <c r="R112" s="14">
        <v>509496.82210000011</v>
      </c>
      <c r="S112" s="14">
        <v>509496.82210000011</v>
      </c>
      <c r="T112" s="14">
        <v>509496.82210000011</v>
      </c>
      <c r="U112" s="14">
        <v>509496.82210000011</v>
      </c>
      <c r="V112" s="14">
        <v>509496.82209999999</v>
      </c>
      <c r="W112" s="14">
        <v>509496.82210000011</v>
      </c>
      <c r="X112" s="14">
        <v>509496.82210000011</v>
      </c>
      <c r="Y112" s="14">
        <v>509496.82210000011</v>
      </c>
      <c r="Z112" s="14">
        <v>509496.82210000011</v>
      </c>
      <c r="AA112" s="14">
        <v>509496.82210000011</v>
      </c>
      <c r="AB112" s="14">
        <v>509496.82210000011</v>
      </c>
    </row>
    <row r="113" spans="2:28" x14ac:dyDescent="0.2">
      <c r="B113" s="97" t="s">
        <v>102</v>
      </c>
      <c r="C113" s="98">
        <v>1</v>
      </c>
      <c r="D113" s="97" t="s">
        <v>112</v>
      </c>
      <c r="E113" s="97"/>
      <c r="F113" s="96">
        <v>1</v>
      </c>
      <c r="G113" s="96"/>
      <c r="H113" s="96" t="s">
        <v>26</v>
      </c>
      <c r="I113" s="14">
        <v>279918.44689999998</v>
      </c>
      <c r="J113" s="14">
        <v>279918.44689999998</v>
      </c>
      <c r="K113" s="14">
        <v>279918.44689999998</v>
      </c>
      <c r="L113" s="14">
        <v>279918.44689999998</v>
      </c>
      <c r="M113" s="14">
        <v>279918.44689999998</v>
      </c>
      <c r="N113" s="14">
        <v>279918.44689999998</v>
      </c>
      <c r="O113" s="14">
        <v>279918.44689999998</v>
      </c>
      <c r="P113" s="14">
        <v>279918.44689999998</v>
      </c>
      <c r="Q113" s="14">
        <v>279918.44689999998</v>
      </c>
      <c r="R113" s="14">
        <v>279918.44689999998</v>
      </c>
      <c r="S113" s="14">
        <v>279918.44689999998</v>
      </c>
      <c r="T113" s="14">
        <v>279918.44689999998</v>
      </c>
      <c r="U113" s="14">
        <v>279918.44689999998</v>
      </c>
      <c r="V113" s="14">
        <v>279918.44689999998</v>
      </c>
      <c r="W113" s="14">
        <v>279918.44689999998</v>
      </c>
      <c r="X113" s="14">
        <v>279918.44689999998</v>
      </c>
      <c r="Y113" s="14">
        <v>279918.44689999998</v>
      </c>
      <c r="Z113" s="14">
        <v>279918.44689999998</v>
      </c>
      <c r="AA113" s="14">
        <v>279918.44689999998</v>
      </c>
      <c r="AB113" s="14">
        <v>279918.44689999998</v>
      </c>
    </row>
    <row r="114" spans="2:28" x14ac:dyDescent="0.2">
      <c r="B114" s="97" t="s">
        <v>102</v>
      </c>
      <c r="C114" s="98">
        <v>2</v>
      </c>
      <c r="D114" s="97" t="s">
        <v>160</v>
      </c>
      <c r="E114" s="97"/>
      <c r="F114" s="96">
        <v>1</v>
      </c>
      <c r="G114" s="96"/>
      <c r="H114" s="96" t="s">
        <v>26</v>
      </c>
      <c r="I114" s="14">
        <v>196610.63</v>
      </c>
      <c r="J114" s="14">
        <v>196610.63</v>
      </c>
      <c r="K114" s="14">
        <v>196610.63</v>
      </c>
      <c r="L114" s="14">
        <v>196610.63</v>
      </c>
      <c r="M114" s="14">
        <v>196610.63</v>
      </c>
      <c r="N114" s="14">
        <v>196610.63</v>
      </c>
      <c r="O114" s="14">
        <v>196610.63</v>
      </c>
      <c r="P114" s="14">
        <v>196610.63</v>
      </c>
      <c r="Q114" s="14">
        <v>196610.63</v>
      </c>
      <c r="R114" s="14">
        <v>196610.63</v>
      </c>
      <c r="S114" s="14">
        <v>196610.63</v>
      </c>
      <c r="T114" s="14">
        <v>196610.63</v>
      </c>
      <c r="U114" s="14">
        <v>196610.63</v>
      </c>
      <c r="V114" s="14">
        <v>196610.63</v>
      </c>
      <c r="W114" s="14">
        <v>196610.63</v>
      </c>
      <c r="X114" s="14">
        <v>196610.63</v>
      </c>
      <c r="Y114" s="14">
        <v>196610.63</v>
      </c>
      <c r="Z114" s="14">
        <v>196610.63</v>
      </c>
      <c r="AA114" s="14">
        <v>196610.63</v>
      </c>
      <c r="AB114" s="14">
        <v>196610.63</v>
      </c>
    </row>
    <row r="115" spans="2:28" x14ac:dyDescent="0.2">
      <c r="B115" s="97" t="s">
        <v>103</v>
      </c>
      <c r="C115" s="98">
        <v>1</v>
      </c>
      <c r="D115" s="97" t="s">
        <v>107</v>
      </c>
      <c r="E115" s="97"/>
      <c r="F115" s="96">
        <v>1</v>
      </c>
      <c r="G115" s="96"/>
      <c r="H115" s="96" t="s">
        <v>26</v>
      </c>
      <c r="I115" s="14">
        <v>81721.797299999991</v>
      </c>
      <c r="J115" s="14">
        <v>81721.797299999991</v>
      </c>
      <c r="K115" s="14">
        <v>81721.797299999991</v>
      </c>
      <c r="L115" s="14">
        <v>81721.797299999991</v>
      </c>
      <c r="M115" s="14">
        <v>81721.797299999991</v>
      </c>
      <c r="N115" s="14">
        <v>81721.797299999991</v>
      </c>
      <c r="O115" s="14">
        <v>81721.797299999991</v>
      </c>
      <c r="P115" s="14">
        <v>81721.797299999991</v>
      </c>
      <c r="Q115" s="14">
        <v>81721.797299999991</v>
      </c>
      <c r="R115" s="14">
        <v>81721.797299999991</v>
      </c>
      <c r="S115" s="14">
        <v>81721.797299999991</v>
      </c>
      <c r="T115" s="14">
        <v>81721.797299999991</v>
      </c>
      <c r="U115" s="14">
        <v>81721.797299999991</v>
      </c>
      <c r="V115" s="14">
        <v>81721.797299999991</v>
      </c>
      <c r="W115" s="14">
        <v>81721.797299999991</v>
      </c>
      <c r="X115" s="14">
        <v>81721.797299999991</v>
      </c>
      <c r="Y115" s="14">
        <v>81721.797299999991</v>
      </c>
      <c r="Z115" s="14">
        <v>81721.797299999991</v>
      </c>
      <c r="AA115" s="14">
        <v>81721.797299999991</v>
      </c>
      <c r="AB115" s="14">
        <v>81721.797299999991</v>
      </c>
    </row>
    <row r="116" spans="2:28" x14ac:dyDescent="0.2">
      <c r="B116" s="97" t="s">
        <v>103</v>
      </c>
      <c r="C116" s="98">
        <v>1</v>
      </c>
      <c r="D116" s="97" t="s">
        <v>116</v>
      </c>
      <c r="E116" s="97"/>
      <c r="F116" s="96">
        <v>1</v>
      </c>
      <c r="G116" s="96"/>
      <c r="H116" s="96" t="s">
        <v>26</v>
      </c>
      <c r="I116" s="14">
        <v>864188.57860000012</v>
      </c>
      <c r="J116" s="14">
        <v>864188.57860000012</v>
      </c>
      <c r="K116" s="14">
        <v>864188.57860000012</v>
      </c>
      <c r="L116" s="14">
        <v>864188.57860000012</v>
      </c>
      <c r="M116" s="14">
        <v>864188.57860000012</v>
      </c>
      <c r="N116" s="14">
        <v>864188.57860000012</v>
      </c>
      <c r="O116" s="14">
        <v>864188.57860000012</v>
      </c>
      <c r="P116" s="14">
        <v>864188.57860000012</v>
      </c>
      <c r="Q116" s="14">
        <v>864188.57860000012</v>
      </c>
      <c r="R116" s="14">
        <v>864188.57860000012</v>
      </c>
      <c r="S116" s="14">
        <v>864188.57860000012</v>
      </c>
      <c r="T116" s="14">
        <v>864188.57860000012</v>
      </c>
      <c r="U116" s="14">
        <v>864188.57860000012</v>
      </c>
      <c r="V116" s="14">
        <v>864188.57860000012</v>
      </c>
      <c r="W116" s="14">
        <v>864188.57860000012</v>
      </c>
      <c r="X116" s="14">
        <v>864188.57860000012</v>
      </c>
      <c r="Y116" s="14">
        <v>864188.57860000012</v>
      </c>
      <c r="Z116" s="14">
        <v>864188.57860000012</v>
      </c>
      <c r="AA116" s="14">
        <v>864188.57860000012</v>
      </c>
      <c r="AB116" s="14">
        <v>864188.57860000012</v>
      </c>
    </row>
    <row r="117" spans="2:28" x14ac:dyDescent="0.2">
      <c r="B117" s="97" t="s">
        <v>103</v>
      </c>
      <c r="C117" s="98">
        <v>1</v>
      </c>
      <c r="D117" s="97" t="s">
        <v>112</v>
      </c>
      <c r="E117" s="97"/>
      <c r="F117" s="96">
        <v>1</v>
      </c>
      <c r="G117" s="96"/>
      <c r="H117" s="96" t="s">
        <v>26</v>
      </c>
      <c r="I117" s="14">
        <v>279918.44689999998</v>
      </c>
      <c r="J117" s="14">
        <v>279918.44689999998</v>
      </c>
      <c r="K117" s="14">
        <v>279918.44689999998</v>
      </c>
      <c r="L117" s="14">
        <v>279918.44689999998</v>
      </c>
      <c r="M117" s="14">
        <v>279918.44689999998</v>
      </c>
      <c r="N117" s="14">
        <v>279918.44689999998</v>
      </c>
      <c r="O117" s="14">
        <v>279918.44689999998</v>
      </c>
      <c r="P117" s="14">
        <v>279918.44689999998</v>
      </c>
      <c r="Q117" s="14">
        <v>279918.44689999998</v>
      </c>
      <c r="R117" s="14">
        <v>279918.44689999998</v>
      </c>
      <c r="S117" s="14">
        <v>279918.44689999998</v>
      </c>
      <c r="T117" s="14">
        <v>279918.44689999998</v>
      </c>
      <c r="U117" s="14">
        <v>279918.44689999998</v>
      </c>
      <c r="V117" s="14">
        <v>279918.44689999998</v>
      </c>
      <c r="W117" s="14">
        <v>279918.44689999998</v>
      </c>
      <c r="X117" s="14">
        <v>279918.44689999998</v>
      </c>
      <c r="Y117" s="14">
        <v>279918.44689999998</v>
      </c>
      <c r="Z117" s="14">
        <v>279918.44689999998</v>
      </c>
      <c r="AA117" s="14">
        <v>279918.44689999998</v>
      </c>
      <c r="AB117" s="14">
        <v>279918.44689999998</v>
      </c>
    </row>
    <row r="118" spans="2:28" x14ac:dyDescent="0.2">
      <c r="B118" s="97" t="s">
        <v>103</v>
      </c>
      <c r="C118" s="98">
        <v>2</v>
      </c>
      <c r="D118" s="97" t="s">
        <v>161</v>
      </c>
      <c r="E118" s="97"/>
      <c r="F118" s="96">
        <v>1</v>
      </c>
      <c r="G118" s="96"/>
      <c r="H118" s="96" t="s">
        <v>26</v>
      </c>
      <c r="I118" s="14">
        <v>196610.63</v>
      </c>
      <c r="J118" s="14">
        <v>196610.63</v>
      </c>
      <c r="K118" s="14">
        <v>196610.63</v>
      </c>
      <c r="L118" s="14">
        <v>196610.63</v>
      </c>
      <c r="M118" s="14">
        <v>196610.63</v>
      </c>
      <c r="N118" s="14">
        <v>196610.63</v>
      </c>
      <c r="O118" s="14">
        <v>196610.63</v>
      </c>
      <c r="P118" s="14">
        <v>196610.63</v>
      </c>
      <c r="Q118" s="14">
        <v>196610.63</v>
      </c>
      <c r="R118" s="14">
        <v>196610.63</v>
      </c>
      <c r="S118" s="14">
        <v>196610.63</v>
      </c>
      <c r="T118" s="14">
        <v>196610.63</v>
      </c>
      <c r="U118" s="14">
        <v>196610.63</v>
      </c>
      <c r="V118" s="14">
        <v>196610.63</v>
      </c>
      <c r="W118" s="14">
        <v>196610.63</v>
      </c>
      <c r="X118" s="14">
        <v>196610.63</v>
      </c>
      <c r="Y118" s="14">
        <v>196610.63</v>
      </c>
      <c r="Z118" s="14">
        <v>196610.63</v>
      </c>
      <c r="AA118" s="14">
        <v>196610.63</v>
      </c>
      <c r="AB118" s="14">
        <v>196610.63</v>
      </c>
    </row>
    <row r="119" spans="2:28" x14ac:dyDescent="0.2">
      <c r="B119" s="97" t="s">
        <v>104</v>
      </c>
      <c r="C119" s="98">
        <v>1</v>
      </c>
      <c r="D119" s="97" t="s">
        <v>107</v>
      </c>
      <c r="E119" s="97"/>
      <c r="F119" s="96">
        <v>1</v>
      </c>
      <c r="G119" s="96"/>
      <c r="H119" s="96" t="s">
        <v>26</v>
      </c>
      <c r="I119" s="14">
        <v>81721.797299999991</v>
      </c>
      <c r="J119" s="14">
        <v>81721.797299999991</v>
      </c>
      <c r="K119" s="14">
        <v>81721.797299999991</v>
      </c>
      <c r="L119" s="14">
        <v>81721.797299999991</v>
      </c>
      <c r="M119" s="14">
        <v>81721.797299999991</v>
      </c>
      <c r="N119" s="14">
        <v>81721.797299999991</v>
      </c>
      <c r="O119" s="14">
        <v>81721.797299999991</v>
      </c>
      <c r="P119" s="14">
        <v>81721.797299999991</v>
      </c>
      <c r="Q119" s="14">
        <v>81721.797299999991</v>
      </c>
      <c r="R119" s="14">
        <v>81721.797299999991</v>
      </c>
      <c r="S119" s="14">
        <v>81721.797299999991</v>
      </c>
      <c r="T119" s="14">
        <v>81721.797299999991</v>
      </c>
      <c r="U119" s="14">
        <v>81721.797299999991</v>
      </c>
      <c r="V119" s="14">
        <v>81721.797299999991</v>
      </c>
      <c r="W119" s="14">
        <v>81721.797299999991</v>
      </c>
      <c r="X119" s="14">
        <v>81721.797299999991</v>
      </c>
      <c r="Y119" s="14">
        <v>81721.797299999991</v>
      </c>
      <c r="Z119" s="14">
        <v>81721.797299999991</v>
      </c>
      <c r="AA119" s="14">
        <v>81721.797299999991</v>
      </c>
      <c r="AB119" s="14">
        <v>81721.797299999991</v>
      </c>
    </row>
    <row r="120" spans="2:28" x14ac:dyDescent="0.2">
      <c r="B120" s="97" t="s">
        <v>104</v>
      </c>
      <c r="C120" s="98">
        <v>1</v>
      </c>
      <c r="D120" s="97" t="s">
        <v>116</v>
      </c>
      <c r="E120" s="97"/>
      <c r="F120" s="96">
        <v>1</v>
      </c>
      <c r="G120" s="96"/>
      <c r="H120" s="96" t="s">
        <v>26</v>
      </c>
      <c r="I120" s="14">
        <v>864188.57860000012</v>
      </c>
      <c r="J120" s="14">
        <v>864188.57860000012</v>
      </c>
      <c r="K120" s="14">
        <v>864188.57860000012</v>
      </c>
      <c r="L120" s="14">
        <v>864188.57860000012</v>
      </c>
      <c r="M120" s="14">
        <v>864188.57860000012</v>
      </c>
      <c r="N120" s="14">
        <v>864188.57860000012</v>
      </c>
      <c r="O120" s="14">
        <v>864188.57860000012</v>
      </c>
      <c r="P120" s="14">
        <v>864188.57860000012</v>
      </c>
      <c r="Q120" s="14">
        <v>864188.57860000012</v>
      </c>
      <c r="R120" s="14">
        <v>864188.57860000012</v>
      </c>
      <c r="S120" s="14">
        <v>864188.57860000012</v>
      </c>
      <c r="T120" s="14">
        <v>864188.57860000012</v>
      </c>
      <c r="U120" s="14">
        <v>864188.57860000012</v>
      </c>
      <c r="V120" s="14">
        <v>864188.57860000012</v>
      </c>
      <c r="W120" s="14">
        <v>864188.57860000012</v>
      </c>
      <c r="X120" s="14">
        <v>864188.57860000012</v>
      </c>
      <c r="Y120" s="14">
        <v>864188.57860000012</v>
      </c>
      <c r="Z120" s="14">
        <v>864188.57860000012</v>
      </c>
      <c r="AA120" s="14">
        <v>864188.57860000012</v>
      </c>
      <c r="AB120" s="14">
        <v>864188.57860000012</v>
      </c>
    </row>
    <row r="121" spans="2:28" x14ac:dyDescent="0.2">
      <c r="B121" s="97" t="s">
        <v>104</v>
      </c>
      <c r="C121" s="98">
        <v>1</v>
      </c>
      <c r="D121" s="97" t="s">
        <v>112</v>
      </c>
      <c r="E121" s="97"/>
      <c r="F121" s="96">
        <v>1</v>
      </c>
      <c r="G121" s="96"/>
      <c r="H121" s="96" t="s">
        <v>26</v>
      </c>
      <c r="I121" s="14">
        <v>279918.44689999998</v>
      </c>
      <c r="J121" s="14">
        <v>279918.44689999998</v>
      </c>
      <c r="K121" s="14">
        <v>279918.44689999998</v>
      </c>
      <c r="L121" s="14">
        <v>279918.44689999998</v>
      </c>
      <c r="M121" s="14">
        <v>279918.44689999998</v>
      </c>
      <c r="N121" s="14">
        <v>279918.44689999998</v>
      </c>
      <c r="O121" s="14">
        <v>279918.44689999998</v>
      </c>
      <c r="P121" s="14">
        <v>279918.44689999998</v>
      </c>
      <c r="Q121" s="14">
        <v>279918.44689999998</v>
      </c>
      <c r="R121" s="14">
        <v>279918.44689999998</v>
      </c>
      <c r="S121" s="14">
        <v>279918.44689999998</v>
      </c>
      <c r="T121" s="14">
        <v>279918.44689999998</v>
      </c>
      <c r="U121" s="14">
        <v>279918.44689999998</v>
      </c>
      <c r="V121" s="14">
        <v>279918.44689999998</v>
      </c>
      <c r="W121" s="14">
        <v>279918.44689999998</v>
      </c>
      <c r="X121" s="14">
        <v>279918.44689999998</v>
      </c>
      <c r="Y121" s="14">
        <v>279918.44689999998</v>
      </c>
      <c r="Z121" s="14">
        <v>279918.44689999998</v>
      </c>
      <c r="AA121" s="14">
        <v>279918.44689999998</v>
      </c>
      <c r="AB121" s="14">
        <v>279918.44689999998</v>
      </c>
    </row>
    <row r="122" spans="2:28" x14ac:dyDescent="0.2">
      <c r="B122" s="97" t="s">
        <v>104</v>
      </c>
      <c r="C122" s="98">
        <v>2</v>
      </c>
      <c r="D122" s="97" t="s">
        <v>162</v>
      </c>
      <c r="E122" s="97"/>
      <c r="F122" s="96">
        <v>1</v>
      </c>
      <c r="G122" s="96"/>
      <c r="H122" s="96" t="s">
        <v>26</v>
      </c>
      <c r="I122" s="14" t="s">
        <v>200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</row>
    <row r="123" spans="2:28" x14ac:dyDescent="0.2">
      <c r="B123" s="97" t="s">
        <v>105</v>
      </c>
      <c r="C123" s="98">
        <v>1</v>
      </c>
      <c r="D123" s="97" t="s">
        <v>107</v>
      </c>
      <c r="E123" s="97"/>
      <c r="F123" s="96">
        <v>1</v>
      </c>
      <c r="G123" s="96"/>
      <c r="H123" s="96" t="s">
        <v>26</v>
      </c>
      <c r="I123" s="14">
        <v>81721.797299999991</v>
      </c>
      <c r="J123" s="14">
        <v>81721.797299999991</v>
      </c>
      <c r="K123" s="14">
        <v>81721.797299999991</v>
      </c>
      <c r="L123" s="14">
        <v>81721.797299999991</v>
      </c>
      <c r="M123" s="14">
        <v>81721.797299999991</v>
      </c>
      <c r="N123" s="14">
        <v>81721.797299999991</v>
      </c>
      <c r="O123" s="14">
        <v>81721.797299999991</v>
      </c>
      <c r="P123" s="14">
        <v>81721.797299999991</v>
      </c>
      <c r="Q123" s="14">
        <v>81721.797299999991</v>
      </c>
      <c r="R123" s="14">
        <v>81721.797299999991</v>
      </c>
      <c r="S123" s="14">
        <v>81721.797299999991</v>
      </c>
      <c r="T123" s="14">
        <v>81721.797299999991</v>
      </c>
      <c r="U123" s="14">
        <v>81721.797299999991</v>
      </c>
      <c r="V123" s="14">
        <v>81721.797299999991</v>
      </c>
      <c r="W123" s="14">
        <v>81721.797299999991</v>
      </c>
      <c r="X123" s="14">
        <v>81721.797299999991</v>
      </c>
      <c r="Y123" s="14">
        <v>81721.797299999991</v>
      </c>
      <c r="Z123" s="14">
        <v>81721.797299999991</v>
      </c>
      <c r="AA123" s="14">
        <v>81721.797299999991</v>
      </c>
      <c r="AB123" s="14">
        <v>81721.797299999991</v>
      </c>
    </row>
    <row r="124" spans="2:28" x14ac:dyDescent="0.2">
      <c r="B124" s="97" t="s">
        <v>105</v>
      </c>
      <c r="C124" s="98">
        <v>1</v>
      </c>
      <c r="D124" s="97" t="s">
        <v>116</v>
      </c>
      <c r="E124" s="97"/>
      <c r="F124" s="96">
        <v>1</v>
      </c>
      <c r="G124" s="96"/>
      <c r="H124" s="96" t="s">
        <v>26</v>
      </c>
      <c r="I124" s="14">
        <v>864188.57860000012</v>
      </c>
      <c r="J124" s="14">
        <v>864188.57860000012</v>
      </c>
      <c r="K124" s="14">
        <v>864188.57860000012</v>
      </c>
      <c r="L124" s="14">
        <v>864188.57860000012</v>
      </c>
      <c r="M124" s="14">
        <v>864188.57860000012</v>
      </c>
      <c r="N124" s="14">
        <v>864188.57860000012</v>
      </c>
      <c r="O124" s="14">
        <v>864188.57860000012</v>
      </c>
      <c r="P124" s="14">
        <v>864188.57860000012</v>
      </c>
      <c r="Q124" s="14">
        <v>864188.57860000012</v>
      </c>
      <c r="R124" s="14">
        <v>864188.57860000012</v>
      </c>
      <c r="S124" s="14">
        <v>864188.57860000012</v>
      </c>
      <c r="T124" s="14">
        <v>864188.57860000012</v>
      </c>
      <c r="U124" s="14">
        <v>864188.57860000012</v>
      </c>
      <c r="V124" s="14">
        <v>864188.57860000012</v>
      </c>
      <c r="W124" s="14">
        <v>864188.57860000012</v>
      </c>
      <c r="X124" s="14">
        <v>864188.57860000012</v>
      </c>
      <c r="Y124" s="14">
        <v>864188.57860000012</v>
      </c>
      <c r="Z124" s="14">
        <v>864188.57860000012</v>
      </c>
      <c r="AA124" s="14">
        <v>864188.57860000012</v>
      </c>
      <c r="AB124" s="14">
        <v>864188.57860000012</v>
      </c>
    </row>
    <row r="125" spans="2:28" x14ac:dyDescent="0.2">
      <c r="B125" s="97" t="s">
        <v>105</v>
      </c>
      <c r="C125" s="98">
        <v>2</v>
      </c>
      <c r="D125" s="97" t="s">
        <v>114</v>
      </c>
      <c r="E125" s="97"/>
      <c r="F125" s="96">
        <v>1</v>
      </c>
      <c r="G125" s="96"/>
      <c r="H125" s="96" t="s">
        <v>26</v>
      </c>
      <c r="I125" s="14">
        <v>671120.99470000004</v>
      </c>
      <c r="J125" s="14">
        <v>671120.99470000004</v>
      </c>
      <c r="K125" s="14">
        <v>671120.99470000004</v>
      </c>
      <c r="L125" s="14">
        <v>671120.99470000004</v>
      </c>
      <c r="M125" s="14">
        <v>671120.99470000004</v>
      </c>
      <c r="N125" s="14">
        <v>671120.99470000004</v>
      </c>
      <c r="O125" s="14">
        <v>671120.99470000004</v>
      </c>
      <c r="P125" s="14">
        <v>671120.99470000004</v>
      </c>
      <c r="Q125" s="14">
        <v>671120.99470000004</v>
      </c>
      <c r="R125" s="14">
        <v>671120.99470000004</v>
      </c>
      <c r="S125" s="14">
        <v>671120.99470000004</v>
      </c>
      <c r="T125" s="14">
        <v>671120.99470000004</v>
      </c>
      <c r="U125" s="14">
        <v>671120.99470000004</v>
      </c>
      <c r="V125" s="14">
        <v>671120.99470000004</v>
      </c>
      <c r="W125" s="14">
        <v>671120.99470000004</v>
      </c>
      <c r="X125" s="14">
        <v>671120.99470000004</v>
      </c>
      <c r="Y125" s="14">
        <v>671120.99470000004</v>
      </c>
      <c r="Z125" s="14">
        <v>671120.99470000004</v>
      </c>
      <c r="AA125" s="14">
        <v>671120.99470000004</v>
      </c>
      <c r="AB125" s="14">
        <v>671120.99470000004</v>
      </c>
    </row>
    <row r="126" spans="2:28" x14ac:dyDescent="0.2">
      <c r="B126" s="97" t="s">
        <v>117</v>
      </c>
      <c r="C126" s="98">
        <v>1</v>
      </c>
      <c r="D126" s="97" t="s">
        <v>107</v>
      </c>
      <c r="E126" s="97"/>
      <c r="F126" s="96">
        <v>1</v>
      </c>
      <c r="G126" s="96"/>
      <c r="H126" s="96" t="s">
        <v>26</v>
      </c>
      <c r="I126" s="14">
        <v>81721.797299999991</v>
      </c>
      <c r="J126" s="14">
        <v>81721.797299999991</v>
      </c>
      <c r="K126" s="14">
        <v>81721.797299999991</v>
      </c>
      <c r="L126" s="14">
        <v>81721.797299999991</v>
      </c>
      <c r="M126" s="14">
        <v>81721.797299999991</v>
      </c>
      <c r="N126" s="14">
        <v>81721.797299999991</v>
      </c>
      <c r="O126" s="14">
        <v>81721.797299999991</v>
      </c>
      <c r="P126" s="14">
        <v>81721.797299999991</v>
      </c>
      <c r="Q126" s="14">
        <v>81721.797299999991</v>
      </c>
      <c r="R126" s="14">
        <v>81721.797299999991</v>
      </c>
      <c r="S126" s="14">
        <v>81721.797299999991</v>
      </c>
      <c r="T126" s="14">
        <v>81721.797299999991</v>
      </c>
      <c r="U126" s="14">
        <v>81721.797299999991</v>
      </c>
      <c r="V126" s="14">
        <v>81721.797299999991</v>
      </c>
      <c r="W126" s="14">
        <v>81721.797299999991</v>
      </c>
      <c r="X126" s="14">
        <v>81721.797299999991</v>
      </c>
      <c r="Y126" s="14">
        <v>81721.797299999991</v>
      </c>
      <c r="Z126" s="14">
        <v>81721.797299999991</v>
      </c>
      <c r="AA126" s="14">
        <v>81721.797299999991</v>
      </c>
      <c r="AB126" s="14">
        <v>81721.797299999991</v>
      </c>
    </row>
    <row r="127" spans="2:28" x14ac:dyDescent="0.2">
      <c r="B127" s="97" t="s">
        <v>117</v>
      </c>
      <c r="C127" s="98">
        <v>1</v>
      </c>
      <c r="D127" s="97" t="s">
        <v>198</v>
      </c>
      <c r="E127" s="97"/>
      <c r="F127" s="96">
        <v>0</v>
      </c>
      <c r="G127" s="96"/>
      <c r="H127" s="96" t="s">
        <v>26</v>
      </c>
      <c r="I127" s="14" t="s">
        <v>200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</row>
    <row r="128" spans="2:28" x14ac:dyDescent="0.2">
      <c r="B128" s="97" t="s">
        <v>117</v>
      </c>
      <c r="C128" s="98">
        <v>2</v>
      </c>
      <c r="D128" s="97" t="s">
        <v>116</v>
      </c>
      <c r="E128" s="97"/>
      <c r="F128" s="96">
        <v>1</v>
      </c>
      <c r="G128" s="96"/>
      <c r="H128" s="96" t="s">
        <v>26</v>
      </c>
      <c r="I128" s="14">
        <v>864188.57860000012</v>
      </c>
      <c r="J128" s="14">
        <v>864188.57860000012</v>
      </c>
      <c r="K128" s="14">
        <v>864188.57860000012</v>
      </c>
      <c r="L128" s="14">
        <v>864188.57860000012</v>
      </c>
      <c r="M128" s="14">
        <v>864188.57860000012</v>
      </c>
      <c r="N128" s="14">
        <v>864188.57860000012</v>
      </c>
      <c r="O128" s="14">
        <v>864188.57860000012</v>
      </c>
      <c r="P128" s="14">
        <v>864188.57860000012</v>
      </c>
      <c r="Q128" s="14">
        <v>864188.57860000012</v>
      </c>
      <c r="R128" s="14">
        <v>864188.57860000012</v>
      </c>
      <c r="S128" s="14">
        <v>864188.57860000012</v>
      </c>
      <c r="T128" s="14">
        <v>864188.57860000012</v>
      </c>
      <c r="U128" s="14">
        <v>864188.57860000012</v>
      </c>
      <c r="V128" s="14">
        <v>864188.57860000012</v>
      </c>
      <c r="W128" s="14">
        <v>864188.57860000012</v>
      </c>
      <c r="X128" s="14">
        <v>864188.57860000012</v>
      </c>
      <c r="Y128" s="14">
        <v>864188.57860000012</v>
      </c>
      <c r="Z128" s="14">
        <v>864188.57860000012</v>
      </c>
      <c r="AA128" s="14">
        <v>864188.57860000012</v>
      </c>
      <c r="AB128" s="14">
        <v>864188.57860000012</v>
      </c>
    </row>
    <row r="129" spans="2:28" x14ac:dyDescent="0.2">
      <c r="B129" s="97" t="s">
        <v>117</v>
      </c>
      <c r="C129" s="98">
        <v>2</v>
      </c>
      <c r="D129" s="97" t="s">
        <v>112</v>
      </c>
      <c r="E129" s="97"/>
      <c r="F129" s="96">
        <v>1</v>
      </c>
      <c r="G129" s="96"/>
      <c r="H129" s="96" t="s">
        <v>26</v>
      </c>
      <c r="I129" s="14">
        <v>279918.44689999998</v>
      </c>
      <c r="J129" s="14">
        <v>279918.44689999998</v>
      </c>
      <c r="K129" s="14">
        <v>279918.44689999998</v>
      </c>
      <c r="L129" s="14">
        <v>279918.44689999998</v>
      </c>
      <c r="M129" s="14">
        <v>279918.44689999998</v>
      </c>
      <c r="N129" s="14">
        <v>279918.44689999998</v>
      </c>
      <c r="O129" s="14">
        <v>279918.44689999998</v>
      </c>
      <c r="P129" s="14">
        <v>279918.44689999998</v>
      </c>
      <c r="Q129" s="14">
        <v>279918.44689999998</v>
      </c>
      <c r="R129" s="14">
        <v>279918.44689999998</v>
      </c>
      <c r="S129" s="14">
        <v>279918.44689999998</v>
      </c>
      <c r="T129" s="14">
        <v>279918.44689999998</v>
      </c>
      <c r="U129" s="14">
        <v>279918.44689999998</v>
      </c>
      <c r="V129" s="14">
        <v>279918.44689999998</v>
      </c>
      <c r="W129" s="14">
        <v>279918.44689999998</v>
      </c>
      <c r="X129" s="14">
        <v>279918.44689999998</v>
      </c>
      <c r="Y129" s="14">
        <v>279918.44689999998</v>
      </c>
      <c r="Z129" s="14">
        <v>279918.44689999998</v>
      </c>
      <c r="AA129" s="14">
        <v>279918.44689999998</v>
      </c>
      <c r="AB129" s="14">
        <v>279918.44689999998</v>
      </c>
    </row>
    <row r="130" spans="2:28" x14ac:dyDescent="0.2">
      <c r="B130" s="97" t="s">
        <v>118</v>
      </c>
      <c r="C130" s="98">
        <v>1</v>
      </c>
      <c r="D130" s="97" t="s">
        <v>107</v>
      </c>
      <c r="E130" s="97"/>
      <c r="F130" s="96">
        <v>1</v>
      </c>
      <c r="G130" s="96"/>
      <c r="H130" s="96" t="s">
        <v>26</v>
      </c>
      <c r="I130" s="14">
        <v>81721.797299999991</v>
      </c>
      <c r="J130" s="14">
        <v>81721.797299999991</v>
      </c>
      <c r="K130" s="14">
        <v>81721.797299999991</v>
      </c>
      <c r="L130" s="14">
        <v>81721.797299999991</v>
      </c>
      <c r="M130" s="14">
        <v>81721.797299999991</v>
      </c>
      <c r="N130" s="14">
        <v>81721.797299999991</v>
      </c>
      <c r="O130" s="14">
        <v>81721.797299999991</v>
      </c>
      <c r="P130" s="14">
        <v>81721.797299999991</v>
      </c>
      <c r="Q130" s="14">
        <v>81721.797299999991</v>
      </c>
      <c r="R130" s="14">
        <v>81721.797299999991</v>
      </c>
      <c r="S130" s="14">
        <v>81721.797299999991</v>
      </c>
      <c r="T130" s="14">
        <v>81721.797299999991</v>
      </c>
      <c r="U130" s="14">
        <v>81721.797299999991</v>
      </c>
      <c r="V130" s="14">
        <v>81721.797299999991</v>
      </c>
      <c r="W130" s="14">
        <v>81721.797299999991</v>
      </c>
      <c r="X130" s="14">
        <v>81721.797299999991</v>
      </c>
      <c r="Y130" s="14">
        <v>81721.797299999991</v>
      </c>
      <c r="Z130" s="14">
        <v>81721.797299999991</v>
      </c>
      <c r="AA130" s="14">
        <v>81721.797299999991</v>
      </c>
      <c r="AB130" s="14">
        <v>81721.797299999991</v>
      </c>
    </row>
    <row r="131" spans="2:28" x14ac:dyDescent="0.2">
      <c r="B131" s="97" t="s">
        <v>118</v>
      </c>
      <c r="C131" s="98">
        <v>1</v>
      </c>
      <c r="D131" s="97" t="s">
        <v>199</v>
      </c>
      <c r="E131" s="97"/>
      <c r="F131" s="96">
        <v>0</v>
      </c>
      <c r="G131" s="96"/>
      <c r="H131" s="96" t="s">
        <v>26</v>
      </c>
      <c r="I131" s="14" t="s">
        <v>200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</row>
    <row r="132" spans="2:28" x14ac:dyDescent="0.2">
      <c r="B132" s="97" t="s">
        <v>118</v>
      </c>
      <c r="C132" s="98">
        <v>2</v>
      </c>
      <c r="D132" s="97" t="s">
        <v>116</v>
      </c>
      <c r="E132" s="97"/>
      <c r="F132" s="96">
        <v>1</v>
      </c>
      <c r="G132" s="96"/>
      <c r="H132" s="96" t="s">
        <v>26</v>
      </c>
      <c r="I132" s="14">
        <v>864188.57860000012</v>
      </c>
      <c r="J132" s="14">
        <v>864188.57860000012</v>
      </c>
      <c r="K132" s="14">
        <v>864188.57860000012</v>
      </c>
      <c r="L132" s="14">
        <v>864188.57860000012</v>
      </c>
      <c r="M132" s="14">
        <v>864188.57860000012</v>
      </c>
      <c r="N132" s="14">
        <v>864188.57860000012</v>
      </c>
      <c r="O132" s="14">
        <v>864188.57860000012</v>
      </c>
      <c r="P132" s="14">
        <v>864188.57860000012</v>
      </c>
      <c r="Q132" s="14">
        <v>864188.57860000012</v>
      </c>
      <c r="R132" s="14">
        <v>864188.57860000012</v>
      </c>
      <c r="S132" s="14">
        <v>864188.57860000012</v>
      </c>
      <c r="T132" s="14">
        <v>864188.57860000012</v>
      </c>
      <c r="U132" s="14">
        <v>864188.57860000012</v>
      </c>
      <c r="V132" s="14">
        <v>864188.57860000012</v>
      </c>
      <c r="W132" s="14">
        <v>864188.57860000012</v>
      </c>
      <c r="X132" s="14">
        <v>864188.57860000012</v>
      </c>
      <c r="Y132" s="14">
        <v>864188.57860000012</v>
      </c>
      <c r="Z132" s="14">
        <v>864188.57860000012</v>
      </c>
      <c r="AA132" s="14">
        <v>864188.57860000012</v>
      </c>
      <c r="AB132" s="14">
        <v>864188.57860000012</v>
      </c>
    </row>
    <row r="133" spans="2:28" x14ac:dyDescent="0.2">
      <c r="B133" s="97" t="s">
        <v>118</v>
      </c>
      <c r="C133" s="98">
        <v>2</v>
      </c>
      <c r="D133" s="97" t="s">
        <v>112</v>
      </c>
      <c r="E133" s="97"/>
      <c r="F133" s="96">
        <v>1</v>
      </c>
      <c r="G133" s="96"/>
      <c r="H133" s="96" t="s">
        <v>26</v>
      </c>
      <c r="I133" s="14">
        <v>279918.44689999998</v>
      </c>
      <c r="J133" s="14">
        <v>279918.44689999998</v>
      </c>
      <c r="K133" s="14">
        <v>279918.44689999998</v>
      </c>
      <c r="L133" s="14">
        <v>279918.44689999998</v>
      </c>
      <c r="M133" s="14">
        <v>279918.44689999998</v>
      </c>
      <c r="N133" s="14">
        <v>279918.44689999998</v>
      </c>
      <c r="O133" s="14">
        <v>279918.44689999998</v>
      </c>
      <c r="P133" s="14">
        <v>279918.44689999998</v>
      </c>
      <c r="Q133" s="14">
        <v>279918.44689999998</v>
      </c>
      <c r="R133" s="14">
        <v>279918.44689999998</v>
      </c>
      <c r="S133" s="14">
        <v>279918.44689999998</v>
      </c>
      <c r="T133" s="14">
        <v>279918.44689999998</v>
      </c>
      <c r="U133" s="14">
        <v>279918.44689999998</v>
      </c>
      <c r="V133" s="14">
        <v>279918.44689999998</v>
      </c>
      <c r="W133" s="14">
        <v>279918.44689999998</v>
      </c>
      <c r="X133" s="14">
        <v>279918.44689999998</v>
      </c>
      <c r="Y133" s="14">
        <v>279918.44689999998</v>
      </c>
      <c r="Z133" s="14">
        <v>279918.44689999998</v>
      </c>
      <c r="AA133" s="14">
        <v>279918.44689999998</v>
      </c>
      <c r="AB133" s="14">
        <v>279918.44689999998</v>
      </c>
    </row>
    <row r="134" spans="2:28" x14ac:dyDescent="0.2">
      <c r="B134" s="97" t="s">
        <v>157</v>
      </c>
      <c r="C134" s="98">
        <v>1</v>
      </c>
      <c r="D134" s="97" t="s">
        <v>107</v>
      </c>
      <c r="E134" s="97"/>
      <c r="F134" s="96">
        <v>1</v>
      </c>
      <c r="G134" s="96"/>
      <c r="H134" s="96" t="s">
        <v>26</v>
      </c>
      <c r="I134" s="14">
        <v>81721.797299999991</v>
      </c>
      <c r="J134" s="14">
        <v>81721.797299999991</v>
      </c>
      <c r="K134" s="14">
        <v>81721.797299999991</v>
      </c>
      <c r="L134" s="14">
        <v>81721.797299999991</v>
      </c>
      <c r="M134" s="14">
        <v>81721.797299999991</v>
      </c>
      <c r="N134" s="14">
        <v>81721.797299999991</v>
      </c>
      <c r="O134" s="14">
        <v>81721.797299999991</v>
      </c>
      <c r="P134" s="14">
        <v>81721.797299999991</v>
      </c>
      <c r="Q134" s="14">
        <v>81721.797299999991</v>
      </c>
      <c r="R134" s="14">
        <v>81721.797299999991</v>
      </c>
      <c r="S134" s="14">
        <v>81721.797299999991</v>
      </c>
      <c r="T134" s="14">
        <v>81721.797299999991</v>
      </c>
      <c r="U134" s="14">
        <v>81721.797299999991</v>
      </c>
      <c r="V134" s="14">
        <v>81721.797299999991</v>
      </c>
      <c r="W134" s="14">
        <v>81721.797299999991</v>
      </c>
      <c r="X134" s="14">
        <v>81721.797299999991</v>
      </c>
      <c r="Y134" s="14">
        <v>81721.797299999991</v>
      </c>
      <c r="Z134" s="14">
        <v>81721.797299999991</v>
      </c>
      <c r="AA134" s="14">
        <v>81721.797299999991</v>
      </c>
      <c r="AB134" s="14">
        <v>81721.797299999991</v>
      </c>
    </row>
    <row r="135" spans="2:28" x14ac:dyDescent="0.2">
      <c r="B135" s="97" t="s">
        <v>157</v>
      </c>
      <c r="C135" s="98">
        <v>1</v>
      </c>
      <c r="D135" s="97" t="s">
        <v>198</v>
      </c>
      <c r="E135" s="97"/>
      <c r="F135" s="96">
        <v>0</v>
      </c>
      <c r="G135" s="96"/>
      <c r="H135" s="96" t="s">
        <v>26</v>
      </c>
      <c r="I135" s="14" t="s">
        <v>200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</row>
    <row r="136" spans="2:28" x14ac:dyDescent="0.2">
      <c r="B136" s="97" t="s">
        <v>157</v>
      </c>
      <c r="C136" s="98">
        <v>2</v>
      </c>
      <c r="D136" s="97" t="s">
        <v>116</v>
      </c>
      <c r="E136" s="97"/>
      <c r="F136" s="96">
        <v>1</v>
      </c>
      <c r="G136" s="96"/>
      <c r="H136" s="96" t="s">
        <v>26</v>
      </c>
      <c r="I136" s="14">
        <v>864188.57860000012</v>
      </c>
      <c r="J136" s="14">
        <v>864188.57860000012</v>
      </c>
      <c r="K136" s="14">
        <v>864188.57860000012</v>
      </c>
      <c r="L136" s="14">
        <v>864188.57860000012</v>
      </c>
      <c r="M136" s="14">
        <v>864188.57860000012</v>
      </c>
      <c r="N136" s="14">
        <v>864188.57860000012</v>
      </c>
      <c r="O136" s="14">
        <v>864188.57860000012</v>
      </c>
      <c r="P136" s="14">
        <v>864188.57860000012</v>
      </c>
      <c r="Q136" s="14">
        <v>864188.57860000012</v>
      </c>
      <c r="R136" s="14">
        <v>864188.57860000012</v>
      </c>
      <c r="S136" s="14">
        <v>864188.57860000012</v>
      </c>
      <c r="T136" s="14">
        <v>864188.57860000012</v>
      </c>
      <c r="U136" s="14">
        <v>864188.57860000012</v>
      </c>
      <c r="V136" s="14">
        <v>864188.57860000012</v>
      </c>
      <c r="W136" s="14">
        <v>864188.57860000012</v>
      </c>
      <c r="X136" s="14">
        <v>864188.57860000012</v>
      </c>
      <c r="Y136" s="14">
        <v>864188.57860000012</v>
      </c>
      <c r="Z136" s="14">
        <v>864188.57860000012</v>
      </c>
      <c r="AA136" s="14">
        <v>864188.57860000012</v>
      </c>
      <c r="AB136" s="14">
        <v>864188.57860000012</v>
      </c>
    </row>
    <row r="137" spans="2:28" x14ac:dyDescent="0.2">
      <c r="B137" s="97" t="s">
        <v>157</v>
      </c>
      <c r="C137" s="98">
        <v>2</v>
      </c>
      <c r="D137" s="97" t="s">
        <v>112</v>
      </c>
      <c r="E137" s="97"/>
      <c r="F137" s="96">
        <v>1</v>
      </c>
      <c r="G137" s="96"/>
      <c r="H137" s="96" t="s">
        <v>26</v>
      </c>
      <c r="I137" s="14">
        <v>279918.44689999998</v>
      </c>
      <c r="J137" s="14">
        <v>279918.44689999998</v>
      </c>
      <c r="K137" s="14">
        <v>279918.44689999998</v>
      </c>
      <c r="L137" s="14">
        <v>279918.44689999998</v>
      </c>
      <c r="M137" s="14">
        <v>279918.44689999998</v>
      </c>
      <c r="N137" s="14">
        <v>279918.44689999998</v>
      </c>
      <c r="O137" s="14">
        <v>279918.44689999998</v>
      </c>
      <c r="P137" s="14">
        <v>279918.44689999998</v>
      </c>
      <c r="Q137" s="14">
        <v>279918.44689999998</v>
      </c>
      <c r="R137" s="14">
        <v>279918.44689999998</v>
      </c>
      <c r="S137" s="14">
        <v>279918.44689999998</v>
      </c>
      <c r="T137" s="14">
        <v>279918.44689999998</v>
      </c>
      <c r="U137" s="14">
        <v>279918.44689999998</v>
      </c>
      <c r="V137" s="14">
        <v>279918.44689999998</v>
      </c>
      <c r="W137" s="14">
        <v>279918.44689999998</v>
      </c>
      <c r="X137" s="14">
        <v>279918.44689999998</v>
      </c>
      <c r="Y137" s="14">
        <v>279918.44689999998</v>
      </c>
      <c r="Z137" s="14">
        <v>279918.44689999998</v>
      </c>
      <c r="AA137" s="14">
        <v>279918.44689999998</v>
      </c>
      <c r="AB137" s="14">
        <v>279918.44689999998</v>
      </c>
    </row>
    <row r="138" spans="2:28" x14ac:dyDescent="0.2">
      <c r="B138" s="97" t="s">
        <v>121</v>
      </c>
      <c r="C138" s="98"/>
      <c r="D138" s="97"/>
      <c r="E138" s="97"/>
      <c r="F138" s="96"/>
      <c r="G138" s="96"/>
      <c r="H138" s="96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</row>
    <row r="139" spans="2:28" x14ac:dyDescent="0.2">
      <c r="B139" s="97" t="s">
        <v>98</v>
      </c>
      <c r="C139" s="98">
        <v>2</v>
      </c>
      <c r="D139" s="97" t="s">
        <v>109</v>
      </c>
      <c r="E139" s="97"/>
      <c r="F139" s="96">
        <v>1</v>
      </c>
      <c r="G139" s="96"/>
      <c r="H139" s="96" t="s">
        <v>26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</row>
    <row r="140" spans="2:28" x14ac:dyDescent="0.2">
      <c r="B140" s="97" t="s">
        <v>99</v>
      </c>
      <c r="C140" s="98">
        <v>1</v>
      </c>
      <c r="D140" s="97" t="s">
        <v>110</v>
      </c>
      <c r="E140" s="97"/>
      <c r="F140" s="96">
        <v>1</v>
      </c>
      <c r="G140" s="96"/>
      <c r="H140" s="96" t="s">
        <v>26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W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</row>
    <row r="141" spans="2:28" x14ac:dyDescent="0.2">
      <c r="B141" s="97" t="s">
        <v>100</v>
      </c>
      <c r="C141" s="98">
        <v>1</v>
      </c>
      <c r="D141" s="97" t="s">
        <v>111</v>
      </c>
      <c r="E141" s="97"/>
      <c r="F141" s="96">
        <v>1</v>
      </c>
      <c r="G141" s="96"/>
      <c r="H141" s="96" t="s">
        <v>26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v>0</v>
      </c>
      <c r="V141" s="14">
        <v>0</v>
      </c>
      <c r="W141" s="14">
        <v>0</v>
      </c>
      <c r="X141" s="14">
        <v>0</v>
      </c>
      <c r="Y141" s="14">
        <v>0</v>
      </c>
      <c r="Z141" s="14">
        <v>0</v>
      </c>
      <c r="AA141" s="14">
        <v>0</v>
      </c>
      <c r="AB141" s="14">
        <v>0</v>
      </c>
    </row>
    <row r="142" spans="2:28" x14ac:dyDescent="0.2">
      <c r="B142" s="97" t="s">
        <v>101</v>
      </c>
      <c r="C142" s="98">
        <v>1</v>
      </c>
      <c r="D142" s="97" t="s">
        <v>110</v>
      </c>
      <c r="E142" s="97"/>
      <c r="F142" s="96">
        <v>1</v>
      </c>
      <c r="G142" s="96"/>
      <c r="H142" s="96" t="s">
        <v>26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0</v>
      </c>
      <c r="W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</row>
    <row r="143" spans="2:28" x14ac:dyDescent="0.2">
      <c r="B143" s="97" t="s">
        <v>101</v>
      </c>
      <c r="C143" s="98">
        <v>2</v>
      </c>
      <c r="D143" s="97" t="s">
        <v>114</v>
      </c>
      <c r="E143" s="97"/>
      <c r="F143" s="96">
        <v>1</v>
      </c>
      <c r="G143" s="96"/>
      <c r="H143" s="96" t="s">
        <v>26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</row>
    <row r="144" spans="2:28" x14ac:dyDescent="0.2">
      <c r="B144" s="97" t="s">
        <v>102</v>
      </c>
      <c r="C144" s="98">
        <v>1</v>
      </c>
      <c r="D144" s="97" t="s">
        <v>115</v>
      </c>
      <c r="E144" s="97"/>
      <c r="F144" s="96">
        <v>1</v>
      </c>
      <c r="G144" s="96"/>
      <c r="H144" s="96" t="s">
        <v>26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0</v>
      </c>
      <c r="V144" s="14">
        <v>0</v>
      </c>
      <c r="W144" s="14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</row>
    <row r="145" spans="2:28" x14ac:dyDescent="0.2">
      <c r="B145" s="97" t="s">
        <v>105</v>
      </c>
      <c r="C145" s="98">
        <v>2</v>
      </c>
      <c r="D145" s="97" t="s">
        <v>114</v>
      </c>
      <c r="E145" s="97"/>
      <c r="F145" s="96">
        <v>1</v>
      </c>
      <c r="G145" s="96"/>
      <c r="H145" s="96" t="s">
        <v>26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0</v>
      </c>
      <c r="X145" s="14">
        <v>0</v>
      </c>
      <c r="Y145" s="14">
        <v>0</v>
      </c>
      <c r="Z145" s="14">
        <v>0</v>
      </c>
      <c r="AA145" s="14">
        <v>0</v>
      </c>
      <c r="AB145" s="14">
        <v>0</v>
      </c>
    </row>
    <row r="146" spans="2:28" x14ac:dyDescent="0.2">
      <c r="B146" s="97" t="s">
        <v>126</v>
      </c>
      <c r="C146" s="98"/>
      <c r="D146" s="97"/>
      <c r="E146" s="97"/>
      <c r="F146" s="96"/>
      <c r="G146" s="96"/>
      <c r="H146" s="96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</row>
    <row r="147" spans="2:28" x14ac:dyDescent="0.2">
      <c r="B147" s="97" t="s">
        <v>98</v>
      </c>
      <c r="C147" s="98">
        <v>2</v>
      </c>
      <c r="D147" s="97" t="s">
        <v>109</v>
      </c>
      <c r="E147" s="97"/>
      <c r="F147" s="96">
        <v>1</v>
      </c>
      <c r="G147" s="96"/>
      <c r="H147" s="96" t="s">
        <v>26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</row>
    <row r="148" spans="2:28" x14ac:dyDescent="0.2">
      <c r="B148" s="97" t="s">
        <v>99</v>
      </c>
      <c r="C148" s="98">
        <v>1</v>
      </c>
      <c r="D148" s="97" t="s">
        <v>110</v>
      </c>
      <c r="E148" s="97"/>
      <c r="F148" s="96">
        <v>1</v>
      </c>
      <c r="G148" s="96"/>
      <c r="H148" s="96" t="s">
        <v>26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</row>
    <row r="149" spans="2:28" x14ac:dyDescent="0.2">
      <c r="B149" s="97" t="s">
        <v>100</v>
      </c>
      <c r="C149" s="98">
        <v>1</v>
      </c>
      <c r="D149" s="97" t="s">
        <v>111</v>
      </c>
      <c r="E149" s="97"/>
      <c r="F149" s="96">
        <v>1</v>
      </c>
      <c r="G149" s="96"/>
      <c r="H149" s="96" t="s">
        <v>26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0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</row>
    <row r="150" spans="2:28" x14ac:dyDescent="0.2">
      <c r="B150" s="97" t="s">
        <v>101</v>
      </c>
      <c r="C150" s="98">
        <v>1</v>
      </c>
      <c r="D150" s="97" t="s">
        <v>110</v>
      </c>
      <c r="E150" s="97"/>
      <c r="F150" s="96">
        <v>1</v>
      </c>
      <c r="G150" s="96"/>
      <c r="H150" s="96" t="s">
        <v>26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</row>
    <row r="151" spans="2:28" x14ac:dyDescent="0.2">
      <c r="B151" s="97" t="s">
        <v>101</v>
      </c>
      <c r="C151" s="98">
        <v>2</v>
      </c>
      <c r="D151" s="97" t="s">
        <v>114</v>
      </c>
      <c r="E151" s="97"/>
      <c r="F151" s="96">
        <v>1</v>
      </c>
      <c r="G151" s="96"/>
      <c r="H151" s="96" t="s">
        <v>26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4">
        <v>0</v>
      </c>
      <c r="X151" s="14">
        <v>0</v>
      </c>
      <c r="Y151" s="14">
        <v>0</v>
      </c>
      <c r="Z151" s="14">
        <v>0</v>
      </c>
      <c r="AA151" s="14">
        <v>0</v>
      </c>
      <c r="AB151" s="14">
        <v>0</v>
      </c>
    </row>
    <row r="152" spans="2:28" x14ac:dyDescent="0.2">
      <c r="B152" s="97" t="s">
        <v>102</v>
      </c>
      <c r="C152" s="98">
        <v>1</v>
      </c>
      <c r="D152" s="97" t="s">
        <v>115</v>
      </c>
      <c r="E152" s="97"/>
      <c r="F152" s="96">
        <v>1</v>
      </c>
      <c r="G152" s="96"/>
      <c r="H152" s="96" t="s">
        <v>26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</row>
    <row r="153" spans="2:28" x14ac:dyDescent="0.2">
      <c r="B153" s="97" t="s">
        <v>103</v>
      </c>
      <c r="C153" s="98">
        <v>1</v>
      </c>
      <c r="D153" s="97" t="s">
        <v>116</v>
      </c>
      <c r="E153" s="97"/>
      <c r="F153" s="96">
        <v>1</v>
      </c>
      <c r="G153" s="96"/>
      <c r="H153" s="96" t="s">
        <v>26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</row>
    <row r="154" spans="2:28" x14ac:dyDescent="0.2">
      <c r="B154" s="97" t="s">
        <v>104</v>
      </c>
      <c r="C154" s="98">
        <v>1</v>
      </c>
      <c r="D154" s="97" t="s">
        <v>116</v>
      </c>
      <c r="E154" s="97"/>
      <c r="F154" s="96">
        <v>1</v>
      </c>
      <c r="G154" s="96"/>
      <c r="H154" s="96" t="s">
        <v>26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W154" s="14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</row>
    <row r="155" spans="2:28" x14ac:dyDescent="0.2">
      <c r="B155" s="97" t="s">
        <v>105</v>
      </c>
      <c r="C155" s="98">
        <v>1</v>
      </c>
      <c r="D155" s="97" t="s">
        <v>116</v>
      </c>
      <c r="E155" s="97"/>
      <c r="F155" s="96">
        <v>1</v>
      </c>
      <c r="G155" s="96"/>
      <c r="H155" s="96" t="s">
        <v>26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</row>
    <row r="156" spans="2:28" x14ac:dyDescent="0.2">
      <c r="B156" s="97" t="s">
        <v>105</v>
      </c>
      <c r="C156" s="98">
        <v>2</v>
      </c>
      <c r="D156" s="97" t="s">
        <v>114</v>
      </c>
      <c r="E156" s="97"/>
      <c r="F156" s="96">
        <v>1</v>
      </c>
      <c r="G156" s="96"/>
      <c r="H156" s="96" t="s">
        <v>26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</row>
    <row r="157" spans="2:28" x14ac:dyDescent="0.2">
      <c r="B157" s="97" t="s">
        <v>117</v>
      </c>
      <c r="C157" s="98">
        <v>2</v>
      </c>
      <c r="D157" s="97" t="s">
        <v>116</v>
      </c>
      <c r="E157" s="97"/>
      <c r="F157" s="96">
        <v>1</v>
      </c>
      <c r="G157" s="96"/>
      <c r="H157" s="96" t="s">
        <v>26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</row>
    <row r="158" spans="2:28" x14ac:dyDescent="0.2">
      <c r="B158" s="97" t="s">
        <v>118</v>
      </c>
      <c r="C158" s="98">
        <v>2</v>
      </c>
      <c r="D158" s="97" t="s">
        <v>116</v>
      </c>
      <c r="E158" s="97"/>
      <c r="F158" s="96">
        <v>1</v>
      </c>
      <c r="G158" s="96"/>
      <c r="H158" s="96" t="s">
        <v>26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</row>
    <row r="159" spans="2:28" x14ac:dyDescent="0.2">
      <c r="B159" s="97" t="s">
        <v>157</v>
      </c>
      <c r="C159" s="98">
        <v>2</v>
      </c>
      <c r="D159" s="97" t="s">
        <v>116</v>
      </c>
      <c r="E159" s="97"/>
      <c r="F159" s="96">
        <v>1</v>
      </c>
      <c r="G159" s="96"/>
      <c r="H159" s="96" t="s">
        <v>26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</row>
    <row r="160" spans="2:28" ht="12.95" customHeight="1" x14ac:dyDescent="0.2"/>
    <row r="161" spans="2:28" ht="12.95" customHeight="1" x14ac:dyDescent="0.25">
      <c r="B161" s="8" t="s">
        <v>163</v>
      </c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2:28" ht="15" x14ac:dyDescent="0.2">
      <c r="B162" s="10" t="s">
        <v>25</v>
      </c>
      <c r="C162" s="10"/>
      <c r="D162" s="10"/>
      <c r="E162" s="10"/>
      <c r="F162" s="13"/>
      <c r="G162" s="13"/>
      <c r="H162" s="13" t="s">
        <v>17</v>
      </c>
      <c r="I162" s="11">
        <v>2023</v>
      </c>
      <c r="J162" s="11">
        <v>2024</v>
      </c>
      <c r="K162" s="11">
        <v>2025</v>
      </c>
      <c r="L162" s="11">
        <v>2026</v>
      </c>
      <c r="M162" s="11">
        <v>2027</v>
      </c>
      <c r="N162" s="11">
        <v>2028</v>
      </c>
      <c r="O162" s="11">
        <v>2029</v>
      </c>
      <c r="P162" s="11">
        <v>2030</v>
      </c>
      <c r="Q162" s="11">
        <v>2031</v>
      </c>
      <c r="R162" s="11">
        <v>2032</v>
      </c>
      <c r="S162" s="11">
        <v>2033</v>
      </c>
      <c r="T162" s="11">
        <v>2034</v>
      </c>
      <c r="U162" s="11">
        <v>2035</v>
      </c>
      <c r="V162" s="11">
        <v>2036</v>
      </c>
      <c r="W162" s="11">
        <v>2037</v>
      </c>
      <c r="X162" s="11">
        <v>2038</v>
      </c>
      <c r="Y162" s="11">
        <v>2039</v>
      </c>
      <c r="Z162" s="11">
        <v>2040</v>
      </c>
      <c r="AA162" s="11">
        <v>2041</v>
      </c>
      <c r="AB162" s="11">
        <v>2042</v>
      </c>
    </row>
    <row r="163" spans="2:28" x14ac:dyDescent="0.2">
      <c r="B163" s="94" t="s">
        <v>1</v>
      </c>
      <c r="C163" s="94"/>
      <c r="D163" s="94"/>
      <c r="E163" s="94"/>
      <c r="F163" s="96"/>
      <c r="G163" s="96"/>
      <c r="H163" s="96" t="s">
        <v>26</v>
      </c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</row>
    <row r="164" spans="2:28" hidden="1" x14ac:dyDescent="0.2">
      <c r="B164" s="94" t="s">
        <v>97</v>
      </c>
      <c r="C164" s="94"/>
      <c r="D164" s="94"/>
      <c r="E164" s="94"/>
      <c r="F164" s="96"/>
      <c r="G164" s="96"/>
      <c r="H164" s="96" t="s">
        <v>26</v>
      </c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</row>
    <row r="165" spans="2:28" hidden="1" x14ac:dyDescent="0.2">
      <c r="B165" s="94" t="s">
        <v>98</v>
      </c>
      <c r="C165" s="94"/>
      <c r="D165" s="94"/>
      <c r="E165" s="94"/>
      <c r="F165" s="96"/>
      <c r="G165" s="96"/>
      <c r="H165" s="96" t="s">
        <v>26</v>
      </c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</row>
    <row r="166" spans="2:28" hidden="1" x14ac:dyDescent="0.2">
      <c r="B166" s="94" t="s">
        <v>99</v>
      </c>
      <c r="C166" s="94"/>
      <c r="D166" s="94"/>
      <c r="E166" s="94"/>
      <c r="F166" s="96"/>
      <c r="G166" s="96"/>
      <c r="H166" s="96" t="s">
        <v>26</v>
      </c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</row>
    <row r="167" spans="2:28" hidden="1" x14ac:dyDescent="0.2">
      <c r="B167" s="94" t="s">
        <v>100</v>
      </c>
      <c r="C167" s="94"/>
      <c r="D167" s="94"/>
      <c r="E167" s="94"/>
      <c r="F167" s="96"/>
      <c r="G167" s="96"/>
      <c r="H167" s="96" t="s">
        <v>26</v>
      </c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</row>
    <row r="168" spans="2:28" hidden="1" x14ac:dyDescent="0.2">
      <c r="B168" s="94" t="s">
        <v>101</v>
      </c>
      <c r="C168" s="94"/>
      <c r="D168" s="94"/>
      <c r="E168" s="94"/>
      <c r="F168" s="96"/>
      <c r="G168" s="96"/>
      <c r="H168" s="96" t="s">
        <v>26</v>
      </c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</row>
    <row r="169" spans="2:28" hidden="1" x14ac:dyDescent="0.2">
      <c r="B169" s="94" t="s">
        <v>102</v>
      </c>
      <c r="C169" s="94"/>
      <c r="D169" s="94"/>
      <c r="E169" s="94"/>
      <c r="F169" s="96"/>
      <c r="G169" s="96"/>
      <c r="H169" s="96" t="s">
        <v>26</v>
      </c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</row>
    <row r="170" spans="2:28" hidden="1" x14ac:dyDescent="0.2">
      <c r="B170" s="94" t="s">
        <v>103</v>
      </c>
      <c r="C170" s="94"/>
      <c r="D170" s="94"/>
      <c r="E170" s="94"/>
      <c r="F170" s="96"/>
      <c r="G170" s="96"/>
      <c r="H170" s="96" t="s">
        <v>26</v>
      </c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</row>
    <row r="171" spans="2:28" hidden="1" x14ac:dyDescent="0.2">
      <c r="B171" s="94" t="s">
        <v>104</v>
      </c>
      <c r="C171" s="94"/>
      <c r="D171" s="94"/>
      <c r="E171" s="94"/>
      <c r="F171" s="96"/>
      <c r="G171" s="96"/>
      <c r="H171" s="96" t="s">
        <v>26</v>
      </c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</row>
    <row r="172" spans="2:28" hidden="1" x14ac:dyDescent="0.2">
      <c r="B172" s="94" t="s">
        <v>105</v>
      </c>
      <c r="C172" s="94"/>
      <c r="D172" s="94"/>
      <c r="E172" s="94"/>
      <c r="F172" s="96"/>
      <c r="G172" s="96"/>
      <c r="H172" s="96" t="s">
        <v>26</v>
      </c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</row>
    <row r="173" spans="2:28" x14ac:dyDescent="0.2">
      <c r="B173" s="97" t="s">
        <v>117</v>
      </c>
      <c r="C173" s="94"/>
      <c r="D173" s="94"/>
      <c r="E173" s="94"/>
      <c r="F173" s="96"/>
      <c r="G173" s="96"/>
      <c r="H173" s="96" t="s">
        <v>26</v>
      </c>
      <c r="I173" s="14" t="s">
        <v>200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</row>
    <row r="174" spans="2:28" x14ac:dyDescent="0.2">
      <c r="B174" s="97" t="s">
        <v>118</v>
      </c>
      <c r="C174" s="94"/>
      <c r="D174" s="94"/>
      <c r="E174" s="94"/>
      <c r="F174" s="96"/>
      <c r="G174" s="96"/>
      <c r="H174" s="96" t="s">
        <v>26</v>
      </c>
      <c r="I174" s="14" t="s">
        <v>200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</row>
    <row r="175" spans="2:28" x14ac:dyDescent="0.2">
      <c r="B175" s="97" t="s">
        <v>157</v>
      </c>
      <c r="C175" s="94"/>
      <c r="D175" s="94"/>
      <c r="E175" s="94"/>
      <c r="F175" s="96"/>
      <c r="G175" s="96"/>
      <c r="H175" s="96" t="s">
        <v>26</v>
      </c>
      <c r="I175" s="14" t="s">
        <v>200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</row>
    <row r="176" spans="2:28" x14ac:dyDescent="0.2">
      <c r="B176" s="79"/>
    </row>
    <row r="177" spans="2:28" ht="15" x14ac:dyDescent="0.25">
      <c r="B177" s="8" t="s">
        <v>61</v>
      </c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2:28" ht="15" x14ac:dyDescent="0.2">
      <c r="B178" s="10" t="s">
        <v>25</v>
      </c>
      <c r="C178" s="10"/>
      <c r="D178" s="10"/>
      <c r="E178" s="10"/>
      <c r="F178" s="13"/>
      <c r="G178" s="13"/>
      <c r="H178" s="13" t="s">
        <v>17</v>
      </c>
      <c r="I178" s="11">
        <v>2023</v>
      </c>
      <c r="J178" s="11">
        <v>2024</v>
      </c>
      <c r="K178" s="11">
        <v>2025</v>
      </c>
      <c r="L178" s="11">
        <v>2026</v>
      </c>
      <c r="M178" s="11">
        <v>2027</v>
      </c>
      <c r="N178" s="11">
        <v>2028</v>
      </c>
      <c r="O178" s="11">
        <v>2029</v>
      </c>
      <c r="P178" s="11">
        <v>2030</v>
      </c>
      <c r="Q178" s="11">
        <v>2031</v>
      </c>
      <c r="R178" s="11">
        <v>2032</v>
      </c>
      <c r="S178" s="11">
        <v>2033</v>
      </c>
      <c r="T178" s="11">
        <v>2034</v>
      </c>
      <c r="U178" s="11">
        <v>2035</v>
      </c>
      <c r="V178" s="11">
        <v>2036</v>
      </c>
      <c r="W178" s="11">
        <v>2037</v>
      </c>
      <c r="X178" s="11">
        <v>2038</v>
      </c>
      <c r="Y178" s="11">
        <v>2039</v>
      </c>
      <c r="Z178" s="11">
        <v>2040</v>
      </c>
      <c r="AA178" s="11">
        <v>2041</v>
      </c>
      <c r="AB178" s="11">
        <v>2042</v>
      </c>
    </row>
    <row r="179" spans="2:28" x14ac:dyDescent="0.2">
      <c r="B179" s="94" t="s">
        <v>1</v>
      </c>
      <c r="C179" s="94"/>
      <c r="D179" s="94"/>
      <c r="E179" s="94"/>
      <c r="F179" s="96"/>
      <c r="G179" s="96"/>
      <c r="H179" s="96" t="s">
        <v>26</v>
      </c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</row>
    <row r="180" spans="2:28" hidden="1" x14ac:dyDescent="0.2">
      <c r="B180" s="94" t="s">
        <v>97</v>
      </c>
      <c r="C180" s="94"/>
      <c r="D180" s="94"/>
      <c r="E180" s="94"/>
      <c r="F180" s="96"/>
      <c r="G180" s="96"/>
      <c r="H180" s="96" t="s">
        <v>26</v>
      </c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</row>
    <row r="181" spans="2:28" hidden="1" x14ac:dyDescent="0.2">
      <c r="B181" s="94" t="s">
        <v>98</v>
      </c>
      <c r="C181" s="94"/>
      <c r="D181" s="94"/>
      <c r="E181" s="94"/>
      <c r="F181" s="96"/>
      <c r="G181" s="96"/>
      <c r="H181" s="96" t="s">
        <v>26</v>
      </c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</row>
    <row r="182" spans="2:28" hidden="1" x14ac:dyDescent="0.2">
      <c r="B182" s="94" t="s">
        <v>99</v>
      </c>
      <c r="C182" s="94"/>
      <c r="D182" s="94"/>
      <c r="E182" s="94"/>
      <c r="F182" s="96"/>
      <c r="G182" s="96"/>
      <c r="H182" s="96" t="s">
        <v>26</v>
      </c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</row>
    <row r="183" spans="2:28" hidden="1" x14ac:dyDescent="0.2">
      <c r="B183" s="94" t="s">
        <v>100</v>
      </c>
      <c r="C183" s="94"/>
      <c r="D183" s="94"/>
      <c r="E183" s="94"/>
      <c r="F183" s="96"/>
      <c r="G183" s="96"/>
      <c r="H183" s="96" t="s">
        <v>26</v>
      </c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</row>
    <row r="184" spans="2:28" hidden="1" x14ac:dyDescent="0.2">
      <c r="B184" s="94" t="s">
        <v>101</v>
      </c>
      <c r="C184" s="94"/>
      <c r="D184" s="94"/>
      <c r="E184" s="94"/>
      <c r="F184" s="96"/>
      <c r="G184" s="96"/>
      <c r="H184" s="96" t="s">
        <v>26</v>
      </c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</row>
    <row r="185" spans="2:28" hidden="1" x14ac:dyDescent="0.2">
      <c r="B185" s="94" t="s">
        <v>102</v>
      </c>
      <c r="C185" s="94"/>
      <c r="D185" s="94"/>
      <c r="E185" s="94"/>
      <c r="F185" s="96"/>
      <c r="G185" s="96"/>
      <c r="H185" s="96" t="s">
        <v>26</v>
      </c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</row>
    <row r="186" spans="2:28" hidden="1" x14ac:dyDescent="0.2">
      <c r="B186" s="94" t="s">
        <v>103</v>
      </c>
      <c r="C186" s="94"/>
      <c r="D186" s="94"/>
      <c r="E186" s="94"/>
      <c r="F186" s="96"/>
      <c r="G186" s="96"/>
      <c r="H186" s="96" t="s">
        <v>26</v>
      </c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</row>
    <row r="187" spans="2:28" hidden="1" x14ac:dyDescent="0.2">
      <c r="B187" s="94" t="s">
        <v>104</v>
      </c>
      <c r="C187" s="94"/>
      <c r="D187" s="94"/>
      <c r="E187" s="94"/>
      <c r="F187" s="96"/>
      <c r="G187" s="96"/>
      <c r="H187" s="96" t="s">
        <v>26</v>
      </c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</row>
    <row r="188" spans="2:28" hidden="1" x14ac:dyDescent="0.2">
      <c r="B188" s="94" t="s">
        <v>105</v>
      </c>
      <c r="C188" s="94"/>
      <c r="D188" s="94"/>
      <c r="E188" s="94"/>
      <c r="F188" s="96"/>
      <c r="G188" s="96"/>
      <c r="H188" s="96" t="s">
        <v>26</v>
      </c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</row>
    <row r="189" spans="2:28" x14ac:dyDescent="0.2">
      <c r="B189" s="97" t="s">
        <v>117</v>
      </c>
      <c r="C189" s="94"/>
      <c r="D189" s="94"/>
      <c r="E189" s="94"/>
      <c r="F189" s="96"/>
      <c r="G189" s="96"/>
      <c r="H189" s="96" t="s">
        <v>26</v>
      </c>
      <c r="I189" s="14" t="s">
        <v>200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2:28" x14ac:dyDescent="0.2">
      <c r="B190" s="97" t="s">
        <v>118</v>
      </c>
      <c r="C190" s="94"/>
      <c r="D190" s="94"/>
      <c r="E190" s="94"/>
      <c r="F190" s="96"/>
      <c r="G190" s="96"/>
      <c r="H190" s="96" t="s">
        <v>26</v>
      </c>
      <c r="I190" s="14" t="s">
        <v>200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</row>
    <row r="191" spans="2:28" x14ac:dyDescent="0.2">
      <c r="B191" s="97" t="s">
        <v>157</v>
      </c>
      <c r="C191" s="94"/>
      <c r="D191" s="94"/>
      <c r="E191" s="94"/>
      <c r="F191" s="96"/>
      <c r="G191" s="96"/>
      <c r="H191" s="96" t="s">
        <v>26</v>
      </c>
      <c r="I191" s="14" t="s">
        <v>200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</row>
    <row r="194" spans="2:28" ht="19.5" x14ac:dyDescent="0.3">
      <c r="B194" s="2" t="s">
        <v>29</v>
      </c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6" spans="2:28" ht="15" x14ac:dyDescent="0.25">
      <c r="B196" s="8" t="s">
        <v>4</v>
      </c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2:28" ht="15" x14ac:dyDescent="0.2">
      <c r="B197" s="10" t="s">
        <v>11</v>
      </c>
      <c r="C197" s="10"/>
      <c r="D197" s="15" t="s">
        <v>30</v>
      </c>
      <c r="E197" s="15" t="s">
        <v>190</v>
      </c>
      <c r="F197" s="13"/>
      <c r="G197" s="13"/>
      <c r="H197" s="13" t="s">
        <v>17</v>
      </c>
      <c r="I197" s="11">
        <v>2023</v>
      </c>
      <c r="J197" s="11">
        <v>2024</v>
      </c>
      <c r="K197" s="11">
        <v>2025</v>
      </c>
      <c r="L197" s="11">
        <v>2026</v>
      </c>
      <c r="M197" s="11">
        <v>2027</v>
      </c>
      <c r="N197" s="11">
        <v>2028</v>
      </c>
      <c r="O197" s="11">
        <v>2029</v>
      </c>
      <c r="P197" s="11">
        <v>2030</v>
      </c>
      <c r="Q197" s="11">
        <v>2031</v>
      </c>
      <c r="R197" s="11">
        <v>2032</v>
      </c>
      <c r="S197" s="11">
        <v>2033</v>
      </c>
      <c r="T197" s="11">
        <v>2034</v>
      </c>
      <c r="U197" s="11">
        <v>2035</v>
      </c>
      <c r="V197" s="11">
        <v>2036</v>
      </c>
      <c r="W197" s="11">
        <v>2037</v>
      </c>
      <c r="X197" s="11">
        <v>2038</v>
      </c>
      <c r="Y197" s="11">
        <v>2039</v>
      </c>
      <c r="Z197" s="11">
        <v>2040</v>
      </c>
      <c r="AA197" s="11">
        <v>2041</v>
      </c>
      <c r="AB197" s="11">
        <v>2042</v>
      </c>
    </row>
    <row r="198" spans="2:28" x14ac:dyDescent="0.2">
      <c r="B198" s="94" t="s">
        <v>1</v>
      </c>
      <c r="C198" s="94"/>
      <c r="D198" s="94"/>
      <c r="E198" s="94"/>
      <c r="F198" s="96"/>
      <c r="G198" s="96"/>
      <c r="H198" s="96" t="s">
        <v>26</v>
      </c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</row>
    <row r="199" spans="2:28" hidden="1" x14ac:dyDescent="0.2">
      <c r="B199" s="94" t="s">
        <v>97</v>
      </c>
      <c r="C199" s="94"/>
      <c r="D199" s="94"/>
      <c r="E199" s="94"/>
      <c r="F199" s="96"/>
      <c r="G199" s="96"/>
      <c r="H199" s="96" t="s">
        <v>26</v>
      </c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</row>
    <row r="200" spans="2:28" hidden="1" x14ac:dyDescent="0.2">
      <c r="B200" s="94" t="s">
        <v>98</v>
      </c>
      <c r="C200" s="94"/>
      <c r="D200" s="94"/>
      <c r="E200" s="94"/>
      <c r="F200" s="96"/>
      <c r="G200" s="96"/>
      <c r="H200" s="96" t="s">
        <v>26</v>
      </c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</row>
    <row r="201" spans="2:28" hidden="1" x14ac:dyDescent="0.2">
      <c r="B201" s="94" t="s">
        <v>99</v>
      </c>
      <c r="C201" s="94"/>
      <c r="D201" s="94"/>
      <c r="E201" s="94"/>
      <c r="F201" s="96"/>
      <c r="G201" s="96"/>
      <c r="H201" s="96" t="s">
        <v>26</v>
      </c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</row>
    <row r="202" spans="2:28" hidden="1" x14ac:dyDescent="0.2">
      <c r="B202" s="94" t="s">
        <v>100</v>
      </c>
      <c r="C202" s="94"/>
      <c r="D202" s="94"/>
      <c r="E202" s="94"/>
      <c r="F202" s="96"/>
      <c r="G202" s="96"/>
      <c r="H202" s="96" t="s">
        <v>26</v>
      </c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</row>
    <row r="203" spans="2:28" hidden="1" x14ac:dyDescent="0.2">
      <c r="B203" s="94" t="s">
        <v>101</v>
      </c>
      <c r="C203" s="94"/>
      <c r="D203" s="94"/>
      <c r="E203" s="94"/>
      <c r="F203" s="96"/>
      <c r="G203" s="96"/>
      <c r="H203" s="96" t="s">
        <v>26</v>
      </c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</row>
    <row r="204" spans="2:28" hidden="1" x14ac:dyDescent="0.2">
      <c r="B204" s="94" t="s">
        <v>102</v>
      </c>
      <c r="C204" s="94"/>
      <c r="D204" s="94"/>
      <c r="E204" s="94"/>
      <c r="F204" s="96"/>
      <c r="G204" s="96"/>
      <c r="H204" s="96" t="s">
        <v>26</v>
      </c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</row>
    <row r="205" spans="2:28" hidden="1" x14ac:dyDescent="0.2">
      <c r="B205" s="94" t="s">
        <v>103</v>
      </c>
      <c r="C205" s="94"/>
      <c r="D205" s="94"/>
      <c r="E205" s="94"/>
      <c r="F205" s="96"/>
      <c r="G205" s="96"/>
      <c r="H205" s="96" t="s">
        <v>26</v>
      </c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</row>
    <row r="206" spans="2:28" x14ac:dyDescent="0.2">
      <c r="B206" s="94" t="s">
        <v>104</v>
      </c>
      <c r="C206" s="94"/>
      <c r="D206" s="94"/>
      <c r="E206" s="94"/>
      <c r="F206" s="96"/>
      <c r="G206" s="96"/>
      <c r="H206" s="96" t="s">
        <v>26</v>
      </c>
      <c r="I206" s="14" t="s">
        <v>200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</row>
    <row r="207" spans="2:28" hidden="1" x14ac:dyDescent="0.2">
      <c r="B207" s="94" t="s">
        <v>105</v>
      </c>
      <c r="C207" s="94"/>
      <c r="D207" s="94"/>
      <c r="E207" s="94"/>
      <c r="F207" s="96"/>
      <c r="G207" s="96"/>
      <c r="H207" s="96" t="s">
        <v>26</v>
      </c>
      <c r="I207" s="14" t="s">
        <v>200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</row>
    <row r="208" spans="2:28" x14ac:dyDescent="0.2">
      <c r="B208" s="97" t="s">
        <v>117</v>
      </c>
      <c r="C208" s="94"/>
      <c r="D208" s="94"/>
      <c r="E208" s="94"/>
      <c r="F208" s="96"/>
      <c r="G208" s="96"/>
      <c r="H208" s="96" t="s">
        <v>26</v>
      </c>
      <c r="I208" s="14" t="s">
        <v>200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</row>
    <row r="209" spans="2:28" x14ac:dyDescent="0.2">
      <c r="B209" s="97" t="s">
        <v>118</v>
      </c>
      <c r="C209" s="94"/>
      <c r="D209" s="94"/>
      <c r="E209" s="94"/>
      <c r="F209" s="96"/>
      <c r="G209" s="96"/>
      <c r="H209" s="96" t="s">
        <v>26</v>
      </c>
      <c r="I209" s="14" t="s">
        <v>200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</row>
    <row r="210" spans="2:28" x14ac:dyDescent="0.2">
      <c r="B210" s="97" t="s">
        <v>157</v>
      </c>
      <c r="C210" s="94"/>
      <c r="D210" s="94"/>
      <c r="E210" s="94"/>
      <c r="F210" s="96"/>
      <c r="G210" s="96"/>
      <c r="H210" s="96" t="s">
        <v>26</v>
      </c>
      <c r="I210" s="14" t="s">
        <v>200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</row>
    <row r="212" spans="2:28" ht="15" x14ac:dyDescent="0.2">
      <c r="B212" s="10" t="s">
        <v>11</v>
      </c>
      <c r="C212" s="10"/>
      <c r="D212" s="15" t="s">
        <v>31</v>
      </c>
      <c r="E212" s="15" t="s">
        <v>188</v>
      </c>
      <c r="F212" s="13"/>
      <c r="G212" s="13"/>
      <c r="H212" s="13" t="s">
        <v>17</v>
      </c>
      <c r="I212" s="11">
        <v>2023</v>
      </c>
      <c r="J212" s="11">
        <v>2024</v>
      </c>
      <c r="K212" s="11">
        <v>2025</v>
      </c>
      <c r="L212" s="11">
        <v>2026</v>
      </c>
      <c r="M212" s="11">
        <v>2027</v>
      </c>
      <c r="N212" s="11">
        <v>2028</v>
      </c>
      <c r="O212" s="11">
        <v>2029</v>
      </c>
      <c r="P212" s="11">
        <v>2030</v>
      </c>
      <c r="Q212" s="11">
        <v>2031</v>
      </c>
      <c r="R212" s="11">
        <v>2032</v>
      </c>
      <c r="S212" s="11">
        <v>2033</v>
      </c>
      <c r="T212" s="11">
        <v>2034</v>
      </c>
      <c r="U212" s="11">
        <v>2035</v>
      </c>
      <c r="V212" s="11">
        <v>2036</v>
      </c>
      <c r="W212" s="11">
        <v>2037</v>
      </c>
      <c r="X212" s="11">
        <v>2038</v>
      </c>
      <c r="Y212" s="11">
        <v>2039</v>
      </c>
      <c r="Z212" s="11">
        <v>2040</v>
      </c>
      <c r="AA212" s="11">
        <v>2041</v>
      </c>
      <c r="AB212" s="11">
        <v>2042</v>
      </c>
    </row>
    <row r="213" spans="2:28" x14ac:dyDescent="0.2">
      <c r="B213" s="94" t="s">
        <v>1</v>
      </c>
      <c r="C213" s="94"/>
      <c r="D213" s="94"/>
      <c r="E213" s="94"/>
      <c r="F213" s="96"/>
      <c r="G213" s="96"/>
      <c r="H213" s="96" t="s">
        <v>26</v>
      </c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</row>
    <row r="214" spans="2:28" hidden="1" x14ac:dyDescent="0.2">
      <c r="B214" s="94" t="s">
        <v>97</v>
      </c>
      <c r="C214" s="94"/>
      <c r="D214" s="94"/>
      <c r="E214" s="94"/>
      <c r="F214" s="96"/>
      <c r="G214" s="96"/>
      <c r="H214" s="96" t="s">
        <v>26</v>
      </c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</row>
    <row r="215" spans="2:28" hidden="1" x14ac:dyDescent="0.2">
      <c r="B215" s="94" t="s">
        <v>98</v>
      </c>
      <c r="C215" s="94"/>
      <c r="D215" s="94"/>
      <c r="E215" s="94"/>
      <c r="F215" s="96"/>
      <c r="G215" s="96"/>
      <c r="H215" s="96" t="s">
        <v>26</v>
      </c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2:28" hidden="1" x14ac:dyDescent="0.2">
      <c r="B216" s="94" t="s">
        <v>99</v>
      </c>
      <c r="C216" s="94"/>
      <c r="D216" s="94"/>
      <c r="E216" s="94"/>
      <c r="F216" s="96"/>
      <c r="G216" s="96"/>
      <c r="H216" s="96" t="s">
        <v>26</v>
      </c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</row>
    <row r="217" spans="2:28" hidden="1" x14ac:dyDescent="0.2">
      <c r="B217" s="94" t="s">
        <v>100</v>
      </c>
      <c r="C217" s="94"/>
      <c r="D217" s="94"/>
      <c r="E217" s="94"/>
      <c r="F217" s="96"/>
      <c r="G217" s="96"/>
      <c r="H217" s="96" t="s">
        <v>26</v>
      </c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</row>
    <row r="218" spans="2:28" hidden="1" x14ac:dyDescent="0.2">
      <c r="B218" s="94" t="s">
        <v>101</v>
      </c>
      <c r="C218" s="94"/>
      <c r="D218" s="94"/>
      <c r="E218" s="94"/>
      <c r="F218" s="96"/>
      <c r="G218" s="96"/>
      <c r="H218" s="96" t="s">
        <v>26</v>
      </c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</row>
    <row r="219" spans="2:28" hidden="1" x14ac:dyDescent="0.2">
      <c r="B219" s="94" t="s">
        <v>102</v>
      </c>
      <c r="C219" s="94"/>
      <c r="D219" s="94"/>
      <c r="E219" s="94"/>
      <c r="F219" s="96"/>
      <c r="G219" s="96"/>
      <c r="H219" s="96" t="s">
        <v>26</v>
      </c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</row>
    <row r="220" spans="2:28" hidden="1" x14ac:dyDescent="0.2">
      <c r="B220" s="94" t="s">
        <v>103</v>
      </c>
      <c r="C220" s="94"/>
      <c r="D220" s="94"/>
      <c r="E220" s="94"/>
      <c r="F220" s="96"/>
      <c r="G220" s="96"/>
      <c r="H220" s="96" t="s">
        <v>26</v>
      </c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</row>
    <row r="221" spans="2:28" x14ac:dyDescent="0.2">
      <c r="B221" s="94" t="s">
        <v>104</v>
      </c>
      <c r="C221" s="94"/>
      <c r="D221" s="94"/>
      <c r="E221" s="94"/>
      <c r="F221" s="96"/>
      <c r="G221" s="96"/>
      <c r="H221" s="96" t="s">
        <v>26</v>
      </c>
      <c r="I221" s="14" t="s">
        <v>200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</row>
    <row r="222" spans="2:28" hidden="1" x14ac:dyDescent="0.2">
      <c r="B222" s="94" t="s">
        <v>105</v>
      </c>
      <c r="C222" s="94"/>
      <c r="D222" s="94"/>
      <c r="E222" s="94"/>
      <c r="F222" s="96"/>
      <c r="G222" s="96"/>
      <c r="H222" s="96" t="s">
        <v>26</v>
      </c>
      <c r="I222" s="14" t="s">
        <v>200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</row>
    <row r="223" spans="2:28" x14ac:dyDescent="0.2">
      <c r="B223" s="97" t="s">
        <v>117</v>
      </c>
      <c r="C223" s="94"/>
      <c r="D223" s="94"/>
      <c r="E223" s="94"/>
      <c r="F223" s="96"/>
      <c r="G223" s="96"/>
      <c r="H223" s="96" t="s">
        <v>26</v>
      </c>
      <c r="I223" s="14" t="s">
        <v>200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</row>
    <row r="224" spans="2:28" x14ac:dyDescent="0.2">
      <c r="B224" s="97" t="s">
        <v>118</v>
      </c>
      <c r="C224" s="94"/>
      <c r="D224" s="94"/>
      <c r="E224" s="94"/>
      <c r="F224" s="96"/>
      <c r="G224" s="96"/>
      <c r="H224" s="96" t="s">
        <v>26</v>
      </c>
      <c r="I224" s="14" t="s">
        <v>200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</row>
    <row r="225" spans="2:28" x14ac:dyDescent="0.2">
      <c r="B225" s="97" t="s">
        <v>157</v>
      </c>
      <c r="C225" s="94"/>
      <c r="D225" s="94"/>
      <c r="E225" s="94"/>
      <c r="F225" s="96"/>
      <c r="G225" s="96"/>
      <c r="H225" s="96" t="s">
        <v>26</v>
      </c>
      <c r="I225" s="14" t="s">
        <v>200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</row>
    <row r="227" spans="2:28" ht="30" x14ac:dyDescent="0.2">
      <c r="B227" s="10" t="s">
        <v>11</v>
      </c>
      <c r="C227" s="10"/>
      <c r="D227" s="15" t="s">
        <v>32</v>
      </c>
      <c r="E227" s="15" t="s">
        <v>187</v>
      </c>
      <c r="F227" s="13"/>
      <c r="G227" s="13"/>
      <c r="H227" s="13" t="s">
        <v>17</v>
      </c>
      <c r="I227" s="11">
        <v>2023</v>
      </c>
      <c r="J227" s="11">
        <v>2024</v>
      </c>
      <c r="K227" s="11">
        <v>2025</v>
      </c>
      <c r="L227" s="11">
        <v>2026</v>
      </c>
      <c r="M227" s="11">
        <v>2027</v>
      </c>
      <c r="N227" s="11">
        <v>2028</v>
      </c>
      <c r="O227" s="11">
        <v>2029</v>
      </c>
      <c r="P227" s="11">
        <v>2030</v>
      </c>
      <c r="Q227" s="11">
        <v>2031</v>
      </c>
      <c r="R227" s="11">
        <v>2032</v>
      </c>
      <c r="S227" s="11">
        <v>2033</v>
      </c>
      <c r="T227" s="11">
        <v>2034</v>
      </c>
      <c r="U227" s="11">
        <v>2035</v>
      </c>
      <c r="V227" s="11">
        <v>2036</v>
      </c>
      <c r="W227" s="11">
        <v>2037</v>
      </c>
      <c r="X227" s="11">
        <v>2038</v>
      </c>
      <c r="Y227" s="11">
        <v>2039</v>
      </c>
      <c r="Z227" s="11">
        <v>2040</v>
      </c>
      <c r="AA227" s="11">
        <v>2041</v>
      </c>
      <c r="AB227" s="11">
        <v>2042</v>
      </c>
    </row>
    <row r="228" spans="2:28" x14ac:dyDescent="0.2">
      <c r="B228" s="94" t="s">
        <v>1</v>
      </c>
      <c r="C228" s="94"/>
      <c r="D228" s="94"/>
      <c r="E228" s="94"/>
      <c r="F228" s="96"/>
      <c r="G228" s="96"/>
      <c r="H228" s="96" t="s">
        <v>26</v>
      </c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</row>
    <row r="229" spans="2:28" hidden="1" x14ac:dyDescent="0.2">
      <c r="B229" s="94" t="s">
        <v>97</v>
      </c>
      <c r="C229" s="94"/>
      <c r="D229" s="94"/>
      <c r="E229" s="94"/>
      <c r="F229" s="96"/>
      <c r="G229" s="96"/>
      <c r="H229" s="96" t="s">
        <v>26</v>
      </c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</row>
    <row r="230" spans="2:28" hidden="1" x14ac:dyDescent="0.2">
      <c r="B230" s="94" t="s">
        <v>98</v>
      </c>
      <c r="C230" s="94"/>
      <c r="D230" s="94"/>
      <c r="E230" s="94"/>
      <c r="F230" s="96"/>
      <c r="G230" s="96"/>
      <c r="H230" s="96" t="s">
        <v>26</v>
      </c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</row>
    <row r="231" spans="2:28" hidden="1" x14ac:dyDescent="0.2">
      <c r="B231" s="94" t="s">
        <v>99</v>
      </c>
      <c r="C231" s="94"/>
      <c r="D231" s="94"/>
      <c r="E231" s="94"/>
      <c r="F231" s="96"/>
      <c r="G231" s="96"/>
      <c r="H231" s="96" t="s">
        <v>26</v>
      </c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</row>
    <row r="232" spans="2:28" hidden="1" x14ac:dyDescent="0.2">
      <c r="B232" s="94" t="s">
        <v>100</v>
      </c>
      <c r="C232" s="94"/>
      <c r="D232" s="94"/>
      <c r="E232" s="94"/>
      <c r="F232" s="96"/>
      <c r="G232" s="96"/>
      <c r="H232" s="96" t="s">
        <v>26</v>
      </c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</row>
    <row r="233" spans="2:28" hidden="1" x14ac:dyDescent="0.2">
      <c r="B233" s="94" t="s">
        <v>101</v>
      </c>
      <c r="C233" s="94"/>
      <c r="D233" s="94"/>
      <c r="E233" s="94"/>
      <c r="F233" s="96"/>
      <c r="G233" s="96"/>
      <c r="H233" s="96" t="s">
        <v>26</v>
      </c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</row>
    <row r="234" spans="2:28" hidden="1" x14ac:dyDescent="0.2">
      <c r="B234" s="94" t="s">
        <v>102</v>
      </c>
      <c r="C234" s="94"/>
      <c r="D234" s="94"/>
      <c r="E234" s="94"/>
      <c r="F234" s="96"/>
      <c r="G234" s="96"/>
      <c r="H234" s="96" t="s">
        <v>26</v>
      </c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</row>
    <row r="235" spans="2:28" hidden="1" x14ac:dyDescent="0.2">
      <c r="B235" s="94" t="s">
        <v>103</v>
      </c>
      <c r="C235" s="94"/>
      <c r="D235" s="94"/>
      <c r="E235" s="94"/>
      <c r="F235" s="96"/>
      <c r="G235" s="96"/>
      <c r="H235" s="96" t="s">
        <v>26</v>
      </c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2:28" x14ac:dyDescent="0.2">
      <c r="B236" s="94" t="s">
        <v>104</v>
      </c>
      <c r="C236" s="94"/>
      <c r="D236" s="94"/>
      <c r="E236" s="94"/>
      <c r="F236" s="96"/>
      <c r="G236" s="96"/>
      <c r="H236" s="96" t="s">
        <v>26</v>
      </c>
      <c r="I236" s="14" t="s">
        <v>200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</row>
    <row r="237" spans="2:28" hidden="1" x14ac:dyDescent="0.2">
      <c r="B237" s="94" t="s">
        <v>105</v>
      </c>
      <c r="C237" s="94"/>
      <c r="D237" s="94"/>
      <c r="E237" s="94"/>
      <c r="F237" s="96"/>
      <c r="G237" s="96"/>
      <c r="H237" s="96" t="s">
        <v>26</v>
      </c>
      <c r="I237" s="14" t="s">
        <v>200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</row>
    <row r="238" spans="2:28" x14ac:dyDescent="0.2">
      <c r="B238" s="97" t="s">
        <v>117</v>
      </c>
      <c r="C238" s="94"/>
      <c r="D238" s="94"/>
      <c r="E238" s="94"/>
      <c r="F238" s="96"/>
      <c r="G238" s="96"/>
      <c r="H238" s="96" t="s">
        <v>26</v>
      </c>
      <c r="I238" s="14" t="s">
        <v>200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</row>
    <row r="239" spans="2:28" x14ac:dyDescent="0.2">
      <c r="B239" s="97" t="s">
        <v>118</v>
      </c>
      <c r="C239" s="94"/>
      <c r="D239" s="94"/>
      <c r="E239" s="94"/>
      <c r="F239" s="96"/>
      <c r="G239" s="96"/>
      <c r="H239" s="96" t="s">
        <v>26</v>
      </c>
      <c r="I239" s="14" t="s">
        <v>200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</row>
    <row r="240" spans="2:28" x14ac:dyDescent="0.2">
      <c r="B240" s="97" t="s">
        <v>157</v>
      </c>
      <c r="C240" s="94"/>
      <c r="D240" s="94"/>
      <c r="E240" s="94"/>
      <c r="F240" s="96"/>
      <c r="G240" s="96"/>
      <c r="H240" s="96" t="s">
        <v>26</v>
      </c>
      <c r="I240" s="14" t="s">
        <v>200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</row>
    <row r="242" spans="2:28" ht="15" x14ac:dyDescent="0.25">
      <c r="B242" s="8" t="s">
        <v>5</v>
      </c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</row>
    <row r="243" spans="2:28" ht="15" x14ac:dyDescent="0.2">
      <c r="B243" s="10" t="s">
        <v>11</v>
      </c>
      <c r="C243" s="10"/>
      <c r="D243" s="15" t="s">
        <v>30</v>
      </c>
      <c r="E243" s="15" t="s">
        <v>190</v>
      </c>
      <c r="F243" s="13"/>
      <c r="G243" s="13"/>
      <c r="H243" s="13" t="s">
        <v>17</v>
      </c>
      <c r="I243" s="11">
        <v>2023</v>
      </c>
      <c r="J243" s="11">
        <v>2024</v>
      </c>
      <c r="K243" s="11">
        <v>2025</v>
      </c>
      <c r="L243" s="11">
        <v>2026</v>
      </c>
      <c r="M243" s="11">
        <v>2027</v>
      </c>
      <c r="N243" s="11">
        <v>2028</v>
      </c>
      <c r="O243" s="11">
        <v>2029</v>
      </c>
      <c r="P243" s="11">
        <v>2030</v>
      </c>
      <c r="Q243" s="11">
        <v>2031</v>
      </c>
      <c r="R243" s="11">
        <v>2032</v>
      </c>
      <c r="S243" s="11">
        <v>2033</v>
      </c>
      <c r="T243" s="11">
        <v>2034</v>
      </c>
      <c r="U243" s="11">
        <v>2035</v>
      </c>
      <c r="V243" s="11">
        <v>2036</v>
      </c>
      <c r="W243" s="11">
        <v>2037</v>
      </c>
      <c r="X243" s="11">
        <v>2038</v>
      </c>
      <c r="Y243" s="11">
        <v>2039</v>
      </c>
      <c r="Z243" s="11">
        <v>2040</v>
      </c>
      <c r="AA243" s="11">
        <v>2041</v>
      </c>
      <c r="AB243" s="11">
        <v>2042</v>
      </c>
    </row>
    <row r="244" spans="2:28" x14ac:dyDescent="0.2">
      <c r="B244" s="94" t="s">
        <v>1</v>
      </c>
      <c r="C244" s="94"/>
      <c r="D244" s="94"/>
      <c r="E244" s="94"/>
      <c r="F244" s="96"/>
      <c r="G244" s="96"/>
      <c r="H244" s="96" t="s">
        <v>26</v>
      </c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</row>
    <row r="245" spans="2:28" hidden="1" x14ac:dyDescent="0.2">
      <c r="B245" s="94" t="s">
        <v>97</v>
      </c>
      <c r="C245" s="94"/>
      <c r="D245" s="94"/>
      <c r="E245" s="94"/>
      <c r="F245" s="96"/>
      <c r="G245" s="96"/>
      <c r="H245" s="96" t="s">
        <v>26</v>
      </c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</row>
    <row r="246" spans="2:28" hidden="1" x14ac:dyDescent="0.2">
      <c r="B246" s="94" t="s">
        <v>98</v>
      </c>
      <c r="C246" s="94"/>
      <c r="D246" s="94"/>
      <c r="E246" s="94"/>
      <c r="F246" s="96"/>
      <c r="G246" s="96"/>
      <c r="H246" s="96" t="s">
        <v>26</v>
      </c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</row>
    <row r="247" spans="2:28" hidden="1" x14ac:dyDescent="0.2">
      <c r="B247" s="94" t="s">
        <v>99</v>
      </c>
      <c r="C247" s="94"/>
      <c r="D247" s="94"/>
      <c r="E247" s="94"/>
      <c r="F247" s="96"/>
      <c r="G247" s="96"/>
      <c r="H247" s="96" t="s">
        <v>26</v>
      </c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</row>
    <row r="248" spans="2:28" hidden="1" x14ac:dyDescent="0.2">
      <c r="B248" s="94" t="s">
        <v>100</v>
      </c>
      <c r="C248" s="94"/>
      <c r="D248" s="94"/>
      <c r="E248" s="94"/>
      <c r="F248" s="96"/>
      <c r="G248" s="96"/>
      <c r="H248" s="96" t="s">
        <v>26</v>
      </c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</row>
    <row r="249" spans="2:28" hidden="1" x14ac:dyDescent="0.2">
      <c r="B249" s="94" t="s">
        <v>101</v>
      </c>
      <c r="C249" s="94"/>
      <c r="D249" s="94"/>
      <c r="E249" s="94"/>
      <c r="F249" s="96"/>
      <c r="G249" s="96"/>
      <c r="H249" s="96" t="s">
        <v>26</v>
      </c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</row>
    <row r="250" spans="2:28" hidden="1" x14ac:dyDescent="0.2">
      <c r="B250" s="94" t="s">
        <v>102</v>
      </c>
      <c r="C250" s="94"/>
      <c r="D250" s="94"/>
      <c r="E250" s="94"/>
      <c r="F250" s="96"/>
      <c r="G250" s="96"/>
      <c r="H250" s="96" t="s">
        <v>26</v>
      </c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</row>
    <row r="251" spans="2:28" hidden="1" x14ac:dyDescent="0.2">
      <c r="B251" s="94" t="s">
        <v>103</v>
      </c>
      <c r="C251" s="94"/>
      <c r="D251" s="94"/>
      <c r="E251" s="94"/>
      <c r="F251" s="96"/>
      <c r="G251" s="96"/>
      <c r="H251" s="96" t="s">
        <v>26</v>
      </c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</row>
    <row r="252" spans="2:28" x14ac:dyDescent="0.2">
      <c r="B252" s="94" t="s">
        <v>104</v>
      </c>
      <c r="C252" s="94"/>
      <c r="D252" s="94"/>
      <c r="E252" s="94"/>
      <c r="F252" s="96"/>
      <c r="G252" s="96"/>
      <c r="H252" s="96" t="s">
        <v>26</v>
      </c>
      <c r="I252" s="14" t="s">
        <v>200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</row>
    <row r="253" spans="2:28" hidden="1" x14ac:dyDescent="0.2">
      <c r="B253" s="94" t="s">
        <v>105</v>
      </c>
      <c r="C253" s="94"/>
      <c r="D253" s="94"/>
      <c r="E253" s="94"/>
      <c r="F253" s="96"/>
      <c r="G253" s="96"/>
      <c r="H253" s="96" t="s">
        <v>26</v>
      </c>
      <c r="I253" s="14" t="s">
        <v>200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</row>
    <row r="254" spans="2:28" x14ac:dyDescent="0.2">
      <c r="B254" s="97" t="s">
        <v>117</v>
      </c>
      <c r="C254" s="94"/>
      <c r="D254" s="94"/>
      <c r="E254" s="94"/>
      <c r="F254" s="96"/>
      <c r="G254" s="96"/>
      <c r="H254" s="96" t="s">
        <v>26</v>
      </c>
      <c r="I254" s="14" t="s">
        <v>200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</row>
    <row r="255" spans="2:28" x14ac:dyDescent="0.2">
      <c r="B255" s="97" t="s">
        <v>118</v>
      </c>
      <c r="C255" s="94"/>
      <c r="D255" s="94"/>
      <c r="E255" s="94"/>
      <c r="F255" s="96"/>
      <c r="G255" s="96"/>
      <c r="H255" s="96" t="s">
        <v>26</v>
      </c>
      <c r="I255" s="14" t="s">
        <v>200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</row>
    <row r="256" spans="2:28" x14ac:dyDescent="0.2">
      <c r="B256" s="97" t="s">
        <v>157</v>
      </c>
      <c r="C256" s="94"/>
      <c r="D256" s="94"/>
      <c r="E256" s="94"/>
      <c r="F256" s="96"/>
      <c r="G256" s="96"/>
      <c r="H256" s="96" t="s">
        <v>26</v>
      </c>
      <c r="I256" s="14" t="s">
        <v>200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</row>
    <row r="258" spans="2:28" ht="15" x14ac:dyDescent="0.2">
      <c r="B258" s="10" t="s">
        <v>11</v>
      </c>
      <c r="C258" s="10"/>
      <c r="D258" s="15" t="s">
        <v>31</v>
      </c>
      <c r="E258" s="15" t="s">
        <v>188</v>
      </c>
      <c r="F258" s="13"/>
      <c r="G258" s="13"/>
      <c r="H258" s="13" t="s">
        <v>17</v>
      </c>
      <c r="I258" s="11">
        <v>2023</v>
      </c>
      <c r="J258" s="11">
        <v>2024</v>
      </c>
      <c r="K258" s="11">
        <v>2025</v>
      </c>
      <c r="L258" s="11">
        <v>2026</v>
      </c>
      <c r="M258" s="11">
        <v>2027</v>
      </c>
      <c r="N258" s="11">
        <v>2028</v>
      </c>
      <c r="O258" s="11">
        <v>2029</v>
      </c>
      <c r="P258" s="11">
        <v>2030</v>
      </c>
      <c r="Q258" s="11">
        <v>2031</v>
      </c>
      <c r="R258" s="11">
        <v>2032</v>
      </c>
      <c r="S258" s="11">
        <v>2033</v>
      </c>
      <c r="T258" s="11">
        <v>2034</v>
      </c>
      <c r="U258" s="11">
        <v>2035</v>
      </c>
      <c r="V258" s="11">
        <v>2036</v>
      </c>
      <c r="W258" s="11">
        <v>2037</v>
      </c>
      <c r="X258" s="11">
        <v>2038</v>
      </c>
      <c r="Y258" s="11">
        <v>2039</v>
      </c>
      <c r="Z258" s="11">
        <v>2040</v>
      </c>
      <c r="AA258" s="11">
        <v>2041</v>
      </c>
      <c r="AB258" s="11">
        <v>2042</v>
      </c>
    </row>
    <row r="259" spans="2:28" x14ac:dyDescent="0.2">
      <c r="B259" s="94" t="s">
        <v>1</v>
      </c>
      <c r="C259" s="94"/>
      <c r="D259" s="94"/>
      <c r="E259" s="94"/>
      <c r="F259" s="96"/>
      <c r="G259" s="96"/>
      <c r="H259" s="96" t="s">
        <v>26</v>
      </c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2:28" hidden="1" x14ac:dyDescent="0.2">
      <c r="B260" s="94" t="s">
        <v>97</v>
      </c>
      <c r="C260" s="94"/>
      <c r="D260" s="94"/>
      <c r="E260" s="94"/>
      <c r="F260" s="96"/>
      <c r="G260" s="96"/>
      <c r="H260" s="96" t="s">
        <v>26</v>
      </c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2:28" hidden="1" x14ac:dyDescent="0.2">
      <c r="B261" s="94" t="s">
        <v>98</v>
      </c>
      <c r="C261" s="94"/>
      <c r="D261" s="94"/>
      <c r="E261" s="94"/>
      <c r="F261" s="96"/>
      <c r="G261" s="96"/>
      <c r="H261" s="96" t="s">
        <v>26</v>
      </c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2:28" hidden="1" x14ac:dyDescent="0.2">
      <c r="B262" s="94" t="s">
        <v>99</v>
      </c>
      <c r="C262" s="94"/>
      <c r="D262" s="94"/>
      <c r="E262" s="94"/>
      <c r="F262" s="96"/>
      <c r="G262" s="96"/>
      <c r="H262" s="96" t="s">
        <v>26</v>
      </c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2:28" hidden="1" x14ac:dyDescent="0.2">
      <c r="B263" s="94" t="s">
        <v>100</v>
      </c>
      <c r="C263" s="94"/>
      <c r="D263" s="94"/>
      <c r="E263" s="94"/>
      <c r="F263" s="96"/>
      <c r="G263" s="96"/>
      <c r="H263" s="96" t="s">
        <v>26</v>
      </c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2:28" hidden="1" x14ac:dyDescent="0.2">
      <c r="B264" s="94" t="s">
        <v>101</v>
      </c>
      <c r="C264" s="94"/>
      <c r="D264" s="94"/>
      <c r="E264" s="94"/>
      <c r="F264" s="96"/>
      <c r="G264" s="96"/>
      <c r="H264" s="96" t="s">
        <v>26</v>
      </c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2:28" hidden="1" x14ac:dyDescent="0.2">
      <c r="B265" s="94" t="s">
        <v>102</v>
      </c>
      <c r="C265" s="94"/>
      <c r="D265" s="94"/>
      <c r="E265" s="94"/>
      <c r="F265" s="96"/>
      <c r="G265" s="96"/>
      <c r="H265" s="96" t="s">
        <v>26</v>
      </c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2:28" hidden="1" x14ac:dyDescent="0.2">
      <c r="B266" s="94" t="s">
        <v>103</v>
      </c>
      <c r="C266" s="94"/>
      <c r="D266" s="94"/>
      <c r="E266" s="94"/>
      <c r="F266" s="96"/>
      <c r="G266" s="96"/>
      <c r="H266" s="96" t="s">
        <v>26</v>
      </c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2:28" x14ac:dyDescent="0.2">
      <c r="B267" s="94" t="s">
        <v>104</v>
      </c>
      <c r="C267" s="94"/>
      <c r="D267" s="94"/>
      <c r="E267" s="94"/>
      <c r="F267" s="96"/>
      <c r="G267" s="96"/>
      <c r="H267" s="96" t="s">
        <v>26</v>
      </c>
      <c r="I267" s="14" t="s">
        <v>200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2:28" hidden="1" x14ac:dyDescent="0.2">
      <c r="B268" s="94" t="s">
        <v>105</v>
      </c>
      <c r="C268" s="94"/>
      <c r="D268" s="94"/>
      <c r="E268" s="94"/>
      <c r="F268" s="96"/>
      <c r="G268" s="96"/>
      <c r="H268" s="96" t="s">
        <v>26</v>
      </c>
      <c r="I268" s="14" t="s">
        <v>200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2:28" x14ac:dyDescent="0.2">
      <c r="B269" s="97" t="s">
        <v>117</v>
      </c>
      <c r="C269" s="94"/>
      <c r="D269" s="94"/>
      <c r="E269" s="94"/>
      <c r="F269" s="96"/>
      <c r="G269" s="96"/>
      <c r="H269" s="96" t="s">
        <v>26</v>
      </c>
      <c r="I269" s="14" t="s">
        <v>200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2:28" x14ac:dyDescent="0.2">
      <c r="B270" s="97" t="s">
        <v>118</v>
      </c>
      <c r="C270" s="94"/>
      <c r="D270" s="94"/>
      <c r="E270" s="94"/>
      <c r="F270" s="96"/>
      <c r="G270" s="96"/>
      <c r="H270" s="96" t="s">
        <v>26</v>
      </c>
      <c r="I270" s="14" t="s">
        <v>200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2:28" x14ac:dyDescent="0.2">
      <c r="B271" s="97" t="s">
        <v>157</v>
      </c>
      <c r="C271" s="94"/>
      <c r="D271" s="94"/>
      <c r="E271" s="94"/>
      <c r="F271" s="96"/>
      <c r="G271" s="96"/>
      <c r="H271" s="96" t="s">
        <v>26</v>
      </c>
      <c r="I271" s="14" t="s">
        <v>200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3" spans="2:28" ht="30" x14ac:dyDescent="0.2">
      <c r="B273" s="10" t="s">
        <v>11</v>
      </c>
      <c r="C273" s="10"/>
      <c r="D273" s="15" t="s">
        <v>32</v>
      </c>
      <c r="E273" s="15" t="s">
        <v>187</v>
      </c>
      <c r="F273" s="13"/>
      <c r="G273" s="13"/>
      <c r="H273" s="13" t="s">
        <v>17</v>
      </c>
      <c r="I273" s="11">
        <v>2023</v>
      </c>
      <c r="J273" s="11">
        <v>2024</v>
      </c>
      <c r="K273" s="11">
        <v>2025</v>
      </c>
      <c r="L273" s="11">
        <v>2026</v>
      </c>
      <c r="M273" s="11">
        <v>2027</v>
      </c>
      <c r="N273" s="11">
        <v>2028</v>
      </c>
      <c r="O273" s="11">
        <v>2029</v>
      </c>
      <c r="P273" s="11">
        <v>2030</v>
      </c>
      <c r="Q273" s="11">
        <v>2031</v>
      </c>
      <c r="R273" s="11">
        <v>2032</v>
      </c>
      <c r="S273" s="11">
        <v>2033</v>
      </c>
      <c r="T273" s="11">
        <v>2034</v>
      </c>
      <c r="U273" s="11">
        <v>2035</v>
      </c>
      <c r="V273" s="11">
        <v>2036</v>
      </c>
      <c r="W273" s="11">
        <v>2037</v>
      </c>
      <c r="X273" s="11">
        <v>2038</v>
      </c>
      <c r="Y273" s="11">
        <v>2039</v>
      </c>
      <c r="Z273" s="11">
        <v>2040</v>
      </c>
      <c r="AA273" s="11">
        <v>2041</v>
      </c>
      <c r="AB273" s="11">
        <v>2042</v>
      </c>
    </row>
    <row r="274" spans="2:28" x14ac:dyDescent="0.2">
      <c r="B274" s="94" t="s">
        <v>1</v>
      </c>
      <c r="C274" s="94"/>
      <c r="D274" s="94"/>
      <c r="E274" s="94"/>
      <c r="F274" s="96"/>
      <c r="G274" s="96"/>
      <c r="H274" s="96" t="s">
        <v>26</v>
      </c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2:28" hidden="1" x14ac:dyDescent="0.2">
      <c r="B275" s="94" t="s">
        <v>97</v>
      </c>
      <c r="C275" s="94"/>
      <c r="D275" s="94"/>
      <c r="E275" s="94"/>
      <c r="F275" s="96"/>
      <c r="G275" s="96"/>
      <c r="H275" s="96" t="s">
        <v>26</v>
      </c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2:28" hidden="1" x14ac:dyDescent="0.2">
      <c r="B276" s="94" t="s">
        <v>98</v>
      </c>
      <c r="C276" s="94"/>
      <c r="D276" s="94"/>
      <c r="E276" s="94"/>
      <c r="F276" s="96"/>
      <c r="G276" s="96"/>
      <c r="H276" s="96" t="s">
        <v>26</v>
      </c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2:28" hidden="1" x14ac:dyDescent="0.2">
      <c r="B277" s="94" t="s">
        <v>99</v>
      </c>
      <c r="C277" s="94"/>
      <c r="D277" s="94"/>
      <c r="E277" s="94"/>
      <c r="F277" s="96"/>
      <c r="G277" s="96"/>
      <c r="H277" s="96" t="s">
        <v>26</v>
      </c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2:28" hidden="1" x14ac:dyDescent="0.2">
      <c r="B278" s="94" t="s">
        <v>100</v>
      </c>
      <c r="C278" s="94"/>
      <c r="D278" s="94"/>
      <c r="E278" s="94"/>
      <c r="F278" s="96"/>
      <c r="G278" s="96"/>
      <c r="H278" s="96" t="s">
        <v>26</v>
      </c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2:28" hidden="1" x14ac:dyDescent="0.2">
      <c r="B279" s="94" t="s">
        <v>101</v>
      </c>
      <c r="C279" s="94"/>
      <c r="D279" s="94"/>
      <c r="E279" s="94"/>
      <c r="F279" s="96"/>
      <c r="G279" s="96"/>
      <c r="H279" s="96" t="s">
        <v>26</v>
      </c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2:28" hidden="1" x14ac:dyDescent="0.2">
      <c r="B280" s="94" t="s">
        <v>102</v>
      </c>
      <c r="C280" s="94"/>
      <c r="D280" s="94"/>
      <c r="E280" s="94"/>
      <c r="F280" s="96"/>
      <c r="G280" s="96"/>
      <c r="H280" s="96" t="s">
        <v>26</v>
      </c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2:28" hidden="1" x14ac:dyDescent="0.2">
      <c r="B281" s="94" t="s">
        <v>103</v>
      </c>
      <c r="C281" s="94"/>
      <c r="D281" s="94"/>
      <c r="E281" s="94"/>
      <c r="F281" s="96"/>
      <c r="G281" s="96"/>
      <c r="H281" s="96" t="s">
        <v>26</v>
      </c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2:28" x14ac:dyDescent="0.2">
      <c r="B282" s="94" t="s">
        <v>104</v>
      </c>
      <c r="C282" s="94"/>
      <c r="D282" s="94"/>
      <c r="E282" s="94"/>
      <c r="F282" s="96"/>
      <c r="G282" s="96"/>
      <c r="H282" s="96" t="s">
        <v>26</v>
      </c>
      <c r="I282" s="14" t="s">
        <v>200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2:28" hidden="1" x14ac:dyDescent="0.2">
      <c r="B283" s="94" t="s">
        <v>105</v>
      </c>
      <c r="C283" s="94"/>
      <c r="D283" s="94"/>
      <c r="E283" s="94"/>
      <c r="F283" s="96"/>
      <c r="G283" s="96"/>
      <c r="H283" s="96" t="s">
        <v>26</v>
      </c>
      <c r="I283" s="14" t="s">
        <v>200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2:28" x14ac:dyDescent="0.2">
      <c r="B284" s="97" t="s">
        <v>117</v>
      </c>
      <c r="C284" s="94"/>
      <c r="D284" s="94"/>
      <c r="E284" s="94"/>
      <c r="F284" s="96"/>
      <c r="G284" s="96"/>
      <c r="H284" s="96" t="s">
        <v>26</v>
      </c>
      <c r="I284" s="14" t="s">
        <v>200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2:28" x14ac:dyDescent="0.2">
      <c r="B285" s="97" t="s">
        <v>118</v>
      </c>
      <c r="C285" s="94"/>
      <c r="D285" s="94"/>
      <c r="E285" s="94"/>
      <c r="F285" s="96"/>
      <c r="G285" s="96"/>
      <c r="H285" s="96" t="s">
        <v>26</v>
      </c>
      <c r="I285" s="14" t="s">
        <v>200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2:28" x14ac:dyDescent="0.2">
      <c r="B286" s="97" t="s">
        <v>157</v>
      </c>
      <c r="C286" s="94"/>
      <c r="D286" s="94"/>
      <c r="E286" s="94"/>
      <c r="F286" s="96"/>
      <c r="G286" s="96"/>
      <c r="H286" s="96" t="s">
        <v>26</v>
      </c>
      <c r="I286" s="14" t="s">
        <v>200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8" spans="2:28" ht="15" x14ac:dyDescent="0.25">
      <c r="B288" s="8" t="s">
        <v>147</v>
      </c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</row>
    <row r="289" spans="2:28" ht="15" x14ac:dyDescent="0.2">
      <c r="B289" s="10" t="s">
        <v>11</v>
      </c>
      <c r="C289" s="10"/>
      <c r="D289" s="15" t="s">
        <v>30</v>
      </c>
      <c r="E289" s="15" t="s">
        <v>190</v>
      </c>
      <c r="F289" s="13"/>
      <c r="G289" s="13"/>
      <c r="H289" s="13" t="s">
        <v>17</v>
      </c>
      <c r="I289" s="11">
        <v>2023</v>
      </c>
      <c r="J289" s="11">
        <v>2024</v>
      </c>
      <c r="K289" s="11">
        <v>2025</v>
      </c>
      <c r="L289" s="11">
        <v>2026</v>
      </c>
      <c r="M289" s="11">
        <v>2027</v>
      </c>
      <c r="N289" s="11">
        <v>2028</v>
      </c>
      <c r="O289" s="11">
        <v>2029</v>
      </c>
      <c r="P289" s="11">
        <v>2030</v>
      </c>
      <c r="Q289" s="11">
        <v>2031</v>
      </c>
      <c r="R289" s="11">
        <v>2032</v>
      </c>
      <c r="S289" s="11">
        <v>2033</v>
      </c>
      <c r="T289" s="11">
        <v>2034</v>
      </c>
      <c r="U289" s="11">
        <v>2035</v>
      </c>
      <c r="V289" s="11">
        <v>2036</v>
      </c>
      <c r="W289" s="11">
        <v>2037</v>
      </c>
      <c r="X289" s="11">
        <v>2038</v>
      </c>
      <c r="Y289" s="11">
        <v>2039</v>
      </c>
      <c r="Z289" s="11">
        <v>2040</v>
      </c>
      <c r="AA289" s="11">
        <v>2041</v>
      </c>
      <c r="AB289" s="11">
        <v>2042</v>
      </c>
    </row>
    <row r="290" spans="2:28" x14ac:dyDescent="0.2">
      <c r="B290" s="94" t="s">
        <v>1</v>
      </c>
      <c r="C290" s="94"/>
      <c r="D290" s="94"/>
      <c r="E290" s="94"/>
      <c r="F290" s="96"/>
      <c r="G290" s="96"/>
      <c r="H290" s="96" t="s">
        <v>26</v>
      </c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2:28" hidden="1" x14ac:dyDescent="0.2">
      <c r="B291" s="94" t="s">
        <v>97</v>
      </c>
      <c r="C291" s="94"/>
      <c r="D291" s="94"/>
      <c r="E291" s="94"/>
      <c r="F291" s="96"/>
      <c r="G291" s="96"/>
      <c r="H291" s="96" t="s">
        <v>26</v>
      </c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2:28" hidden="1" x14ac:dyDescent="0.2">
      <c r="B292" s="94" t="s">
        <v>98</v>
      </c>
      <c r="C292" s="94"/>
      <c r="D292" s="94"/>
      <c r="E292" s="94"/>
      <c r="F292" s="96"/>
      <c r="G292" s="96"/>
      <c r="H292" s="96" t="s">
        <v>26</v>
      </c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2:28" hidden="1" x14ac:dyDescent="0.2">
      <c r="B293" s="94" t="s">
        <v>99</v>
      </c>
      <c r="C293" s="94"/>
      <c r="D293" s="94"/>
      <c r="E293" s="94"/>
      <c r="F293" s="96"/>
      <c r="G293" s="96"/>
      <c r="H293" s="96" t="s">
        <v>26</v>
      </c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2:28" hidden="1" x14ac:dyDescent="0.2">
      <c r="B294" s="94" t="s">
        <v>100</v>
      </c>
      <c r="C294" s="94"/>
      <c r="D294" s="94"/>
      <c r="E294" s="94"/>
      <c r="F294" s="96"/>
      <c r="G294" s="96"/>
      <c r="H294" s="96" t="s">
        <v>26</v>
      </c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2:28" hidden="1" x14ac:dyDescent="0.2">
      <c r="B295" s="94" t="s">
        <v>101</v>
      </c>
      <c r="C295" s="94"/>
      <c r="D295" s="94"/>
      <c r="E295" s="94"/>
      <c r="F295" s="96"/>
      <c r="G295" s="96"/>
      <c r="H295" s="96" t="s">
        <v>26</v>
      </c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2:28" hidden="1" x14ac:dyDescent="0.2">
      <c r="B296" s="94" t="s">
        <v>102</v>
      </c>
      <c r="C296" s="94"/>
      <c r="D296" s="94"/>
      <c r="E296" s="94"/>
      <c r="F296" s="96"/>
      <c r="G296" s="96"/>
      <c r="H296" s="96" t="s">
        <v>26</v>
      </c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2:28" hidden="1" x14ac:dyDescent="0.2">
      <c r="B297" s="94" t="s">
        <v>103</v>
      </c>
      <c r="C297" s="94"/>
      <c r="D297" s="94"/>
      <c r="E297" s="94"/>
      <c r="F297" s="96"/>
      <c r="G297" s="96"/>
      <c r="H297" s="96" t="s">
        <v>26</v>
      </c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2:28" x14ac:dyDescent="0.2">
      <c r="B298" s="94" t="s">
        <v>104</v>
      </c>
      <c r="C298" s="94"/>
      <c r="D298" s="94"/>
      <c r="E298" s="94"/>
      <c r="F298" s="96"/>
      <c r="G298" s="96"/>
      <c r="H298" s="96" t="s">
        <v>26</v>
      </c>
      <c r="I298" s="14" t="s">
        <v>200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2:28" hidden="1" x14ac:dyDescent="0.2">
      <c r="B299" s="94" t="s">
        <v>105</v>
      </c>
      <c r="C299" s="94"/>
      <c r="D299" s="94"/>
      <c r="E299" s="94"/>
      <c r="F299" s="96"/>
      <c r="G299" s="96"/>
      <c r="H299" s="96" t="s">
        <v>26</v>
      </c>
      <c r="I299" s="14" t="s">
        <v>200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2:28" x14ac:dyDescent="0.2">
      <c r="B300" s="97" t="s">
        <v>117</v>
      </c>
      <c r="C300" s="94"/>
      <c r="D300" s="94"/>
      <c r="E300" s="94"/>
      <c r="F300" s="96"/>
      <c r="G300" s="96"/>
      <c r="H300" s="96" t="s">
        <v>26</v>
      </c>
      <c r="I300" s="14" t="s">
        <v>200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2:28" x14ac:dyDescent="0.2">
      <c r="B301" s="97" t="s">
        <v>118</v>
      </c>
      <c r="C301" s="94"/>
      <c r="D301" s="94"/>
      <c r="E301" s="94"/>
      <c r="F301" s="96"/>
      <c r="G301" s="96"/>
      <c r="H301" s="96" t="s">
        <v>26</v>
      </c>
      <c r="I301" s="14" t="s">
        <v>200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2:28" x14ac:dyDescent="0.2">
      <c r="B302" s="97" t="s">
        <v>157</v>
      </c>
      <c r="C302" s="94"/>
      <c r="D302" s="94"/>
      <c r="E302" s="94"/>
      <c r="F302" s="96"/>
      <c r="G302" s="96"/>
      <c r="H302" s="96" t="s">
        <v>26</v>
      </c>
      <c r="I302" s="14" t="s">
        <v>200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4" spans="2:28" ht="15" x14ac:dyDescent="0.2">
      <c r="B304" s="10" t="s">
        <v>11</v>
      </c>
      <c r="C304" s="10"/>
      <c r="D304" s="15" t="s">
        <v>31</v>
      </c>
      <c r="E304" s="15" t="s">
        <v>188</v>
      </c>
      <c r="F304" s="13"/>
      <c r="G304" s="13"/>
      <c r="H304" s="13" t="s">
        <v>17</v>
      </c>
      <c r="I304" s="11">
        <v>2023</v>
      </c>
      <c r="J304" s="11">
        <v>2024</v>
      </c>
      <c r="K304" s="11">
        <v>2025</v>
      </c>
      <c r="L304" s="11">
        <v>2026</v>
      </c>
      <c r="M304" s="11">
        <v>2027</v>
      </c>
      <c r="N304" s="11">
        <v>2028</v>
      </c>
      <c r="O304" s="11">
        <v>2029</v>
      </c>
      <c r="P304" s="11">
        <v>2030</v>
      </c>
      <c r="Q304" s="11">
        <v>2031</v>
      </c>
      <c r="R304" s="11">
        <v>2032</v>
      </c>
      <c r="S304" s="11">
        <v>2033</v>
      </c>
      <c r="T304" s="11">
        <v>2034</v>
      </c>
      <c r="U304" s="11">
        <v>2035</v>
      </c>
      <c r="V304" s="11">
        <v>2036</v>
      </c>
      <c r="W304" s="11">
        <v>2037</v>
      </c>
      <c r="X304" s="11">
        <v>2038</v>
      </c>
      <c r="Y304" s="11">
        <v>2039</v>
      </c>
      <c r="Z304" s="11">
        <v>2040</v>
      </c>
      <c r="AA304" s="11">
        <v>2041</v>
      </c>
      <c r="AB304" s="11">
        <v>2042</v>
      </c>
    </row>
    <row r="305" spans="2:28" x14ac:dyDescent="0.2">
      <c r="B305" s="94" t="s">
        <v>1</v>
      </c>
      <c r="C305" s="94"/>
      <c r="D305" s="94"/>
      <c r="E305" s="94"/>
      <c r="F305" s="96"/>
      <c r="G305" s="96"/>
      <c r="H305" s="96" t="s">
        <v>26</v>
      </c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2:28" hidden="1" x14ac:dyDescent="0.2">
      <c r="B306" s="94" t="s">
        <v>97</v>
      </c>
      <c r="C306" s="94"/>
      <c r="D306" s="94"/>
      <c r="E306" s="94"/>
      <c r="F306" s="96"/>
      <c r="G306" s="96"/>
      <c r="H306" s="96" t="s">
        <v>26</v>
      </c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2:28" hidden="1" x14ac:dyDescent="0.2">
      <c r="B307" s="94" t="s">
        <v>98</v>
      </c>
      <c r="C307" s="94"/>
      <c r="D307" s="94"/>
      <c r="E307" s="94"/>
      <c r="F307" s="96"/>
      <c r="G307" s="96"/>
      <c r="H307" s="96" t="s">
        <v>26</v>
      </c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2:28" hidden="1" x14ac:dyDescent="0.2">
      <c r="B308" s="94" t="s">
        <v>99</v>
      </c>
      <c r="C308" s="94"/>
      <c r="D308" s="94"/>
      <c r="E308" s="94"/>
      <c r="F308" s="96"/>
      <c r="G308" s="96"/>
      <c r="H308" s="96" t="s">
        <v>26</v>
      </c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2:28" hidden="1" x14ac:dyDescent="0.2">
      <c r="B309" s="94" t="s">
        <v>100</v>
      </c>
      <c r="C309" s="94"/>
      <c r="D309" s="94"/>
      <c r="E309" s="94"/>
      <c r="F309" s="96"/>
      <c r="G309" s="96"/>
      <c r="H309" s="96" t="s">
        <v>26</v>
      </c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2:28" hidden="1" x14ac:dyDescent="0.2">
      <c r="B310" s="94" t="s">
        <v>101</v>
      </c>
      <c r="C310" s="94"/>
      <c r="D310" s="94"/>
      <c r="E310" s="94"/>
      <c r="F310" s="96"/>
      <c r="G310" s="96"/>
      <c r="H310" s="96" t="s">
        <v>26</v>
      </c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2:28" hidden="1" x14ac:dyDescent="0.2">
      <c r="B311" s="94" t="s">
        <v>102</v>
      </c>
      <c r="C311" s="94"/>
      <c r="D311" s="94"/>
      <c r="E311" s="94"/>
      <c r="F311" s="96"/>
      <c r="G311" s="96"/>
      <c r="H311" s="96" t="s">
        <v>26</v>
      </c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2:28" hidden="1" x14ac:dyDescent="0.2">
      <c r="B312" s="94" t="s">
        <v>103</v>
      </c>
      <c r="C312" s="94"/>
      <c r="D312" s="94"/>
      <c r="E312" s="94"/>
      <c r="F312" s="96"/>
      <c r="G312" s="96"/>
      <c r="H312" s="96" t="s">
        <v>26</v>
      </c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2:28" x14ac:dyDescent="0.2">
      <c r="B313" s="94" t="s">
        <v>104</v>
      </c>
      <c r="C313" s="94"/>
      <c r="D313" s="94"/>
      <c r="E313" s="94"/>
      <c r="F313" s="96"/>
      <c r="G313" s="96"/>
      <c r="H313" s="96" t="s">
        <v>26</v>
      </c>
      <c r="I313" s="14" t="s">
        <v>200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2:28" hidden="1" x14ac:dyDescent="0.2">
      <c r="B314" s="94" t="s">
        <v>105</v>
      </c>
      <c r="C314" s="94"/>
      <c r="D314" s="94"/>
      <c r="E314" s="94"/>
      <c r="F314" s="96"/>
      <c r="G314" s="96"/>
      <c r="H314" s="96" t="s">
        <v>26</v>
      </c>
      <c r="I314" s="14" t="s">
        <v>200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2:28" x14ac:dyDescent="0.2">
      <c r="B315" s="97" t="s">
        <v>117</v>
      </c>
      <c r="C315" s="94"/>
      <c r="D315" s="94"/>
      <c r="E315" s="94"/>
      <c r="F315" s="96"/>
      <c r="G315" s="96"/>
      <c r="H315" s="96" t="s">
        <v>26</v>
      </c>
      <c r="I315" s="14" t="s">
        <v>200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2:28" x14ac:dyDescent="0.2">
      <c r="B316" s="97" t="s">
        <v>118</v>
      </c>
      <c r="C316" s="94"/>
      <c r="D316" s="94"/>
      <c r="E316" s="94"/>
      <c r="F316" s="96"/>
      <c r="G316" s="96"/>
      <c r="H316" s="96" t="s">
        <v>26</v>
      </c>
      <c r="I316" s="14" t="s">
        <v>200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2:28" x14ac:dyDescent="0.2">
      <c r="B317" s="97" t="s">
        <v>157</v>
      </c>
      <c r="C317" s="94"/>
      <c r="D317" s="94"/>
      <c r="E317" s="94"/>
      <c r="F317" s="96"/>
      <c r="G317" s="96"/>
      <c r="H317" s="96" t="s">
        <v>26</v>
      </c>
      <c r="I317" s="14" t="s">
        <v>200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9" spans="2:28" ht="30" x14ac:dyDescent="0.2">
      <c r="B319" s="10" t="s">
        <v>11</v>
      </c>
      <c r="C319" s="10"/>
      <c r="D319" s="15" t="s">
        <v>32</v>
      </c>
      <c r="E319" s="15" t="s">
        <v>187</v>
      </c>
      <c r="F319" s="13"/>
      <c r="G319" s="13"/>
      <c r="H319" s="13" t="s">
        <v>17</v>
      </c>
      <c r="I319" s="11">
        <v>2023</v>
      </c>
      <c r="J319" s="11">
        <v>2024</v>
      </c>
      <c r="K319" s="11">
        <v>2025</v>
      </c>
      <c r="L319" s="11">
        <v>2026</v>
      </c>
      <c r="M319" s="11">
        <v>2027</v>
      </c>
      <c r="N319" s="11">
        <v>2028</v>
      </c>
      <c r="O319" s="11">
        <v>2029</v>
      </c>
      <c r="P319" s="11">
        <v>2030</v>
      </c>
      <c r="Q319" s="11">
        <v>2031</v>
      </c>
      <c r="R319" s="11">
        <v>2032</v>
      </c>
      <c r="S319" s="11">
        <v>2033</v>
      </c>
      <c r="T319" s="11">
        <v>2034</v>
      </c>
      <c r="U319" s="11">
        <v>2035</v>
      </c>
      <c r="V319" s="11">
        <v>2036</v>
      </c>
      <c r="W319" s="11">
        <v>2037</v>
      </c>
      <c r="X319" s="11">
        <v>2038</v>
      </c>
      <c r="Y319" s="11">
        <v>2039</v>
      </c>
      <c r="Z319" s="11">
        <v>2040</v>
      </c>
      <c r="AA319" s="11">
        <v>2041</v>
      </c>
      <c r="AB319" s="11">
        <v>2042</v>
      </c>
    </row>
    <row r="320" spans="2:28" x14ac:dyDescent="0.2">
      <c r="B320" s="94" t="s">
        <v>1</v>
      </c>
      <c r="C320" s="94"/>
      <c r="D320" s="94"/>
      <c r="E320" s="94"/>
      <c r="F320" s="96"/>
      <c r="G320" s="96"/>
      <c r="H320" s="96" t="s">
        <v>26</v>
      </c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2:28" hidden="1" x14ac:dyDescent="0.2">
      <c r="B321" s="94" t="s">
        <v>97</v>
      </c>
      <c r="C321" s="94"/>
      <c r="D321" s="94"/>
      <c r="E321" s="94"/>
      <c r="F321" s="96"/>
      <c r="G321" s="96"/>
      <c r="H321" s="96" t="s">
        <v>26</v>
      </c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</row>
    <row r="322" spans="2:28" hidden="1" x14ac:dyDescent="0.2">
      <c r="B322" s="94" t="s">
        <v>98</v>
      </c>
      <c r="C322" s="94"/>
      <c r="D322" s="94"/>
      <c r="E322" s="94"/>
      <c r="F322" s="96"/>
      <c r="G322" s="96"/>
      <c r="H322" s="96" t="s">
        <v>26</v>
      </c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</row>
    <row r="323" spans="2:28" hidden="1" x14ac:dyDescent="0.2">
      <c r="B323" s="94" t="s">
        <v>99</v>
      </c>
      <c r="C323" s="94"/>
      <c r="D323" s="94"/>
      <c r="E323" s="94"/>
      <c r="F323" s="96"/>
      <c r="G323" s="96"/>
      <c r="H323" s="96" t="s">
        <v>26</v>
      </c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</row>
    <row r="324" spans="2:28" hidden="1" x14ac:dyDescent="0.2">
      <c r="B324" s="94" t="s">
        <v>100</v>
      </c>
      <c r="C324" s="94"/>
      <c r="D324" s="94"/>
      <c r="E324" s="94"/>
      <c r="F324" s="96"/>
      <c r="G324" s="96"/>
      <c r="H324" s="96" t="s">
        <v>26</v>
      </c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</row>
    <row r="325" spans="2:28" hidden="1" x14ac:dyDescent="0.2">
      <c r="B325" s="94" t="s">
        <v>101</v>
      </c>
      <c r="C325" s="94"/>
      <c r="D325" s="94"/>
      <c r="E325" s="94"/>
      <c r="F325" s="96"/>
      <c r="G325" s="96"/>
      <c r="H325" s="96" t="s">
        <v>26</v>
      </c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</row>
    <row r="326" spans="2:28" hidden="1" x14ac:dyDescent="0.2">
      <c r="B326" s="94" t="s">
        <v>102</v>
      </c>
      <c r="C326" s="94"/>
      <c r="D326" s="94"/>
      <c r="E326" s="94"/>
      <c r="F326" s="96"/>
      <c r="G326" s="96"/>
      <c r="H326" s="96" t="s">
        <v>26</v>
      </c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</row>
    <row r="327" spans="2:28" hidden="1" x14ac:dyDescent="0.2">
      <c r="B327" s="94" t="s">
        <v>103</v>
      </c>
      <c r="C327" s="94"/>
      <c r="D327" s="94"/>
      <c r="E327" s="94"/>
      <c r="F327" s="96"/>
      <c r="G327" s="96"/>
      <c r="H327" s="96" t="s">
        <v>26</v>
      </c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</row>
    <row r="328" spans="2:28" x14ac:dyDescent="0.2">
      <c r="B328" s="94" t="s">
        <v>104</v>
      </c>
      <c r="C328" s="94"/>
      <c r="D328" s="94"/>
      <c r="E328" s="94"/>
      <c r="F328" s="96"/>
      <c r="G328" s="96"/>
      <c r="H328" s="96" t="s">
        <v>26</v>
      </c>
      <c r="I328" s="14" t="s">
        <v>200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</row>
    <row r="329" spans="2:28" hidden="1" x14ac:dyDescent="0.2">
      <c r="B329" s="94" t="s">
        <v>105</v>
      </c>
      <c r="C329" s="94"/>
      <c r="D329" s="94"/>
      <c r="E329" s="94"/>
      <c r="F329" s="96"/>
      <c r="G329" s="96"/>
      <c r="H329" s="96" t="s">
        <v>26</v>
      </c>
      <c r="I329" s="14" t="s">
        <v>200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</row>
    <row r="330" spans="2:28" x14ac:dyDescent="0.2">
      <c r="B330" s="97" t="s">
        <v>117</v>
      </c>
      <c r="C330" s="94"/>
      <c r="D330" s="94"/>
      <c r="E330" s="94"/>
      <c r="F330" s="96"/>
      <c r="G330" s="96"/>
      <c r="H330" s="96" t="s">
        <v>26</v>
      </c>
      <c r="I330" s="14" t="s">
        <v>200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</row>
    <row r="331" spans="2:28" x14ac:dyDescent="0.2">
      <c r="B331" s="97" t="s">
        <v>118</v>
      </c>
      <c r="C331" s="94"/>
      <c r="D331" s="94"/>
      <c r="E331" s="94"/>
      <c r="F331" s="96"/>
      <c r="G331" s="96"/>
      <c r="H331" s="96" t="s">
        <v>26</v>
      </c>
      <c r="I331" s="14" t="s">
        <v>200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</row>
    <row r="332" spans="2:28" x14ac:dyDescent="0.2">
      <c r="B332" s="97" t="s">
        <v>157</v>
      </c>
      <c r="C332" s="94"/>
      <c r="D332" s="94"/>
      <c r="E332" s="94"/>
      <c r="F332" s="96"/>
      <c r="G332" s="96"/>
      <c r="H332" s="96" t="s">
        <v>26</v>
      </c>
      <c r="I332" s="14" t="s">
        <v>200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</row>
    <row r="334" spans="2:28" ht="15" x14ac:dyDescent="0.25">
      <c r="B334" s="8" t="s">
        <v>146</v>
      </c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</row>
    <row r="335" spans="2:28" ht="15" x14ac:dyDescent="0.2">
      <c r="B335" s="10" t="s">
        <v>11</v>
      </c>
      <c r="C335" s="10"/>
      <c r="D335" s="15" t="s">
        <v>30</v>
      </c>
      <c r="E335" s="15" t="s">
        <v>190</v>
      </c>
      <c r="F335" s="13"/>
      <c r="G335" s="13"/>
      <c r="H335" s="13" t="s">
        <v>17</v>
      </c>
      <c r="I335" s="11">
        <v>2023</v>
      </c>
      <c r="J335" s="11">
        <v>2024</v>
      </c>
      <c r="K335" s="11">
        <v>2025</v>
      </c>
      <c r="L335" s="11">
        <v>2026</v>
      </c>
      <c r="M335" s="11">
        <v>2027</v>
      </c>
      <c r="N335" s="11">
        <v>2028</v>
      </c>
      <c r="O335" s="11">
        <v>2029</v>
      </c>
      <c r="P335" s="11">
        <v>2030</v>
      </c>
      <c r="Q335" s="11">
        <v>2031</v>
      </c>
      <c r="R335" s="11">
        <v>2032</v>
      </c>
      <c r="S335" s="11">
        <v>2033</v>
      </c>
      <c r="T335" s="11">
        <v>2034</v>
      </c>
      <c r="U335" s="11">
        <v>2035</v>
      </c>
      <c r="V335" s="11">
        <v>2036</v>
      </c>
      <c r="W335" s="11">
        <v>2037</v>
      </c>
      <c r="X335" s="11">
        <v>2038</v>
      </c>
      <c r="Y335" s="11">
        <v>2039</v>
      </c>
      <c r="Z335" s="11">
        <v>2040</v>
      </c>
      <c r="AA335" s="11">
        <v>2041</v>
      </c>
      <c r="AB335" s="11">
        <v>2042</v>
      </c>
    </row>
    <row r="336" spans="2:28" x14ac:dyDescent="0.2">
      <c r="B336" s="94" t="s">
        <v>1</v>
      </c>
      <c r="C336" s="94"/>
      <c r="D336" s="94"/>
      <c r="E336" s="94"/>
      <c r="F336" s="96"/>
      <c r="G336" s="96"/>
      <c r="H336" s="96" t="s">
        <v>92</v>
      </c>
      <c r="I336" s="14">
        <v>0</v>
      </c>
      <c r="J336" s="14">
        <v>0</v>
      </c>
      <c r="K336" s="14">
        <v>253</v>
      </c>
      <c r="L336" s="14">
        <v>3109</v>
      </c>
      <c r="M336" s="14">
        <v>5418</v>
      </c>
      <c r="N336" s="14">
        <v>5236</v>
      </c>
      <c r="O336" s="14">
        <v>6550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</row>
    <row r="337" spans="2:28" x14ac:dyDescent="0.2">
      <c r="B337" s="94" t="s">
        <v>97</v>
      </c>
      <c r="C337" s="94"/>
      <c r="D337" s="94"/>
      <c r="E337" s="94"/>
      <c r="F337" s="96"/>
      <c r="G337" s="96"/>
      <c r="H337" s="96" t="s">
        <v>92</v>
      </c>
      <c r="I337" s="14">
        <v>0</v>
      </c>
      <c r="J337" s="14">
        <v>0</v>
      </c>
      <c r="K337" s="14">
        <v>253</v>
      </c>
      <c r="L337" s="14">
        <v>935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  <c r="Z337" s="14">
        <v>0</v>
      </c>
      <c r="AA337" s="14">
        <v>0</v>
      </c>
      <c r="AB337" s="14">
        <v>0</v>
      </c>
    </row>
    <row r="338" spans="2:28" x14ac:dyDescent="0.2">
      <c r="B338" s="94" t="s">
        <v>98</v>
      </c>
      <c r="C338" s="94"/>
      <c r="D338" s="94"/>
      <c r="E338" s="94"/>
      <c r="F338" s="96"/>
      <c r="G338" s="96"/>
      <c r="H338" s="96" t="s">
        <v>92</v>
      </c>
      <c r="I338" s="14">
        <v>0</v>
      </c>
      <c r="J338" s="14">
        <v>0</v>
      </c>
      <c r="K338" s="14">
        <v>253</v>
      </c>
      <c r="L338" s="14">
        <v>935</v>
      </c>
      <c r="M338" s="14">
        <v>0</v>
      </c>
      <c r="N338" s="14">
        <v>0</v>
      </c>
      <c r="O338" s="14">
        <v>0</v>
      </c>
      <c r="P338" s="14">
        <v>0</v>
      </c>
      <c r="Q338" s="14">
        <v>0</v>
      </c>
      <c r="R338" s="14">
        <v>0</v>
      </c>
      <c r="S338" s="14">
        <v>0</v>
      </c>
      <c r="T338" s="14">
        <v>0</v>
      </c>
      <c r="U338" s="14">
        <v>0</v>
      </c>
      <c r="V338" s="14">
        <v>0</v>
      </c>
      <c r="W338" s="14">
        <v>0</v>
      </c>
      <c r="X338" s="14">
        <v>0</v>
      </c>
      <c r="Y338" s="14">
        <v>0</v>
      </c>
      <c r="Z338" s="14">
        <v>0</v>
      </c>
      <c r="AA338" s="14">
        <v>0</v>
      </c>
      <c r="AB338" s="14">
        <v>0</v>
      </c>
    </row>
    <row r="339" spans="2:28" x14ac:dyDescent="0.2">
      <c r="B339" s="94" t="s">
        <v>99</v>
      </c>
      <c r="C339" s="94"/>
      <c r="D339" s="94"/>
      <c r="E339" s="94"/>
      <c r="F339" s="96"/>
      <c r="G339" s="96"/>
      <c r="H339" s="96" t="s">
        <v>92</v>
      </c>
      <c r="I339" s="14">
        <v>0</v>
      </c>
      <c r="J339" s="14">
        <v>0</v>
      </c>
      <c r="K339" s="14">
        <v>253</v>
      </c>
      <c r="L339" s="14">
        <v>3109</v>
      </c>
      <c r="M339" s="14">
        <v>5418</v>
      </c>
      <c r="N339" s="14">
        <v>1534</v>
      </c>
      <c r="O339" s="14">
        <v>0</v>
      </c>
      <c r="P339" s="14">
        <v>0</v>
      </c>
      <c r="Q339" s="14">
        <v>0</v>
      </c>
      <c r="R339" s="14">
        <v>0</v>
      </c>
      <c r="S339" s="14">
        <v>0</v>
      </c>
      <c r="T339" s="14">
        <v>0</v>
      </c>
      <c r="U339" s="14">
        <v>0</v>
      </c>
      <c r="V339" s="14">
        <v>0</v>
      </c>
      <c r="W339" s="14">
        <v>0</v>
      </c>
      <c r="X339" s="14">
        <v>0</v>
      </c>
      <c r="Y339" s="14">
        <v>0</v>
      </c>
      <c r="Z339" s="14">
        <v>0</v>
      </c>
      <c r="AA339" s="14">
        <v>0</v>
      </c>
      <c r="AB339" s="14">
        <v>0</v>
      </c>
    </row>
    <row r="340" spans="2:28" x14ac:dyDescent="0.2">
      <c r="B340" s="94" t="s">
        <v>100</v>
      </c>
      <c r="C340" s="94"/>
      <c r="D340" s="94"/>
      <c r="E340" s="94"/>
      <c r="F340" s="96"/>
      <c r="G340" s="96"/>
      <c r="H340" s="96" t="s">
        <v>92</v>
      </c>
      <c r="I340" s="14">
        <v>0</v>
      </c>
      <c r="J340" s="14">
        <v>0</v>
      </c>
      <c r="K340" s="14">
        <v>253</v>
      </c>
      <c r="L340" s="14">
        <v>3109</v>
      </c>
      <c r="M340" s="14">
        <v>5418</v>
      </c>
      <c r="N340" s="14">
        <v>2557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  <c r="U340" s="14">
        <v>0</v>
      </c>
      <c r="V340" s="14">
        <v>0</v>
      </c>
      <c r="W340" s="14">
        <v>0</v>
      </c>
      <c r="X340" s="14">
        <v>0</v>
      </c>
      <c r="Y340" s="14">
        <v>0</v>
      </c>
      <c r="Z340" s="14">
        <v>0</v>
      </c>
      <c r="AA340" s="14">
        <v>0</v>
      </c>
      <c r="AB340" s="14">
        <v>0</v>
      </c>
    </row>
    <row r="341" spans="2:28" x14ac:dyDescent="0.2">
      <c r="B341" s="94" t="s">
        <v>101</v>
      </c>
      <c r="C341" s="94"/>
      <c r="D341" s="94"/>
      <c r="E341" s="94"/>
      <c r="F341" s="96"/>
      <c r="G341" s="96"/>
      <c r="H341" s="96" t="s">
        <v>92</v>
      </c>
      <c r="I341" s="14">
        <v>0</v>
      </c>
      <c r="J341" s="14">
        <v>0</v>
      </c>
      <c r="K341" s="14">
        <v>253</v>
      </c>
      <c r="L341" s="14">
        <v>3109</v>
      </c>
      <c r="M341" s="14">
        <v>5418</v>
      </c>
      <c r="N341" s="14">
        <v>1534</v>
      </c>
      <c r="O341" s="14">
        <v>0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>
        <v>0</v>
      </c>
      <c r="V341" s="14">
        <v>0</v>
      </c>
      <c r="W341" s="14">
        <v>0</v>
      </c>
      <c r="X341" s="14">
        <v>0</v>
      </c>
      <c r="Y341" s="14">
        <v>0</v>
      </c>
      <c r="Z341" s="14">
        <v>0</v>
      </c>
      <c r="AA341" s="14">
        <v>0</v>
      </c>
      <c r="AB341" s="14">
        <v>0</v>
      </c>
    </row>
    <row r="342" spans="2:28" x14ac:dyDescent="0.2">
      <c r="B342" s="94" t="s">
        <v>102</v>
      </c>
      <c r="C342" s="94"/>
      <c r="D342" s="94"/>
      <c r="E342" s="94"/>
      <c r="F342" s="96"/>
      <c r="G342" s="96"/>
      <c r="H342" s="96" t="s">
        <v>92</v>
      </c>
      <c r="I342" s="14">
        <v>0</v>
      </c>
      <c r="J342" s="14">
        <v>0</v>
      </c>
      <c r="K342" s="14">
        <v>253</v>
      </c>
      <c r="L342" s="14">
        <v>3109</v>
      </c>
      <c r="M342" s="14">
        <v>5418</v>
      </c>
      <c r="N342" s="14">
        <v>1534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>
        <v>0</v>
      </c>
      <c r="V342" s="14">
        <v>0</v>
      </c>
      <c r="W342" s="14">
        <v>0</v>
      </c>
      <c r="X342" s="14">
        <v>0</v>
      </c>
      <c r="Y342" s="14">
        <v>0</v>
      </c>
      <c r="Z342" s="14">
        <v>0</v>
      </c>
      <c r="AA342" s="14">
        <v>0</v>
      </c>
      <c r="AB342" s="14">
        <v>0</v>
      </c>
    </row>
    <row r="343" spans="2:28" x14ac:dyDescent="0.2">
      <c r="B343" s="94" t="s">
        <v>103</v>
      </c>
      <c r="C343" s="94"/>
      <c r="D343" s="94"/>
      <c r="E343" s="94"/>
      <c r="F343" s="96"/>
      <c r="G343" s="96"/>
      <c r="H343" s="96" t="s">
        <v>92</v>
      </c>
      <c r="I343" s="14">
        <v>0</v>
      </c>
      <c r="J343" s="14">
        <v>0</v>
      </c>
      <c r="K343" s="14">
        <v>253</v>
      </c>
      <c r="L343" s="14">
        <v>1679</v>
      </c>
      <c r="M343" s="14">
        <v>0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>
        <v>0</v>
      </c>
      <c r="V343" s="14">
        <v>0</v>
      </c>
      <c r="W343" s="14">
        <v>0</v>
      </c>
      <c r="X343" s="14">
        <v>0</v>
      </c>
      <c r="Y343" s="14">
        <v>0</v>
      </c>
      <c r="Z343" s="14">
        <v>0</v>
      </c>
      <c r="AA343" s="14">
        <v>0</v>
      </c>
      <c r="AB343" s="14">
        <v>0</v>
      </c>
    </row>
    <row r="344" spans="2:28" x14ac:dyDescent="0.2">
      <c r="B344" s="94" t="s">
        <v>104</v>
      </c>
      <c r="C344" s="94"/>
      <c r="D344" s="94"/>
      <c r="E344" s="94"/>
      <c r="F344" s="96"/>
      <c r="G344" s="96"/>
      <c r="H344" s="96" t="s">
        <v>92</v>
      </c>
      <c r="I344" s="14" t="s">
        <v>200</v>
      </c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2:28" x14ac:dyDescent="0.2">
      <c r="B345" s="94" t="s">
        <v>105</v>
      </c>
      <c r="C345" s="94"/>
      <c r="D345" s="94"/>
      <c r="E345" s="94"/>
      <c r="F345" s="96"/>
      <c r="G345" s="96"/>
      <c r="H345" s="96" t="s">
        <v>92</v>
      </c>
      <c r="I345" s="14">
        <v>0</v>
      </c>
      <c r="J345" s="14">
        <v>0</v>
      </c>
      <c r="K345" s="14">
        <v>253</v>
      </c>
      <c r="L345" s="14">
        <v>1679</v>
      </c>
      <c r="M345" s="14">
        <v>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0</v>
      </c>
      <c r="U345" s="14">
        <v>0</v>
      </c>
      <c r="V345" s="14">
        <v>0</v>
      </c>
      <c r="W345" s="14">
        <v>0</v>
      </c>
      <c r="X345" s="14">
        <v>0</v>
      </c>
      <c r="Y345" s="14">
        <v>0</v>
      </c>
      <c r="Z345" s="14">
        <v>0</v>
      </c>
      <c r="AA345" s="14">
        <v>0</v>
      </c>
      <c r="AB345" s="14">
        <v>0</v>
      </c>
    </row>
    <row r="346" spans="2:28" x14ac:dyDescent="0.2">
      <c r="B346" s="97" t="s">
        <v>117</v>
      </c>
      <c r="C346" s="94"/>
      <c r="D346" s="94"/>
      <c r="E346" s="94"/>
      <c r="F346" s="96"/>
      <c r="G346" s="96"/>
      <c r="H346" s="96" t="s">
        <v>92</v>
      </c>
      <c r="I346" s="14" t="s">
        <v>200</v>
      </c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2:28" x14ac:dyDescent="0.2">
      <c r="B347" s="97" t="s">
        <v>118</v>
      </c>
      <c r="C347" s="94"/>
      <c r="D347" s="94"/>
      <c r="E347" s="94"/>
      <c r="F347" s="96"/>
      <c r="G347" s="96"/>
      <c r="H347" s="96" t="s">
        <v>92</v>
      </c>
      <c r="I347" s="14" t="s">
        <v>200</v>
      </c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2:28" x14ac:dyDescent="0.2">
      <c r="B348" s="97" t="s">
        <v>157</v>
      </c>
      <c r="C348" s="94"/>
      <c r="D348" s="94"/>
      <c r="E348" s="94"/>
      <c r="F348" s="96"/>
      <c r="G348" s="96"/>
      <c r="H348" s="96" t="s">
        <v>92</v>
      </c>
      <c r="I348" s="14" t="s">
        <v>200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2:28" ht="15" x14ac:dyDescent="0.25">
      <c r="B349" s="56"/>
    </row>
    <row r="350" spans="2:28" ht="15" x14ac:dyDescent="0.2">
      <c r="B350" s="10" t="s">
        <v>11</v>
      </c>
      <c r="C350" s="10"/>
      <c r="D350" s="15" t="s">
        <v>31</v>
      </c>
      <c r="E350" s="15" t="s">
        <v>188</v>
      </c>
      <c r="F350" s="13"/>
      <c r="G350" s="13"/>
      <c r="H350" s="13" t="s">
        <v>17</v>
      </c>
      <c r="I350" s="11">
        <v>2023</v>
      </c>
      <c r="J350" s="11">
        <v>2024</v>
      </c>
      <c r="K350" s="11">
        <v>2025</v>
      </c>
      <c r="L350" s="11">
        <v>2026</v>
      </c>
      <c r="M350" s="11">
        <v>2027</v>
      </c>
      <c r="N350" s="11">
        <v>2028</v>
      </c>
      <c r="O350" s="11">
        <v>2029</v>
      </c>
      <c r="P350" s="11">
        <v>2030</v>
      </c>
      <c r="Q350" s="11">
        <v>2031</v>
      </c>
      <c r="R350" s="11">
        <v>2032</v>
      </c>
      <c r="S350" s="11">
        <v>2033</v>
      </c>
      <c r="T350" s="11">
        <v>2034</v>
      </c>
      <c r="U350" s="11">
        <v>2035</v>
      </c>
      <c r="V350" s="11">
        <v>2036</v>
      </c>
      <c r="W350" s="11">
        <v>2037</v>
      </c>
      <c r="X350" s="11">
        <v>2038</v>
      </c>
      <c r="Y350" s="11">
        <v>2039</v>
      </c>
      <c r="Z350" s="11">
        <v>2040</v>
      </c>
      <c r="AA350" s="11">
        <v>2041</v>
      </c>
      <c r="AB350" s="11">
        <v>2042</v>
      </c>
    </row>
    <row r="351" spans="2:28" x14ac:dyDescent="0.2">
      <c r="B351" s="94" t="s">
        <v>1</v>
      </c>
      <c r="C351" s="94"/>
      <c r="D351" s="94"/>
      <c r="E351" s="94"/>
      <c r="F351" s="96"/>
      <c r="G351" s="96"/>
      <c r="H351" s="96" t="s">
        <v>92</v>
      </c>
      <c r="I351" s="14">
        <v>0</v>
      </c>
      <c r="J351" s="14">
        <v>0</v>
      </c>
      <c r="K351" s="14">
        <v>0</v>
      </c>
      <c r="L351" s="14">
        <v>577</v>
      </c>
      <c r="M351" s="14">
        <v>1036</v>
      </c>
      <c r="N351" s="14">
        <v>1068</v>
      </c>
      <c r="O351" s="14">
        <v>1073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4">
        <v>0</v>
      </c>
      <c r="X351" s="14">
        <v>0</v>
      </c>
      <c r="Y351" s="14">
        <v>0</v>
      </c>
      <c r="Z351" s="14">
        <v>0</v>
      </c>
      <c r="AA351" s="14">
        <v>0</v>
      </c>
      <c r="AB351" s="14">
        <v>0</v>
      </c>
    </row>
    <row r="352" spans="2:28" x14ac:dyDescent="0.2">
      <c r="B352" s="94" t="s">
        <v>97</v>
      </c>
      <c r="C352" s="94"/>
      <c r="D352" s="94"/>
      <c r="E352" s="94"/>
      <c r="F352" s="96"/>
      <c r="G352" s="96"/>
      <c r="H352" s="96" t="s">
        <v>92</v>
      </c>
      <c r="I352" s="14">
        <v>0</v>
      </c>
      <c r="J352" s="14">
        <v>0</v>
      </c>
      <c r="K352" s="14">
        <v>0</v>
      </c>
      <c r="L352" s="14">
        <v>0</v>
      </c>
      <c r="M352" s="14">
        <v>0</v>
      </c>
      <c r="N352" s="14">
        <v>0</v>
      </c>
      <c r="O352" s="14">
        <v>0</v>
      </c>
      <c r="P352" s="14">
        <v>0</v>
      </c>
      <c r="Q352" s="14">
        <v>0</v>
      </c>
      <c r="R352" s="14">
        <v>0</v>
      </c>
      <c r="S352" s="14">
        <v>0</v>
      </c>
      <c r="T352" s="14">
        <v>0</v>
      </c>
      <c r="U352" s="14">
        <v>0</v>
      </c>
      <c r="V352" s="14">
        <v>0</v>
      </c>
      <c r="W352" s="14">
        <v>0</v>
      </c>
      <c r="X352" s="14">
        <v>0</v>
      </c>
      <c r="Y352" s="14">
        <v>0</v>
      </c>
      <c r="Z352" s="14">
        <v>0</v>
      </c>
      <c r="AA352" s="14">
        <v>0</v>
      </c>
      <c r="AB352" s="14">
        <v>0</v>
      </c>
    </row>
    <row r="353" spans="2:28" x14ac:dyDescent="0.2">
      <c r="B353" s="94" t="s">
        <v>98</v>
      </c>
      <c r="C353" s="94"/>
      <c r="D353" s="94"/>
      <c r="E353" s="94"/>
      <c r="F353" s="96"/>
      <c r="G353" s="96"/>
      <c r="H353" s="96" t="s">
        <v>92</v>
      </c>
      <c r="I353" s="14">
        <v>0</v>
      </c>
      <c r="J353" s="14">
        <v>0</v>
      </c>
      <c r="K353" s="14">
        <v>0</v>
      </c>
      <c r="L353" s="14">
        <v>0</v>
      </c>
      <c r="M353" s="14">
        <v>0</v>
      </c>
      <c r="N353" s="14">
        <v>0</v>
      </c>
      <c r="O353" s="14">
        <v>0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>
        <v>0</v>
      </c>
      <c r="V353" s="14">
        <v>0</v>
      </c>
      <c r="W353" s="14">
        <v>0</v>
      </c>
      <c r="X353" s="14">
        <v>0</v>
      </c>
      <c r="Y353" s="14">
        <v>0</v>
      </c>
      <c r="Z353" s="14">
        <v>0</v>
      </c>
      <c r="AA353" s="14">
        <v>0</v>
      </c>
      <c r="AB353" s="14">
        <v>0</v>
      </c>
    </row>
    <row r="354" spans="2:28" x14ac:dyDescent="0.2">
      <c r="B354" s="94" t="s">
        <v>99</v>
      </c>
      <c r="C354" s="94"/>
      <c r="D354" s="94"/>
      <c r="E354" s="94"/>
      <c r="F354" s="96"/>
      <c r="G354" s="96"/>
      <c r="H354" s="96" t="s">
        <v>92</v>
      </c>
      <c r="I354" s="14">
        <v>0</v>
      </c>
      <c r="J354" s="14">
        <v>0</v>
      </c>
      <c r="K354" s="14">
        <v>0</v>
      </c>
      <c r="L354" s="14">
        <v>577</v>
      </c>
      <c r="M354" s="14">
        <v>1036</v>
      </c>
      <c r="N354" s="14">
        <v>216</v>
      </c>
      <c r="O354" s="14">
        <v>0</v>
      </c>
      <c r="P354" s="14">
        <v>0</v>
      </c>
      <c r="Q354" s="14">
        <v>0</v>
      </c>
      <c r="R354" s="14">
        <v>0</v>
      </c>
      <c r="S354" s="14">
        <v>0</v>
      </c>
      <c r="T354" s="14">
        <v>0</v>
      </c>
      <c r="U354" s="14">
        <v>0</v>
      </c>
      <c r="V354" s="14">
        <v>0</v>
      </c>
      <c r="W354" s="14">
        <v>0</v>
      </c>
      <c r="X354" s="14">
        <v>0</v>
      </c>
      <c r="Y354" s="14">
        <v>0</v>
      </c>
      <c r="Z354" s="14">
        <v>0</v>
      </c>
      <c r="AA354" s="14">
        <v>0</v>
      </c>
      <c r="AB354" s="14">
        <v>0</v>
      </c>
    </row>
    <row r="355" spans="2:28" x14ac:dyDescent="0.2">
      <c r="B355" s="94" t="s">
        <v>100</v>
      </c>
      <c r="C355" s="94"/>
      <c r="D355" s="94"/>
      <c r="E355" s="94"/>
      <c r="F355" s="96"/>
      <c r="G355" s="96"/>
      <c r="H355" s="96" t="s">
        <v>92</v>
      </c>
      <c r="I355" s="14">
        <v>0</v>
      </c>
      <c r="J355" s="14">
        <v>0</v>
      </c>
      <c r="K355" s="14">
        <v>0</v>
      </c>
      <c r="L355" s="14">
        <v>577</v>
      </c>
      <c r="M355" s="14">
        <v>1036</v>
      </c>
      <c r="N355" s="14">
        <v>431</v>
      </c>
      <c r="O355" s="14">
        <v>0</v>
      </c>
      <c r="P355" s="14">
        <v>0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0</v>
      </c>
      <c r="W355" s="14">
        <v>0</v>
      </c>
      <c r="X355" s="14">
        <v>0</v>
      </c>
      <c r="Y355" s="14">
        <v>0</v>
      </c>
      <c r="Z355" s="14">
        <v>0</v>
      </c>
      <c r="AA355" s="14">
        <v>0</v>
      </c>
      <c r="AB355" s="14">
        <v>0</v>
      </c>
    </row>
    <row r="356" spans="2:28" x14ac:dyDescent="0.2">
      <c r="B356" s="94" t="s">
        <v>101</v>
      </c>
      <c r="C356" s="94"/>
      <c r="D356" s="94"/>
      <c r="E356" s="94"/>
      <c r="F356" s="96"/>
      <c r="G356" s="96"/>
      <c r="H356" s="96" t="s">
        <v>92</v>
      </c>
      <c r="I356" s="14">
        <v>0</v>
      </c>
      <c r="J356" s="14">
        <v>0</v>
      </c>
      <c r="K356" s="14">
        <v>0</v>
      </c>
      <c r="L356" s="14">
        <v>577</v>
      </c>
      <c r="M356" s="14">
        <v>1036</v>
      </c>
      <c r="N356" s="14">
        <v>216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4">
        <v>0</v>
      </c>
      <c r="X356" s="14">
        <v>0</v>
      </c>
      <c r="Y356" s="14">
        <v>0</v>
      </c>
      <c r="Z356" s="14">
        <v>0</v>
      </c>
      <c r="AA356" s="14">
        <v>0</v>
      </c>
      <c r="AB356" s="14">
        <v>0</v>
      </c>
    </row>
    <row r="357" spans="2:28" x14ac:dyDescent="0.2">
      <c r="B357" s="94" t="s">
        <v>102</v>
      </c>
      <c r="C357" s="94"/>
      <c r="D357" s="94"/>
      <c r="E357" s="94"/>
      <c r="F357" s="96"/>
      <c r="G357" s="96"/>
      <c r="H357" s="96" t="s">
        <v>92</v>
      </c>
      <c r="I357" s="14">
        <v>0</v>
      </c>
      <c r="J357" s="14">
        <v>0</v>
      </c>
      <c r="K357" s="14">
        <v>0</v>
      </c>
      <c r="L357" s="14">
        <v>577</v>
      </c>
      <c r="M357" s="14">
        <v>1036</v>
      </c>
      <c r="N357" s="14">
        <v>216</v>
      </c>
      <c r="O357" s="14">
        <v>0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  <c r="AA357" s="14">
        <v>0</v>
      </c>
      <c r="AB357" s="14">
        <v>0</v>
      </c>
    </row>
    <row r="358" spans="2:28" x14ac:dyDescent="0.2">
      <c r="B358" s="94" t="s">
        <v>103</v>
      </c>
      <c r="C358" s="94"/>
      <c r="D358" s="94"/>
      <c r="E358" s="94"/>
      <c r="F358" s="96"/>
      <c r="G358" s="96"/>
      <c r="H358" s="96" t="s">
        <v>92</v>
      </c>
      <c r="I358" s="14">
        <v>0</v>
      </c>
      <c r="J358" s="14">
        <v>0</v>
      </c>
      <c r="K358" s="14">
        <v>0</v>
      </c>
      <c r="L358" s="14">
        <v>245</v>
      </c>
      <c r="M358" s="14">
        <v>0</v>
      </c>
      <c r="N358" s="14">
        <v>0</v>
      </c>
      <c r="O358" s="14">
        <v>0</v>
      </c>
      <c r="P358" s="14">
        <v>0</v>
      </c>
      <c r="Q358" s="14">
        <v>0</v>
      </c>
      <c r="R358" s="14">
        <v>0</v>
      </c>
      <c r="S358" s="14">
        <v>0</v>
      </c>
      <c r="T358" s="14">
        <v>0</v>
      </c>
      <c r="U358" s="14">
        <v>0</v>
      </c>
      <c r="V358" s="14">
        <v>0</v>
      </c>
      <c r="W358" s="14">
        <v>0</v>
      </c>
      <c r="X358" s="14">
        <v>0</v>
      </c>
      <c r="Y358" s="14">
        <v>0</v>
      </c>
      <c r="Z358" s="14">
        <v>0</v>
      </c>
      <c r="AA358" s="14">
        <v>0</v>
      </c>
      <c r="AB358" s="14">
        <v>0</v>
      </c>
    </row>
    <row r="359" spans="2:28" x14ac:dyDescent="0.2">
      <c r="B359" s="94" t="s">
        <v>104</v>
      </c>
      <c r="C359" s="94"/>
      <c r="D359" s="94"/>
      <c r="E359" s="94"/>
      <c r="F359" s="96"/>
      <c r="G359" s="96"/>
      <c r="H359" s="96" t="s">
        <v>92</v>
      </c>
      <c r="I359" s="14" t="s">
        <v>200</v>
      </c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2:28" x14ac:dyDescent="0.2">
      <c r="B360" s="94" t="s">
        <v>105</v>
      </c>
      <c r="C360" s="94"/>
      <c r="D360" s="94"/>
      <c r="E360" s="94"/>
      <c r="F360" s="96"/>
      <c r="G360" s="96"/>
      <c r="H360" s="96" t="s">
        <v>92</v>
      </c>
      <c r="I360" s="14">
        <v>0</v>
      </c>
      <c r="J360" s="14">
        <v>0</v>
      </c>
      <c r="K360" s="14">
        <v>0</v>
      </c>
      <c r="L360" s="14">
        <v>245</v>
      </c>
      <c r="M360" s="14">
        <v>0</v>
      </c>
      <c r="N360" s="14">
        <v>0</v>
      </c>
      <c r="O360" s="14">
        <v>0</v>
      </c>
      <c r="P360" s="14">
        <v>0</v>
      </c>
      <c r="Q360" s="14">
        <v>0</v>
      </c>
      <c r="R360" s="14">
        <v>0</v>
      </c>
      <c r="S360" s="14">
        <v>0</v>
      </c>
      <c r="T360" s="14">
        <v>0</v>
      </c>
      <c r="U360" s="14">
        <v>0</v>
      </c>
      <c r="V360" s="14">
        <v>0</v>
      </c>
      <c r="W360" s="14">
        <v>0</v>
      </c>
      <c r="X360" s="14">
        <v>0</v>
      </c>
      <c r="Y360" s="14">
        <v>0</v>
      </c>
      <c r="Z360" s="14">
        <v>0</v>
      </c>
      <c r="AA360" s="14">
        <v>0</v>
      </c>
      <c r="AB360" s="14">
        <v>0</v>
      </c>
    </row>
    <row r="361" spans="2:28" x14ac:dyDescent="0.2">
      <c r="B361" s="97" t="s">
        <v>117</v>
      </c>
      <c r="C361" s="94"/>
      <c r="D361" s="94"/>
      <c r="E361" s="94"/>
      <c r="F361" s="96"/>
      <c r="G361" s="96"/>
      <c r="H361" s="96" t="s">
        <v>92</v>
      </c>
      <c r="I361" s="14" t="s">
        <v>200</v>
      </c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2:28" x14ac:dyDescent="0.2">
      <c r="B362" s="97" t="s">
        <v>118</v>
      </c>
      <c r="C362" s="94"/>
      <c r="D362" s="94"/>
      <c r="E362" s="94"/>
      <c r="F362" s="96"/>
      <c r="G362" s="96"/>
      <c r="H362" s="96" t="s">
        <v>92</v>
      </c>
      <c r="I362" s="14" t="s">
        <v>200</v>
      </c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2:28" x14ac:dyDescent="0.2">
      <c r="B363" s="97" t="s">
        <v>157</v>
      </c>
      <c r="C363" s="94"/>
      <c r="D363" s="94"/>
      <c r="E363" s="94"/>
      <c r="F363" s="96"/>
      <c r="G363" s="96"/>
      <c r="H363" s="96" t="s">
        <v>92</v>
      </c>
      <c r="I363" s="14" t="s">
        <v>200</v>
      </c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2:28" ht="15" x14ac:dyDescent="0.25">
      <c r="B364" s="56"/>
    </row>
    <row r="365" spans="2:28" ht="30" x14ac:dyDescent="0.2">
      <c r="B365" s="10" t="s">
        <v>11</v>
      </c>
      <c r="C365" s="10"/>
      <c r="D365" s="15" t="s">
        <v>32</v>
      </c>
      <c r="E365" s="15" t="s">
        <v>187</v>
      </c>
      <c r="F365" s="13"/>
      <c r="G365" s="13"/>
      <c r="H365" s="13" t="s">
        <v>17</v>
      </c>
      <c r="I365" s="11">
        <v>2023</v>
      </c>
      <c r="J365" s="11">
        <v>2024</v>
      </c>
      <c r="K365" s="11">
        <v>2025</v>
      </c>
      <c r="L365" s="11">
        <v>2026</v>
      </c>
      <c r="M365" s="11">
        <v>2027</v>
      </c>
      <c r="N365" s="11">
        <v>2028</v>
      </c>
      <c r="O365" s="11">
        <v>2029</v>
      </c>
      <c r="P365" s="11">
        <v>2030</v>
      </c>
      <c r="Q365" s="11">
        <v>2031</v>
      </c>
      <c r="R365" s="11">
        <v>2032</v>
      </c>
      <c r="S365" s="11">
        <v>2033</v>
      </c>
      <c r="T365" s="11">
        <v>2034</v>
      </c>
      <c r="U365" s="11">
        <v>2035</v>
      </c>
      <c r="V365" s="11">
        <v>2036</v>
      </c>
      <c r="W365" s="11">
        <v>2037</v>
      </c>
      <c r="X365" s="11">
        <v>2038</v>
      </c>
      <c r="Y365" s="11">
        <v>2039</v>
      </c>
      <c r="Z365" s="11">
        <v>2040</v>
      </c>
      <c r="AA365" s="11">
        <v>2041</v>
      </c>
      <c r="AB365" s="11">
        <v>2042</v>
      </c>
    </row>
    <row r="366" spans="2:28" x14ac:dyDescent="0.2">
      <c r="B366" s="94" t="s">
        <v>1</v>
      </c>
      <c r="C366" s="94"/>
      <c r="D366" s="94"/>
      <c r="E366" s="94"/>
      <c r="F366" s="96"/>
      <c r="G366" s="96"/>
      <c r="H366" s="96" t="s">
        <v>92</v>
      </c>
      <c r="I366" s="14">
        <v>0</v>
      </c>
      <c r="J366" s="14">
        <v>0</v>
      </c>
      <c r="K366" s="14">
        <v>253</v>
      </c>
      <c r="L366" s="14">
        <v>3109</v>
      </c>
      <c r="M366" s="14">
        <v>5418</v>
      </c>
      <c r="N366" s="14">
        <v>5236</v>
      </c>
      <c r="O366" s="14">
        <v>6550</v>
      </c>
      <c r="P366" s="14">
        <v>0</v>
      </c>
      <c r="Q366" s="14">
        <v>0</v>
      </c>
      <c r="R366" s="14">
        <v>0</v>
      </c>
      <c r="S366" s="14">
        <v>0</v>
      </c>
      <c r="T366" s="14">
        <v>0</v>
      </c>
      <c r="U366" s="14">
        <v>0</v>
      </c>
      <c r="V366" s="14">
        <v>0</v>
      </c>
      <c r="W366" s="14">
        <v>0</v>
      </c>
      <c r="X366" s="14">
        <v>0</v>
      </c>
      <c r="Y366" s="14">
        <v>0</v>
      </c>
      <c r="Z366" s="14">
        <v>0</v>
      </c>
      <c r="AA366" s="14">
        <v>0</v>
      </c>
      <c r="AB366" s="14">
        <v>0</v>
      </c>
    </row>
    <row r="367" spans="2:28" x14ac:dyDescent="0.2">
      <c r="B367" s="94" t="s">
        <v>97</v>
      </c>
      <c r="C367" s="94"/>
      <c r="D367" s="94"/>
      <c r="E367" s="94"/>
      <c r="F367" s="96"/>
      <c r="G367" s="96"/>
      <c r="H367" s="96" t="s">
        <v>92</v>
      </c>
      <c r="I367" s="14">
        <v>0</v>
      </c>
      <c r="J367" s="14">
        <v>0</v>
      </c>
      <c r="K367" s="14">
        <v>253</v>
      </c>
      <c r="L367" s="14">
        <v>935</v>
      </c>
      <c r="M367" s="14">
        <v>0</v>
      </c>
      <c r="N367" s="14">
        <v>0</v>
      </c>
      <c r="O367" s="14">
        <v>0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0</v>
      </c>
      <c r="W367" s="14">
        <v>0</v>
      </c>
      <c r="X367" s="14">
        <v>0</v>
      </c>
      <c r="Y367" s="14">
        <v>0</v>
      </c>
      <c r="Z367" s="14">
        <v>0</v>
      </c>
      <c r="AA367" s="14">
        <v>0</v>
      </c>
      <c r="AB367" s="14">
        <v>0</v>
      </c>
    </row>
    <row r="368" spans="2:28" x14ac:dyDescent="0.2">
      <c r="B368" s="94" t="s">
        <v>98</v>
      </c>
      <c r="C368" s="94"/>
      <c r="D368" s="94"/>
      <c r="E368" s="94"/>
      <c r="F368" s="96"/>
      <c r="G368" s="96"/>
      <c r="H368" s="96" t="s">
        <v>92</v>
      </c>
      <c r="I368" s="14">
        <v>0</v>
      </c>
      <c r="J368" s="14">
        <v>0</v>
      </c>
      <c r="K368" s="14">
        <v>253</v>
      </c>
      <c r="L368" s="14">
        <v>935</v>
      </c>
      <c r="M368" s="14">
        <v>0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14">
        <v>0</v>
      </c>
      <c r="W368" s="14">
        <v>0</v>
      </c>
      <c r="X368" s="14">
        <v>0</v>
      </c>
      <c r="Y368" s="14">
        <v>0</v>
      </c>
      <c r="Z368" s="14">
        <v>0</v>
      </c>
      <c r="AA368" s="14">
        <v>0</v>
      </c>
      <c r="AB368" s="14">
        <v>0</v>
      </c>
    </row>
    <row r="369" spans="2:28" x14ac:dyDescent="0.2">
      <c r="B369" s="94" t="s">
        <v>99</v>
      </c>
      <c r="C369" s="94"/>
      <c r="D369" s="94"/>
      <c r="E369" s="94"/>
      <c r="F369" s="96"/>
      <c r="G369" s="96"/>
      <c r="H369" s="96" t="s">
        <v>92</v>
      </c>
      <c r="I369" s="14">
        <v>0</v>
      </c>
      <c r="J369" s="14">
        <v>0</v>
      </c>
      <c r="K369" s="14">
        <v>253</v>
      </c>
      <c r="L369" s="14">
        <v>3109</v>
      </c>
      <c r="M369" s="14">
        <v>5418</v>
      </c>
      <c r="N369" s="14">
        <v>1534</v>
      </c>
      <c r="O369" s="14">
        <v>0</v>
      </c>
      <c r="P369" s="14">
        <v>0</v>
      </c>
      <c r="Q369" s="14">
        <v>0</v>
      </c>
      <c r="R369" s="14">
        <v>0</v>
      </c>
      <c r="S369" s="14">
        <v>0</v>
      </c>
      <c r="T369" s="14">
        <v>0</v>
      </c>
      <c r="U369" s="14">
        <v>0</v>
      </c>
      <c r="V369" s="14">
        <v>0</v>
      </c>
      <c r="W369" s="14">
        <v>0</v>
      </c>
      <c r="X369" s="14">
        <v>0</v>
      </c>
      <c r="Y369" s="14">
        <v>0</v>
      </c>
      <c r="Z369" s="14">
        <v>0</v>
      </c>
      <c r="AA369" s="14">
        <v>0</v>
      </c>
      <c r="AB369" s="14">
        <v>0</v>
      </c>
    </row>
    <row r="370" spans="2:28" x14ac:dyDescent="0.2">
      <c r="B370" s="94" t="s">
        <v>100</v>
      </c>
      <c r="C370" s="94"/>
      <c r="D370" s="94"/>
      <c r="E370" s="94"/>
      <c r="F370" s="96"/>
      <c r="G370" s="96"/>
      <c r="H370" s="96" t="s">
        <v>92</v>
      </c>
      <c r="I370" s="14">
        <v>0</v>
      </c>
      <c r="J370" s="14">
        <v>0</v>
      </c>
      <c r="K370" s="14">
        <v>253</v>
      </c>
      <c r="L370" s="14">
        <v>3109</v>
      </c>
      <c r="M370" s="14">
        <v>5418</v>
      </c>
      <c r="N370" s="14">
        <v>2557</v>
      </c>
      <c r="O370" s="14">
        <v>0</v>
      </c>
      <c r="P370" s="14">
        <v>0</v>
      </c>
      <c r="Q370" s="14">
        <v>0</v>
      </c>
      <c r="R370" s="14">
        <v>0</v>
      </c>
      <c r="S370" s="14">
        <v>0</v>
      </c>
      <c r="T370" s="14">
        <v>0</v>
      </c>
      <c r="U370" s="14">
        <v>0</v>
      </c>
      <c r="V370" s="14">
        <v>0</v>
      </c>
      <c r="W370" s="14">
        <v>0</v>
      </c>
      <c r="X370" s="14">
        <v>0</v>
      </c>
      <c r="Y370" s="14">
        <v>0</v>
      </c>
      <c r="Z370" s="14">
        <v>0</v>
      </c>
      <c r="AA370" s="14">
        <v>0</v>
      </c>
      <c r="AB370" s="14">
        <v>0</v>
      </c>
    </row>
    <row r="371" spans="2:28" x14ac:dyDescent="0.2">
      <c r="B371" s="94" t="s">
        <v>101</v>
      </c>
      <c r="C371" s="94"/>
      <c r="D371" s="94"/>
      <c r="E371" s="94"/>
      <c r="F371" s="96"/>
      <c r="G371" s="96"/>
      <c r="H371" s="96" t="s">
        <v>92</v>
      </c>
      <c r="I371" s="14">
        <v>0</v>
      </c>
      <c r="J371" s="14">
        <v>0</v>
      </c>
      <c r="K371" s="14">
        <v>253</v>
      </c>
      <c r="L371" s="14">
        <v>3109</v>
      </c>
      <c r="M371" s="14">
        <v>5418</v>
      </c>
      <c r="N371" s="14">
        <v>1534</v>
      </c>
      <c r="O371" s="14">
        <v>0</v>
      </c>
      <c r="P371" s="14">
        <v>0</v>
      </c>
      <c r="Q371" s="14">
        <v>0</v>
      </c>
      <c r="R371" s="14">
        <v>0</v>
      </c>
      <c r="S371" s="14">
        <v>0</v>
      </c>
      <c r="T371" s="14">
        <v>0</v>
      </c>
      <c r="U371" s="14">
        <v>0</v>
      </c>
      <c r="V371" s="14">
        <v>0</v>
      </c>
      <c r="W371" s="14">
        <v>0</v>
      </c>
      <c r="X371" s="14">
        <v>0</v>
      </c>
      <c r="Y371" s="14">
        <v>0</v>
      </c>
      <c r="Z371" s="14">
        <v>0</v>
      </c>
      <c r="AA371" s="14">
        <v>0</v>
      </c>
      <c r="AB371" s="14">
        <v>0</v>
      </c>
    </row>
    <row r="372" spans="2:28" x14ac:dyDescent="0.2">
      <c r="B372" s="94" t="s">
        <v>102</v>
      </c>
      <c r="C372" s="94"/>
      <c r="D372" s="94"/>
      <c r="E372" s="94"/>
      <c r="F372" s="96"/>
      <c r="G372" s="96"/>
      <c r="H372" s="96" t="s">
        <v>92</v>
      </c>
      <c r="I372" s="14">
        <v>0</v>
      </c>
      <c r="J372" s="14">
        <v>0</v>
      </c>
      <c r="K372" s="14">
        <v>253</v>
      </c>
      <c r="L372" s="14">
        <v>3109</v>
      </c>
      <c r="M372" s="14">
        <v>5418</v>
      </c>
      <c r="N372" s="14">
        <v>1534</v>
      </c>
      <c r="O372" s="14">
        <v>0</v>
      </c>
      <c r="P372" s="14">
        <v>0</v>
      </c>
      <c r="Q372" s="14">
        <v>0</v>
      </c>
      <c r="R372" s="14">
        <v>0</v>
      </c>
      <c r="S372" s="14">
        <v>0</v>
      </c>
      <c r="T372" s="14">
        <v>0</v>
      </c>
      <c r="U372" s="14">
        <v>0</v>
      </c>
      <c r="V372" s="14">
        <v>0</v>
      </c>
      <c r="W372" s="14">
        <v>0</v>
      </c>
      <c r="X372" s="14">
        <v>0</v>
      </c>
      <c r="Y372" s="14">
        <v>0</v>
      </c>
      <c r="Z372" s="14">
        <v>0</v>
      </c>
      <c r="AA372" s="14">
        <v>0</v>
      </c>
      <c r="AB372" s="14">
        <v>0</v>
      </c>
    </row>
    <row r="373" spans="2:28" x14ac:dyDescent="0.2">
      <c r="B373" s="94" t="s">
        <v>103</v>
      </c>
      <c r="C373" s="94"/>
      <c r="D373" s="94"/>
      <c r="E373" s="94"/>
      <c r="F373" s="96"/>
      <c r="G373" s="96"/>
      <c r="H373" s="96" t="s">
        <v>92</v>
      </c>
      <c r="I373" s="14">
        <v>0</v>
      </c>
      <c r="J373" s="14">
        <v>0</v>
      </c>
      <c r="K373" s="14">
        <v>253</v>
      </c>
      <c r="L373" s="14">
        <v>1679</v>
      </c>
      <c r="M373" s="14">
        <v>0</v>
      </c>
      <c r="N373" s="14">
        <v>0</v>
      </c>
      <c r="O373" s="14">
        <v>0</v>
      </c>
      <c r="P373" s="14">
        <v>0</v>
      </c>
      <c r="Q373" s="14">
        <v>0</v>
      </c>
      <c r="R373" s="14">
        <v>0</v>
      </c>
      <c r="S373" s="14">
        <v>0</v>
      </c>
      <c r="T373" s="14">
        <v>0</v>
      </c>
      <c r="U373" s="14">
        <v>0</v>
      </c>
      <c r="V373" s="14">
        <v>0</v>
      </c>
      <c r="W373" s="14">
        <v>0</v>
      </c>
      <c r="X373" s="14">
        <v>0</v>
      </c>
      <c r="Y373" s="14">
        <v>0</v>
      </c>
      <c r="Z373" s="14">
        <v>0</v>
      </c>
      <c r="AA373" s="14">
        <v>0</v>
      </c>
      <c r="AB373" s="14">
        <v>0</v>
      </c>
    </row>
    <row r="374" spans="2:28" x14ac:dyDescent="0.2">
      <c r="B374" s="94" t="s">
        <v>104</v>
      </c>
      <c r="C374" s="94"/>
      <c r="D374" s="94"/>
      <c r="E374" s="94"/>
      <c r="F374" s="96"/>
      <c r="G374" s="96"/>
      <c r="H374" s="96" t="s">
        <v>92</v>
      </c>
      <c r="I374" s="14" t="s">
        <v>200</v>
      </c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2:28" x14ac:dyDescent="0.2">
      <c r="B375" s="94" t="s">
        <v>105</v>
      </c>
      <c r="C375" s="94"/>
      <c r="D375" s="94"/>
      <c r="E375" s="94"/>
      <c r="F375" s="96"/>
      <c r="G375" s="96"/>
      <c r="H375" s="96" t="s">
        <v>92</v>
      </c>
      <c r="I375" s="14">
        <v>0</v>
      </c>
      <c r="J375" s="14">
        <v>0</v>
      </c>
      <c r="K375" s="14">
        <v>253</v>
      </c>
      <c r="L375" s="14">
        <v>1679</v>
      </c>
      <c r="M375" s="14">
        <v>0</v>
      </c>
      <c r="N375" s="14">
        <v>0</v>
      </c>
      <c r="O375" s="14">
        <v>0</v>
      </c>
      <c r="P375" s="14">
        <v>0</v>
      </c>
      <c r="Q375" s="14">
        <v>0</v>
      </c>
      <c r="R375" s="14">
        <v>0</v>
      </c>
      <c r="S375" s="14">
        <v>0</v>
      </c>
      <c r="T375" s="14">
        <v>0</v>
      </c>
      <c r="U375" s="14">
        <v>0</v>
      </c>
      <c r="V375" s="14">
        <v>0</v>
      </c>
      <c r="W375" s="14">
        <v>0</v>
      </c>
      <c r="X375" s="14">
        <v>0</v>
      </c>
      <c r="Y375" s="14">
        <v>0</v>
      </c>
      <c r="Z375" s="14">
        <v>0</v>
      </c>
      <c r="AA375" s="14">
        <v>0</v>
      </c>
      <c r="AB375" s="14">
        <v>0</v>
      </c>
    </row>
    <row r="376" spans="2:28" x14ac:dyDescent="0.2">
      <c r="B376" s="97" t="s">
        <v>117</v>
      </c>
      <c r="C376" s="94"/>
      <c r="D376" s="94"/>
      <c r="E376" s="94"/>
      <c r="F376" s="96"/>
      <c r="G376" s="96"/>
      <c r="H376" s="96" t="s">
        <v>92</v>
      </c>
      <c r="I376" s="14" t="s">
        <v>200</v>
      </c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2:28" x14ac:dyDescent="0.2">
      <c r="B377" s="97" t="s">
        <v>118</v>
      </c>
      <c r="C377" s="94"/>
      <c r="D377" s="94"/>
      <c r="E377" s="94"/>
      <c r="F377" s="96"/>
      <c r="G377" s="96"/>
      <c r="H377" s="96" t="s">
        <v>92</v>
      </c>
      <c r="I377" s="14" t="s">
        <v>200</v>
      </c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2:28" x14ac:dyDescent="0.2">
      <c r="B378" s="97" t="s">
        <v>157</v>
      </c>
      <c r="C378" s="94"/>
      <c r="D378" s="94"/>
      <c r="E378" s="94"/>
      <c r="F378" s="96"/>
      <c r="G378" s="96"/>
      <c r="H378" s="96" t="s">
        <v>92</v>
      </c>
      <c r="I378" s="14" t="s">
        <v>200</v>
      </c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2:28" ht="15" x14ac:dyDescent="0.25">
      <c r="B379" s="56"/>
    </row>
    <row r="380" spans="2:28" ht="15" x14ac:dyDescent="0.25">
      <c r="B380" s="8" t="s">
        <v>6</v>
      </c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</row>
    <row r="381" spans="2:28" ht="15" x14ac:dyDescent="0.2">
      <c r="B381" s="10" t="s">
        <v>11</v>
      </c>
      <c r="C381" s="10"/>
      <c r="D381" s="15" t="s">
        <v>30</v>
      </c>
      <c r="E381" s="15" t="s">
        <v>190</v>
      </c>
      <c r="F381" s="13"/>
      <c r="G381" s="13"/>
      <c r="H381" s="13" t="s">
        <v>17</v>
      </c>
      <c r="I381" s="11">
        <v>2023</v>
      </c>
      <c r="J381" s="11">
        <v>2024</v>
      </c>
      <c r="K381" s="11">
        <v>2025</v>
      </c>
      <c r="L381" s="11">
        <v>2026</v>
      </c>
      <c r="M381" s="11">
        <v>2027</v>
      </c>
      <c r="N381" s="11">
        <v>2028</v>
      </c>
      <c r="O381" s="11">
        <v>2029</v>
      </c>
      <c r="P381" s="11">
        <v>2030</v>
      </c>
      <c r="Q381" s="11">
        <v>2031</v>
      </c>
      <c r="R381" s="11">
        <v>2032</v>
      </c>
      <c r="S381" s="11">
        <v>2033</v>
      </c>
      <c r="T381" s="11">
        <v>2034</v>
      </c>
      <c r="U381" s="11">
        <v>2035</v>
      </c>
      <c r="V381" s="11">
        <v>2036</v>
      </c>
      <c r="W381" s="11">
        <v>2037</v>
      </c>
      <c r="X381" s="11">
        <v>2038</v>
      </c>
      <c r="Y381" s="11">
        <v>2039</v>
      </c>
      <c r="Z381" s="11">
        <v>2040</v>
      </c>
      <c r="AA381" s="11">
        <v>2041</v>
      </c>
      <c r="AB381" s="11">
        <v>2042</v>
      </c>
    </row>
    <row r="382" spans="2:28" x14ac:dyDescent="0.2">
      <c r="B382" s="94" t="s">
        <v>1</v>
      </c>
      <c r="C382" s="94"/>
      <c r="D382" s="94"/>
      <c r="E382" s="94"/>
      <c r="F382" s="96"/>
      <c r="G382" s="96"/>
      <c r="H382" s="96" t="s">
        <v>26</v>
      </c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2:28" hidden="1" x14ac:dyDescent="0.2">
      <c r="B383" s="94" t="s">
        <v>97</v>
      </c>
      <c r="C383" s="94"/>
      <c r="D383" s="94"/>
      <c r="E383" s="94"/>
      <c r="F383" s="96"/>
      <c r="G383" s="96"/>
      <c r="H383" s="96" t="s">
        <v>26</v>
      </c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2:28" hidden="1" x14ac:dyDescent="0.2">
      <c r="B384" s="94" t="s">
        <v>98</v>
      </c>
      <c r="C384" s="94"/>
      <c r="D384" s="94"/>
      <c r="E384" s="94"/>
      <c r="F384" s="96"/>
      <c r="G384" s="96"/>
      <c r="H384" s="96" t="s">
        <v>26</v>
      </c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2:28" hidden="1" x14ac:dyDescent="0.2">
      <c r="B385" s="94" t="s">
        <v>99</v>
      </c>
      <c r="C385" s="94"/>
      <c r="D385" s="94"/>
      <c r="E385" s="94"/>
      <c r="F385" s="96"/>
      <c r="G385" s="96"/>
      <c r="H385" s="96" t="s">
        <v>26</v>
      </c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2:28" hidden="1" x14ac:dyDescent="0.2">
      <c r="B386" s="94" t="s">
        <v>100</v>
      </c>
      <c r="C386" s="94"/>
      <c r="D386" s="94"/>
      <c r="E386" s="94"/>
      <c r="F386" s="96"/>
      <c r="G386" s="96"/>
      <c r="H386" s="96" t="s">
        <v>26</v>
      </c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2:28" hidden="1" x14ac:dyDescent="0.2">
      <c r="B387" s="94" t="s">
        <v>101</v>
      </c>
      <c r="C387" s="94"/>
      <c r="D387" s="94"/>
      <c r="E387" s="94"/>
      <c r="F387" s="96"/>
      <c r="G387" s="96"/>
      <c r="H387" s="96" t="s">
        <v>26</v>
      </c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2:28" hidden="1" x14ac:dyDescent="0.2">
      <c r="B388" s="94" t="s">
        <v>102</v>
      </c>
      <c r="C388" s="94"/>
      <c r="D388" s="94"/>
      <c r="E388" s="94"/>
      <c r="F388" s="96"/>
      <c r="G388" s="96"/>
      <c r="H388" s="96" t="s">
        <v>26</v>
      </c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2:28" hidden="1" x14ac:dyDescent="0.2">
      <c r="B389" s="94" t="s">
        <v>103</v>
      </c>
      <c r="C389" s="94"/>
      <c r="D389" s="94"/>
      <c r="E389" s="94"/>
      <c r="F389" s="96"/>
      <c r="G389" s="96"/>
      <c r="H389" s="96" t="s">
        <v>26</v>
      </c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2:28" x14ac:dyDescent="0.2">
      <c r="B390" s="94" t="s">
        <v>104</v>
      </c>
      <c r="C390" s="94"/>
      <c r="D390" s="94"/>
      <c r="E390" s="94"/>
      <c r="F390" s="96"/>
      <c r="G390" s="96"/>
      <c r="H390" s="96" t="s">
        <v>26</v>
      </c>
      <c r="I390" s="14" t="s">
        <v>200</v>
      </c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2:28" hidden="1" x14ac:dyDescent="0.2">
      <c r="B391" s="94" t="s">
        <v>105</v>
      </c>
      <c r="C391" s="94"/>
      <c r="D391" s="94"/>
      <c r="E391" s="94"/>
      <c r="F391" s="96"/>
      <c r="G391" s="96"/>
      <c r="H391" s="96" t="s">
        <v>26</v>
      </c>
      <c r="I391" s="14" t="s">
        <v>200</v>
      </c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2:28" x14ac:dyDescent="0.2">
      <c r="B392" s="97" t="s">
        <v>117</v>
      </c>
      <c r="C392" s="94"/>
      <c r="D392" s="94"/>
      <c r="E392" s="94"/>
      <c r="F392" s="96"/>
      <c r="G392" s="96"/>
      <c r="H392" s="96" t="s">
        <v>26</v>
      </c>
      <c r="I392" s="14" t="s">
        <v>200</v>
      </c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2:28" x14ac:dyDescent="0.2">
      <c r="B393" s="97" t="s">
        <v>118</v>
      </c>
      <c r="C393" s="94"/>
      <c r="D393" s="94"/>
      <c r="E393" s="94"/>
      <c r="F393" s="96"/>
      <c r="G393" s="96"/>
      <c r="H393" s="96" t="s">
        <v>26</v>
      </c>
      <c r="I393" s="14" t="s">
        <v>200</v>
      </c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2:28" x14ac:dyDescent="0.2">
      <c r="B394" s="97" t="s">
        <v>157</v>
      </c>
      <c r="C394" s="94"/>
      <c r="D394" s="94"/>
      <c r="E394" s="94"/>
      <c r="F394" s="96"/>
      <c r="G394" s="96"/>
      <c r="H394" s="96" t="s">
        <v>26</v>
      </c>
      <c r="I394" s="14" t="s">
        <v>200</v>
      </c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6" spans="2:28" ht="15" x14ac:dyDescent="0.2">
      <c r="B396" s="10" t="s">
        <v>11</v>
      </c>
      <c r="C396" s="10"/>
      <c r="D396" s="15" t="s">
        <v>31</v>
      </c>
      <c r="E396" s="15" t="s">
        <v>188</v>
      </c>
      <c r="F396" s="13"/>
      <c r="G396" s="13"/>
      <c r="H396" s="13" t="s">
        <v>17</v>
      </c>
      <c r="I396" s="11">
        <v>2023</v>
      </c>
      <c r="J396" s="11">
        <v>2024</v>
      </c>
      <c r="K396" s="11">
        <v>2025</v>
      </c>
      <c r="L396" s="11">
        <v>2026</v>
      </c>
      <c r="M396" s="11">
        <v>2027</v>
      </c>
      <c r="N396" s="11">
        <v>2028</v>
      </c>
      <c r="O396" s="11">
        <v>2029</v>
      </c>
      <c r="P396" s="11">
        <v>2030</v>
      </c>
      <c r="Q396" s="11">
        <v>2031</v>
      </c>
      <c r="R396" s="11">
        <v>2032</v>
      </c>
      <c r="S396" s="11">
        <v>2033</v>
      </c>
      <c r="T396" s="11">
        <v>2034</v>
      </c>
      <c r="U396" s="11">
        <v>2035</v>
      </c>
      <c r="V396" s="11">
        <v>2036</v>
      </c>
      <c r="W396" s="11">
        <v>2037</v>
      </c>
      <c r="X396" s="11">
        <v>2038</v>
      </c>
      <c r="Y396" s="11">
        <v>2039</v>
      </c>
      <c r="Z396" s="11">
        <v>2040</v>
      </c>
      <c r="AA396" s="11">
        <v>2041</v>
      </c>
      <c r="AB396" s="11">
        <v>2042</v>
      </c>
    </row>
    <row r="397" spans="2:28" x14ac:dyDescent="0.2">
      <c r="B397" s="94" t="s">
        <v>1</v>
      </c>
      <c r="C397" s="94"/>
      <c r="D397" s="94"/>
      <c r="E397" s="94"/>
      <c r="F397" s="96"/>
      <c r="G397" s="96"/>
      <c r="H397" s="96" t="s">
        <v>26</v>
      </c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2:28" hidden="1" x14ac:dyDescent="0.2">
      <c r="B398" s="94" t="s">
        <v>97</v>
      </c>
      <c r="C398" s="94"/>
      <c r="D398" s="94"/>
      <c r="E398" s="94"/>
      <c r="F398" s="96"/>
      <c r="G398" s="96"/>
      <c r="H398" s="96" t="s">
        <v>26</v>
      </c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2:28" hidden="1" x14ac:dyDescent="0.2">
      <c r="B399" s="94" t="s">
        <v>98</v>
      </c>
      <c r="C399" s="94"/>
      <c r="D399" s="94"/>
      <c r="E399" s="94"/>
      <c r="F399" s="96"/>
      <c r="G399" s="96"/>
      <c r="H399" s="96" t="s">
        <v>26</v>
      </c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2:28" hidden="1" x14ac:dyDescent="0.2">
      <c r="B400" s="94" t="s">
        <v>99</v>
      </c>
      <c r="C400" s="94"/>
      <c r="D400" s="94"/>
      <c r="E400" s="94"/>
      <c r="F400" s="96"/>
      <c r="G400" s="96"/>
      <c r="H400" s="96" t="s">
        <v>26</v>
      </c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2:28" hidden="1" x14ac:dyDescent="0.2">
      <c r="B401" s="94" t="s">
        <v>100</v>
      </c>
      <c r="C401" s="94"/>
      <c r="D401" s="94"/>
      <c r="E401" s="94"/>
      <c r="F401" s="96"/>
      <c r="G401" s="96"/>
      <c r="H401" s="96" t="s">
        <v>26</v>
      </c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2:28" hidden="1" x14ac:dyDescent="0.2">
      <c r="B402" s="94" t="s">
        <v>101</v>
      </c>
      <c r="C402" s="94"/>
      <c r="D402" s="94"/>
      <c r="E402" s="94"/>
      <c r="F402" s="96"/>
      <c r="G402" s="96"/>
      <c r="H402" s="96" t="s">
        <v>26</v>
      </c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2:28" hidden="1" x14ac:dyDescent="0.2">
      <c r="B403" s="94" t="s">
        <v>102</v>
      </c>
      <c r="C403" s="94"/>
      <c r="D403" s="94"/>
      <c r="E403" s="94"/>
      <c r="F403" s="96"/>
      <c r="G403" s="96"/>
      <c r="H403" s="96" t="s">
        <v>26</v>
      </c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2:28" hidden="1" x14ac:dyDescent="0.2">
      <c r="B404" s="94" t="s">
        <v>103</v>
      </c>
      <c r="C404" s="94"/>
      <c r="D404" s="94"/>
      <c r="E404" s="94"/>
      <c r="F404" s="96"/>
      <c r="G404" s="96"/>
      <c r="H404" s="96" t="s">
        <v>26</v>
      </c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2:28" x14ac:dyDescent="0.2">
      <c r="B405" s="94" t="s">
        <v>104</v>
      </c>
      <c r="C405" s="94"/>
      <c r="D405" s="94"/>
      <c r="E405" s="94"/>
      <c r="F405" s="96"/>
      <c r="G405" s="96"/>
      <c r="H405" s="96" t="s">
        <v>26</v>
      </c>
      <c r="I405" s="14" t="s">
        <v>200</v>
      </c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2:28" hidden="1" x14ac:dyDescent="0.2">
      <c r="B406" s="94" t="s">
        <v>105</v>
      </c>
      <c r="C406" s="94"/>
      <c r="D406" s="94"/>
      <c r="E406" s="94"/>
      <c r="F406" s="96"/>
      <c r="G406" s="96"/>
      <c r="H406" s="96" t="s">
        <v>26</v>
      </c>
      <c r="I406" s="14" t="s">
        <v>200</v>
      </c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2:28" x14ac:dyDescent="0.2">
      <c r="B407" s="97" t="s">
        <v>117</v>
      </c>
      <c r="C407" s="94"/>
      <c r="D407" s="94"/>
      <c r="E407" s="94"/>
      <c r="F407" s="96"/>
      <c r="G407" s="96"/>
      <c r="H407" s="96" t="s">
        <v>26</v>
      </c>
      <c r="I407" s="14" t="s">
        <v>200</v>
      </c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2:28" x14ac:dyDescent="0.2">
      <c r="B408" s="97" t="s">
        <v>118</v>
      </c>
      <c r="C408" s="94"/>
      <c r="D408" s="94"/>
      <c r="E408" s="94"/>
      <c r="F408" s="96"/>
      <c r="G408" s="96"/>
      <c r="H408" s="96" t="s">
        <v>26</v>
      </c>
      <c r="I408" s="14" t="s">
        <v>200</v>
      </c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2:28" x14ac:dyDescent="0.2">
      <c r="B409" s="97" t="s">
        <v>157</v>
      </c>
      <c r="C409" s="94"/>
      <c r="D409" s="94"/>
      <c r="E409" s="94"/>
      <c r="F409" s="96"/>
      <c r="G409" s="96"/>
      <c r="H409" s="96" t="s">
        <v>26</v>
      </c>
      <c r="I409" s="14" t="s">
        <v>200</v>
      </c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1" spans="2:28" ht="30" x14ac:dyDescent="0.2">
      <c r="B411" s="10" t="s">
        <v>11</v>
      </c>
      <c r="C411" s="10"/>
      <c r="D411" s="15" t="s">
        <v>32</v>
      </c>
      <c r="E411" s="15" t="s">
        <v>187</v>
      </c>
      <c r="F411" s="13"/>
      <c r="G411" s="13"/>
      <c r="H411" s="13" t="s">
        <v>17</v>
      </c>
      <c r="I411" s="11">
        <v>2023</v>
      </c>
      <c r="J411" s="11">
        <v>2024</v>
      </c>
      <c r="K411" s="11">
        <v>2025</v>
      </c>
      <c r="L411" s="11">
        <v>2026</v>
      </c>
      <c r="M411" s="11">
        <v>2027</v>
      </c>
      <c r="N411" s="11">
        <v>2028</v>
      </c>
      <c r="O411" s="11">
        <v>2029</v>
      </c>
      <c r="P411" s="11">
        <v>2030</v>
      </c>
      <c r="Q411" s="11">
        <v>2031</v>
      </c>
      <c r="R411" s="11">
        <v>2032</v>
      </c>
      <c r="S411" s="11">
        <v>2033</v>
      </c>
      <c r="T411" s="11">
        <v>2034</v>
      </c>
      <c r="U411" s="11">
        <v>2035</v>
      </c>
      <c r="V411" s="11">
        <v>2036</v>
      </c>
      <c r="W411" s="11">
        <v>2037</v>
      </c>
      <c r="X411" s="11">
        <v>2038</v>
      </c>
      <c r="Y411" s="11">
        <v>2039</v>
      </c>
      <c r="Z411" s="11">
        <v>2040</v>
      </c>
      <c r="AA411" s="11">
        <v>2041</v>
      </c>
      <c r="AB411" s="11">
        <v>2042</v>
      </c>
    </row>
    <row r="412" spans="2:28" x14ac:dyDescent="0.2">
      <c r="B412" s="94" t="s">
        <v>1</v>
      </c>
      <c r="C412" s="94"/>
      <c r="D412" s="94"/>
      <c r="E412" s="94"/>
      <c r="F412" s="96"/>
      <c r="G412" s="96"/>
      <c r="H412" s="96" t="s">
        <v>26</v>
      </c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2:28" hidden="1" x14ac:dyDescent="0.2">
      <c r="B413" s="94" t="s">
        <v>97</v>
      </c>
      <c r="C413" s="94"/>
      <c r="D413" s="94"/>
      <c r="E413" s="94"/>
      <c r="F413" s="96"/>
      <c r="G413" s="96"/>
      <c r="H413" s="96" t="s">
        <v>26</v>
      </c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2:28" hidden="1" x14ac:dyDescent="0.2">
      <c r="B414" s="94" t="s">
        <v>98</v>
      </c>
      <c r="C414" s="94"/>
      <c r="D414" s="94"/>
      <c r="E414" s="94"/>
      <c r="F414" s="96"/>
      <c r="G414" s="96"/>
      <c r="H414" s="96" t="s">
        <v>26</v>
      </c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2:28" hidden="1" x14ac:dyDescent="0.2">
      <c r="B415" s="94" t="s">
        <v>99</v>
      </c>
      <c r="C415" s="94"/>
      <c r="D415" s="94"/>
      <c r="E415" s="94"/>
      <c r="F415" s="96"/>
      <c r="G415" s="96"/>
      <c r="H415" s="96" t="s">
        <v>26</v>
      </c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2:28" hidden="1" x14ac:dyDescent="0.2">
      <c r="B416" s="94" t="s">
        <v>100</v>
      </c>
      <c r="C416" s="94"/>
      <c r="D416" s="94"/>
      <c r="E416" s="94"/>
      <c r="F416" s="96"/>
      <c r="G416" s="96"/>
      <c r="H416" s="96" t="s">
        <v>26</v>
      </c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2:28" hidden="1" x14ac:dyDescent="0.2">
      <c r="B417" s="94" t="s">
        <v>101</v>
      </c>
      <c r="C417" s="94"/>
      <c r="D417" s="94"/>
      <c r="E417" s="94"/>
      <c r="F417" s="96"/>
      <c r="G417" s="96"/>
      <c r="H417" s="96" t="s">
        <v>26</v>
      </c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2:28" hidden="1" x14ac:dyDescent="0.2">
      <c r="B418" s="94" t="s">
        <v>102</v>
      </c>
      <c r="C418" s="94"/>
      <c r="D418" s="94"/>
      <c r="E418" s="94"/>
      <c r="F418" s="96"/>
      <c r="G418" s="96"/>
      <c r="H418" s="96" t="s">
        <v>26</v>
      </c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2:28" hidden="1" x14ac:dyDescent="0.2">
      <c r="B419" s="94" t="s">
        <v>103</v>
      </c>
      <c r="C419" s="94"/>
      <c r="D419" s="94"/>
      <c r="E419" s="94"/>
      <c r="F419" s="96"/>
      <c r="G419" s="96"/>
      <c r="H419" s="96" t="s">
        <v>26</v>
      </c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2:28" x14ac:dyDescent="0.2">
      <c r="B420" s="94" t="s">
        <v>104</v>
      </c>
      <c r="C420" s="94"/>
      <c r="D420" s="94"/>
      <c r="E420" s="94"/>
      <c r="F420" s="96"/>
      <c r="G420" s="96"/>
      <c r="H420" s="96" t="s">
        <v>26</v>
      </c>
      <c r="I420" s="14" t="s">
        <v>200</v>
      </c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2:28" hidden="1" x14ac:dyDescent="0.2">
      <c r="B421" s="94" t="s">
        <v>105</v>
      </c>
      <c r="C421" s="94"/>
      <c r="D421" s="94"/>
      <c r="E421" s="94"/>
      <c r="F421" s="96"/>
      <c r="G421" s="96"/>
      <c r="H421" s="96" t="s">
        <v>26</v>
      </c>
      <c r="I421" s="14" t="s">
        <v>200</v>
      </c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2:28" x14ac:dyDescent="0.2">
      <c r="B422" s="97" t="s">
        <v>117</v>
      </c>
      <c r="C422" s="94"/>
      <c r="D422" s="94"/>
      <c r="E422" s="94"/>
      <c r="F422" s="96"/>
      <c r="G422" s="96"/>
      <c r="H422" s="96" t="s">
        <v>26</v>
      </c>
      <c r="I422" s="14" t="s">
        <v>200</v>
      </c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2:28" x14ac:dyDescent="0.2">
      <c r="B423" s="97" t="s">
        <v>118</v>
      </c>
      <c r="C423" s="94"/>
      <c r="D423" s="94"/>
      <c r="E423" s="94"/>
      <c r="F423" s="96"/>
      <c r="G423" s="96"/>
      <c r="H423" s="96" t="s">
        <v>26</v>
      </c>
      <c r="I423" s="14" t="s">
        <v>200</v>
      </c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2:28" x14ac:dyDescent="0.2">
      <c r="B424" s="97" t="s">
        <v>157</v>
      </c>
      <c r="C424" s="94"/>
      <c r="D424" s="94"/>
      <c r="E424" s="94"/>
      <c r="F424" s="96"/>
      <c r="G424" s="96"/>
      <c r="H424" s="96" t="s">
        <v>26</v>
      </c>
      <c r="I424" s="14" t="s">
        <v>200</v>
      </c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6" spans="2:28" ht="15" x14ac:dyDescent="0.25">
      <c r="B426" s="8" t="s">
        <v>143</v>
      </c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</row>
    <row r="427" spans="2:28" ht="15" x14ac:dyDescent="0.2">
      <c r="B427" s="10" t="s">
        <v>11</v>
      </c>
      <c r="C427" s="10"/>
      <c r="D427" s="15" t="s">
        <v>30</v>
      </c>
      <c r="E427" s="15" t="s">
        <v>190</v>
      </c>
      <c r="F427" s="13"/>
      <c r="G427" s="13"/>
      <c r="H427" s="13" t="s">
        <v>17</v>
      </c>
      <c r="I427" s="11">
        <v>2023</v>
      </c>
      <c r="J427" s="11">
        <v>2024</v>
      </c>
      <c r="K427" s="11">
        <v>2025</v>
      </c>
      <c r="L427" s="11">
        <v>2026</v>
      </c>
      <c r="M427" s="11">
        <v>2027</v>
      </c>
      <c r="N427" s="11">
        <v>2028</v>
      </c>
      <c r="O427" s="11">
        <v>2029</v>
      </c>
      <c r="P427" s="11">
        <v>2030</v>
      </c>
      <c r="Q427" s="11">
        <v>2031</v>
      </c>
      <c r="R427" s="11">
        <v>2032</v>
      </c>
      <c r="S427" s="11">
        <v>2033</v>
      </c>
      <c r="T427" s="11">
        <v>2034</v>
      </c>
      <c r="U427" s="11">
        <v>2035</v>
      </c>
      <c r="V427" s="11">
        <v>2036</v>
      </c>
      <c r="W427" s="11">
        <v>2037</v>
      </c>
      <c r="X427" s="11">
        <v>2038</v>
      </c>
      <c r="Y427" s="11">
        <v>2039</v>
      </c>
      <c r="Z427" s="11">
        <v>2040</v>
      </c>
      <c r="AA427" s="11">
        <v>2041</v>
      </c>
      <c r="AB427" s="11">
        <v>2042</v>
      </c>
    </row>
    <row r="428" spans="2:28" x14ac:dyDescent="0.2">
      <c r="B428" s="94" t="s">
        <v>1</v>
      </c>
      <c r="C428" s="94"/>
      <c r="D428" s="94"/>
      <c r="E428" s="94"/>
      <c r="F428" s="96"/>
      <c r="G428" s="96"/>
      <c r="H428" s="96" t="s">
        <v>26</v>
      </c>
      <c r="I428" s="14">
        <v>0</v>
      </c>
      <c r="J428" s="14">
        <v>0</v>
      </c>
      <c r="K428" s="14">
        <v>0</v>
      </c>
      <c r="L428" s="14">
        <v>0</v>
      </c>
      <c r="M428" s="14">
        <v>7790.0429200797407</v>
      </c>
      <c r="N428" s="14">
        <v>7790.0429200797407</v>
      </c>
      <c r="O428" s="14">
        <v>7790.0429200797407</v>
      </c>
      <c r="P428" s="14">
        <v>7790.0429200797407</v>
      </c>
      <c r="Q428" s="14">
        <v>54530.300440558189</v>
      </c>
      <c r="R428" s="14">
        <v>54530.300440558189</v>
      </c>
      <c r="S428" s="14">
        <v>54530.300440558189</v>
      </c>
      <c r="T428" s="14">
        <v>54530.300440558189</v>
      </c>
      <c r="U428" s="14">
        <v>54530.300440558189</v>
      </c>
      <c r="V428" s="14">
        <v>140220.77256143535</v>
      </c>
      <c r="W428" s="14">
        <v>140220.77256143535</v>
      </c>
      <c r="X428" s="14">
        <v>140220.77256143535</v>
      </c>
      <c r="Y428" s="14">
        <v>140220.77256143535</v>
      </c>
      <c r="Z428" s="14">
        <v>140220.77256143535</v>
      </c>
      <c r="AA428" s="14">
        <v>366132.01724374783</v>
      </c>
      <c r="AB428" s="14">
        <v>366132.01724374783</v>
      </c>
    </row>
    <row r="429" spans="2:28" x14ac:dyDescent="0.2">
      <c r="B429" s="94" t="s">
        <v>97</v>
      </c>
      <c r="C429" s="94"/>
      <c r="D429" s="94"/>
      <c r="E429" s="94"/>
      <c r="F429" s="96"/>
      <c r="G429" s="96"/>
      <c r="H429" s="96" t="s">
        <v>26</v>
      </c>
      <c r="I429" s="14">
        <v>0</v>
      </c>
      <c r="J429" s="14">
        <v>0</v>
      </c>
      <c r="K429" s="14">
        <v>0</v>
      </c>
      <c r="L429" s="14">
        <v>0</v>
      </c>
      <c r="M429" s="14">
        <v>7790.0429200797407</v>
      </c>
      <c r="N429" s="14">
        <v>7790.0429200797407</v>
      </c>
      <c r="O429" s="14">
        <v>7790.0429200797407</v>
      </c>
      <c r="P429" s="14">
        <v>7790.0429200797407</v>
      </c>
      <c r="Q429" s="14">
        <v>54530.300440558189</v>
      </c>
      <c r="R429" s="14">
        <v>54530.300440558189</v>
      </c>
      <c r="S429" s="14">
        <v>54530.300440558189</v>
      </c>
      <c r="T429" s="14">
        <v>54530.300440558189</v>
      </c>
      <c r="U429" s="14">
        <v>54530.300440558189</v>
      </c>
      <c r="V429" s="14">
        <v>140220.77256143535</v>
      </c>
      <c r="W429" s="14">
        <v>140220.77256143535</v>
      </c>
      <c r="X429" s="14">
        <v>140220.77256143535</v>
      </c>
      <c r="Y429" s="14">
        <v>140220.77256143535</v>
      </c>
      <c r="Z429" s="14">
        <v>140220.77256143535</v>
      </c>
      <c r="AA429" s="14">
        <v>366132.01724374783</v>
      </c>
      <c r="AB429" s="14">
        <v>366132.01724374783</v>
      </c>
    </row>
    <row r="430" spans="2:28" x14ac:dyDescent="0.2">
      <c r="B430" s="94" t="s">
        <v>98</v>
      </c>
      <c r="C430" s="94"/>
      <c r="D430" s="94"/>
      <c r="E430" s="94"/>
      <c r="F430" s="96"/>
      <c r="G430" s="96"/>
      <c r="H430" s="96" t="s">
        <v>26</v>
      </c>
      <c r="I430" s="14">
        <v>0</v>
      </c>
      <c r="J430" s="14">
        <v>0</v>
      </c>
      <c r="K430" s="14">
        <v>0</v>
      </c>
      <c r="L430" s="14">
        <v>0</v>
      </c>
      <c r="M430" s="14">
        <v>7790.0429200797407</v>
      </c>
      <c r="N430" s="14">
        <v>7790.0429200797407</v>
      </c>
      <c r="O430" s="14">
        <v>7790.0429200797407</v>
      </c>
      <c r="P430" s="14">
        <v>7790.0429200797407</v>
      </c>
      <c r="Q430" s="14">
        <v>54530.300440558189</v>
      </c>
      <c r="R430" s="14">
        <v>54530.300440558189</v>
      </c>
      <c r="S430" s="14">
        <v>54530.300440558189</v>
      </c>
      <c r="T430" s="14">
        <v>54530.300440558189</v>
      </c>
      <c r="U430" s="14">
        <v>54530.300440558189</v>
      </c>
      <c r="V430" s="14">
        <v>140220.77256143535</v>
      </c>
      <c r="W430" s="14">
        <v>140220.77256143535</v>
      </c>
      <c r="X430" s="14">
        <v>140220.77256143535</v>
      </c>
      <c r="Y430" s="14">
        <v>140220.77256143535</v>
      </c>
      <c r="Z430" s="14">
        <v>140220.77256143535</v>
      </c>
      <c r="AA430" s="14">
        <v>366132.01724374783</v>
      </c>
      <c r="AB430" s="14">
        <v>366132.01724374783</v>
      </c>
    </row>
    <row r="431" spans="2:28" x14ac:dyDescent="0.2">
      <c r="B431" s="94" t="s">
        <v>99</v>
      </c>
      <c r="C431" s="94"/>
      <c r="D431" s="94"/>
      <c r="E431" s="94"/>
      <c r="F431" s="96"/>
      <c r="G431" s="96"/>
      <c r="H431" s="96" t="s">
        <v>26</v>
      </c>
      <c r="I431" s="14">
        <v>0</v>
      </c>
      <c r="J431" s="14">
        <v>0</v>
      </c>
      <c r="K431" s="14">
        <v>0</v>
      </c>
      <c r="L431" s="14">
        <v>0</v>
      </c>
      <c r="M431" s="14">
        <v>7790.0429200797407</v>
      </c>
      <c r="N431" s="14">
        <v>7790.0429200797407</v>
      </c>
      <c r="O431" s="14">
        <v>7790.0429200797407</v>
      </c>
      <c r="P431" s="14">
        <v>7790.0429200797407</v>
      </c>
      <c r="Q431" s="14">
        <v>54530.300440558189</v>
      </c>
      <c r="R431" s="14">
        <v>54530.300440558189</v>
      </c>
      <c r="S431" s="14">
        <v>54530.300440558189</v>
      </c>
      <c r="T431" s="14">
        <v>54530.300440558189</v>
      </c>
      <c r="U431" s="14">
        <v>54530.300440558189</v>
      </c>
      <c r="V431" s="14">
        <v>140220.77256143535</v>
      </c>
      <c r="W431" s="14">
        <v>140220.77256143535</v>
      </c>
      <c r="X431" s="14">
        <v>140220.77256143535</v>
      </c>
      <c r="Y431" s="14">
        <v>140220.77256143535</v>
      </c>
      <c r="Z431" s="14">
        <v>140220.77256143535</v>
      </c>
      <c r="AA431" s="14">
        <v>366132.01724374783</v>
      </c>
      <c r="AB431" s="14">
        <v>366132.01724374783</v>
      </c>
    </row>
    <row r="432" spans="2:28" x14ac:dyDescent="0.2">
      <c r="B432" s="94" t="s">
        <v>100</v>
      </c>
      <c r="C432" s="94"/>
      <c r="D432" s="94"/>
      <c r="E432" s="94"/>
      <c r="F432" s="96"/>
      <c r="G432" s="96"/>
      <c r="H432" s="96" t="s">
        <v>26</v>
      </c>
      <c r="I432" s="14">
        <v>0</v>
      </c>
      <c r="J432" s="14">
        <v>0</v>
      </c>
      <c r="K432" s="14">
        <v>0</v>
      </c>
      <c r="L432" s="14">
        <v>0</v>
      </c>
      <c r="M432" s="14">
        <v>7790.0429200797407</v>
      </c>
      <c r="N432" s="14">
        <v>7790.0429200797407</v>
      </c>
      <c r="O432" s="14">
        <v>0</v>
      </c>
      <c r="P432" s="14">
        <v>0</v>
      </c>
      <c r="Q432" s="14">
        <v>0</v>
      </c>
      <c r="R432" s="14">
        <v>0</v>
      </c>
      <c r="S432" s="14">
        <v>0</v>
      </c>
      <c r="T432" s="14">
        <v>0</v>
      </c>
      <c r="U432" s="14">
        <v>0</v>
      </c>
      <c r="V432" s="14">
        <v>0</v>
      </c>
      <c r="W432" s="14">
        <v>0</v>
      </c>
      <c r="X432" s="14">
        <v>0</v>
      </c>
      <c r="Y432" s="14">
        <v>0</v>
      </c>
      <c r="Z432" s="14">
        <v>0</v>
      </c>
      <c r="AA432" s="14">
        <v>0</v>
      </c>
      <c r="AB432" s="14">
        <v>0</v>
      </c>
    </row>
    <row r="433" spans="2:28" x14ac:dyDescent="0.2">
      <c r="B433" s="94" t="s">
        <v>101</v>
      </c>
      <c r="C433" s="94"/>
      <c r="D433" s="94"/>
      <c r="E433" s="94"/>
      <c r="F433" s="96"/>
      <c r="G433" s="96"/>
      <c r="H433" s="96" t="s">
        <v>26</v>
      </c>
      <c r="I433" s="14">
        <v>0</v>
      </c>
      <c r="J433" s="14">
        <v>0</v>
      </c>
      <c r="K433" s="14">
        <v>0</v>
      </c>
      <c r="L433" s="14">
        <v>0</v>
      </c>
      <c r="M433" s="14">
        <v>7790.0429200797407</v>
      </c>
      <c r="N433" s="14">
        <v>7790.0429200797407</v>
      </c>
      <c r="O433" s="14">
        <v>7790.0429200797407</v>
      </c>
      <c r="P433" s="14">
        <v>7790.0429200797407</v>
      </c>
      <c r="Q433" s="14">
        <v>54530.300440558189</v>
      </c>
      <c r="R433" s="14">
        <v>54530.300440558189</v>
      </c>
      <c r="S433" s="14">
        <v>54530.300440558189</v>
      </c>
      <c r="T433" s="14">
        <v>54530.300440558189</v>
      </c>
      <c r="U433" s="14">
        <v>54530.300440558189</v>
      </c>
      <c r="V433" s="14">
        <v>140220.77256143535</v>
      </c>
      <c r="W433" s="14">
        <v>140220.77256143535</v>
      </c>
      <c r="X433" s="14">
        <v>140220.77256143535</v>
      </c>
      <c r="Y433" s="14">
        <v>140220.77256143535</v>
      </c>
      <c r="Z433" s="14">
        <v>140220.77256143535</v>
      </c>
      <c r="AA433" s="14">
        <v>366132.01724374783</v>
      </c>
      <c r="AB433" s="14">
        <v>366132.01724374783</v>
      </c>
    </row>
    <row r="434" spans="2:28" x14ac:dyDescent="0.2">
      <c r="B434" s="94" t="s">
        <v>102</v>
      </c>
      <c r="C434" s="94"/>
      <c r="D434" s="94"/>
      <c r="E434" s="94"/>
      <c r="F434" s="96"/>
      <c r="G434" s="96"/>
      <c r="H434" s="96" t="s">
        <v>26</v>
      </c>
      <c r="I434" s="14">
        <v>0</v>
      </c>
      <c r="J434" s="14">
        <v>0</v>
      </c>
      <c r="K434" s="14">
        <v>0</v>
      </c>
      <c r="L434" s="14">
        <v>0</v>
      </c>
      <c r="M434" s="14">
        <v>7790.0429200797407</v>
      </c>
      <c r="N434" s="14">
        <v>7790.0429200797407</v>
      </c>
      <c r="O434" s="14">
        <v>7790.0429200797407</v>
      </c>
      <c r="P434" s="14">
        <v>7790.0429200797407</v>
      </c>
      <c r="Q434" s="14">
        <v>54530.300440558189</v>
      </c>
      <c r="R434" s="14">
        <v>54530.300440558189</v>
      </c>
      <c r="S434" s="14">
        <v>54530.300440558189</v>
      </c>
      <c r="T434" s="14">
        <v>54530.300440558189</v>
      </c>
      <c r="U434" s="14">
        <v>54530.300440558189</v>
      </c>
      <c r="V434" s="14">
        <v>140220.77256143535</v>
      </c>
      <c r="W434" s="14">
        <v>140220.77256143535</v>
      </c>
      <c r="X434" s="14">
        <v>140220.77256143535</v>
      </c>
      <c r="Y434" s="14">
        <v>140220.77256143535</v>
      </c>
      <c r="Z434" s="14">
        <v>140220.77256143535</v>
      </c>
      <c r="AA434" s="14">
        <v>366132.01724374783</v>
      </c>
      <c r="AB434" s="14">
        <v>366132.01724374783</v>
      </c>
    </row>
    <row r="435" spans="2:28" x14ac:dyDescent="0.2">
      <c r="B435" s="94" t="s">
        <v>103</v>
      </c>
      <c r="C435" s="94"/>
      <c r="D435" s="94"/>
      <c r="E435" s="94"/>
      <c r="F435" s="96"/>
      <c r="G435" s="96"/>
      <c r="H435" s="96" t="s">
        <v>26</v>
      </c>
      <c r="I435" s="14">
        <v>0</v>
      </c>
      <c r="J435" s="14">
        <v>0</v>
      </c>
      <c r="K435" s="14">
        <v>0</v>
      </c>
      <c r="L435" s="14">
        <v>0</v>
      </c>
      <c r="M435" s="14">
        <v>0</v>
      </c>
      <c r="N435" s="14">
        <v>0</v>
      </c>
      <c r="O435" s="14">
        <v>0</v>
      </c>
      <c r="P435" s="14">
        <v>0</v>
      </c>
      <c r="Q435" s="14">
        <v>0</v>
      </c>
      <c r="R435" s="14">
        <v>0</v>
      </c>
      <c r="S435" s="14">
        <v>0</v>
      </c>
      <c r="T435" s="14">
        <v>0</v>
      </c>
      <c r="U435" s="14">
        <v>0</v>
      </c>
      <c r="V435" s="14">
        <v>0</v>
      </c>
      <c r="W435" s="14">
        <v>0</v>
      </c>
      <c r="X435" s="14">
        <v>0</v>
      </c>
      <c r="Y435" s="14">
        <v>0</v>
      </c>
      <c r="Z435" s="14">
        <v>0</v>
      </c>
      <c r="AA435" s="14">
        <v>0</v>
      </c>
      <c r="AB435" s="14">
        <v>0</v>
      </c>
    </row>
    <row r="436" spans="2:28" x14ac:dyDescent="0.2">
      <c r="B436" s="94" t="s">
        <v>104</v>
      </c>
      <c r="C436" s="94"/>
      <c r="D436" s="94"/>
      <c r="E436" s="94"/>
      <c r="F436" s="96"/>
      <c r="G436" s="96"/>
      <c r="H436" s="96" t="s">
        <v>26</v>
      </c>
      <c r="I436" s="14" t="s">
        <v>200</v>
      </c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2:28" x14ac:dyDescent="0.2">
      <c r="B437" s="94" t="s">
        <v>105</v>
      </c>
      <c r="C437" s="94"/>
      <c r="D437" s="94"/>
      <c r="E437" s="94"/>
      <c r="F437" s="96"/>
      <c r="G437" s="96"/>
      <c r="H437" s="96" t="s">
        <v>26</v>
      </c>
      <c r="I437" s="14">
        <v>0</v>
      </c>
      <c r="J437" s="14">
        <v>0</v>
      </c>
      <c r="K437" s="14">
        <v>0</v>
      </c>
      <c r="L437" s="14">
        <v>0</v>
      </c>
      <c r="M437" s="14">
        <v>0</v>
      </c>
      <c r="N437" s="14">
        <v>0</v>
      </c>
      <c r="O437" s="14">
        <v>0</v>
      </c>
      <c r="P437" s="14">
        <v>0</v>
      </c>
      <c r="Q437" s="14">
        <v>0</v>
      </c>
      <c r="R437" s="14">
        <v>0</v>
      </c>
      <c r="S437" s="14">
        <v>0</v>
      </c>
      <c r="T437" s="14">
        <v>0</v>
      </c>
      <c r="U437" s="14">
        <v>0</v>
      </c>
      <c r="V437" s="14">
        <v>0</v>
      </c>
      <c r="W437" s="14">
        <v>0</v>
      </c>
      <c r="X437" s="14">
        <v>0</v>
      </c>
      <c r="Y437" s="14">
        <v>0</v>
      </c>
      <c r="Z437" s="14">
        <v>0</v>
      </c>
      <c r="AA437" s="14">
        <v>0</v>
      </c>
      <c r="AB437" s="14">
        <v>0</v>
      </c>
    </row>
    <row r="438" spans="2:28" x14ac:dyDescent="0.2">
      <c r="B438" s="97" t="s">
        <v>117</v>
      </c>
      <c r="C438" s="94"/>
      <c r="D438" s="94"/>
      <c r="E438" s="94"/>
      <c r="F438" s="96"/>
      <c r="G438" s="96"/>
      <c r="H438" s="96" t="s">
        <v>26</v>
      </c>
      <c r="I438" s="14" t="s">
        <v>200</v>
      </c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2:28" x14ac:dyDescent="0.2">
      <c r="B439" s="97" t="s">
        <v>118</v>
      </c>
      <c r="C439" s="94"/>
      <c r="D439" s="94"/>
      <c r="E439" s="94"/>
      <c r="F439" s="96"/>
      <c r="G439" s="96"/>
      <c r="H439" s="96" t="s">
        <v>26</v>
      </c>
      <c r="I439" s="14" t="s">
        <v>200</v>
      </c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2:28" x14ac:dyDescent="0.2">
      <c r="B440" s="97" t="s">
        <v>157</v>
      </c>
      <c r="C440" s="94"/>
      <c r="D440" s="94"/>
      <c r="E440" s="94"/>
      <c r="F440" s="96"/>
      <c r="G440" s="96"/>
      <c r="H440" s="96" t="s">
        <v>26</v>
      </c>
      <c r="I440" s="14" t="s">
        <v>200</v>
      </c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2" spans="2:28" ht="15" x14ac:dyDescent="0.2">
      <c r="B442" s="10" t="s">
        <v>11</v>
      </c>
      <c r="C442" s="10"/>
      <c r="D442" s="15" t="s">
        <v>31</v>
      </c>
      <c r="E442" s="15" t="s">
        <v>188</v>
      </c>
      <c r="F442" s="13"/>
      <c r="G442" s="13"/>
      <c r="H442" s="13" t="s">
        <v>17</v>
      </c>
      <c r="I442" s="11">
        <v>2023</v>
      </c>
      <c r="J442" s="11">
        <v>2024</v>
      </c>
      <c r="K442" s="11">
        <v>2025</v>
      </c>
      <c r="L442" s="11">
        <v>2026</v>
      </c>
      <c r="M442" s="11">
        <v>2027</v>
      </c>
      <c r="N442" s="11">
        <v>2028</v>
      </c>
      <c r="O442" s="11">
        <v>2029</v>
      </c>
      <c r="P442" s="11">
        <v>2030</v>
      </c>
      <c r="Q442" s="11">
        <v>2031</v>
      </c>
      <c r="R442" s="11">
        <v>2032</v>
      </c>
      <c r="S442" s="11">
        <v>2033</v>
      </c>
      <c r="T442" s="11">
        <v>2034</v>
      </c>
      <c r="U442" s="11">
        <v>2035</v>
      </c>
      <c r="V442" s="11">
        <v>2036</v>
      </c>
      <c r="W442" s="11">
        <v>2037</v>
      </c>
      <c r="X442" s="11">
        <v>2038</v>
      </c>
      <c r="Y442" s="11">
        <v>2039</v>
      </c>
      <c r="Z442" s="11">
        <v>2040</v>
      </c>
      <c r="AA442" s="11">
        <v>2041</v>
      </c>
      <c r="AB442" s="11">
        <v>2042</v>
      </c>
    </row>
    <row r="443" spans="2:28" x14ac:dyDescent="0.2">
      <c r="B443" s="94" t="s">
        <v>1</v>
      </c>
      <c r="C443" s="94"/>
      <c r="D443" s="94"/>
      <c r="E443" s="94"/>
      <c r="F443" s="96"/>
      <c r="G443" s="96"/>
      <c r="H443" s="96" t="s">
        <v>26</v>
      </c>
      <c r="I443" s="14">
        <v>0</v>
      </c>
      <c r="J443" s="14">
        <v>0</v>
      </c>
      <c r="K443" s="14">
        <v>0</v>
      </c>
      <c r="L443" s="14">
        <v>0</v>
      </c>
      <c r="M443" s="14">
        <v>7790.0429200797407</v>
      </c>
      <c r="N443" s="14">
        <v>7790.0429200797407</v>
      </c>
      <c r="O443" s="14">
        <v>7790.0429200797407</v>
      </c>
      <c r="P443" s="14">
        <v>7790.0429200797407</v>
      </c>
      <c r="Q443" s="14">
        <v>54530.300440558189</v>
      </c>
      <c r="R443" s="14">
        <v>54530.300440558189</v>
      </c>
      <c r="S443" s="14">
        <v>54530.300440558189</v>
      </c>
      <c r="T443" s="14">
        <v>54530.300440558189</v>
      </c>
      <c r="U443" s="14">
        <v>54530.300440558189</v>
      </c>
      <c r="V443" s="14">
        <v>140220.77256143535</v>
      </c>
      <c r="W443" s="14">
        <v>140220.77256143535</v>
      </c>
      <c r="X443" s="14">
        <v>140220.77256143535</v>
      </c>
      <c r="Y443" s="14">
        <v>140220.77256143535</v>
      </c>
      <c r="Z443" s="14">
        <v>140220.77256143535</v>
      </c>
      <c r="AA443" s="14">
        <v>366132.01724374783</v>
      </c>
      <c r="AB443" s="14">
        <v>366132.01724374783</v>
      </c>
    </row>
    <row r="444" spans="2:28" x14ac:dyDescent="0.2">
      <c r="B444" s="94" t="s">
        <v>97</v>
      </c>
      <c r="C444" s="94"/>
      <c r="D444" s="94"/>
      <c r="E444" s="94"/>
      <c r="F444" s="96"/>
      <c r="G444" s="96"/>
      <c r="H444" s="96" t="s">
        <v>26</v>
      </c>
      <c r="I444" s="14">
        <v>0</v>
      </c>
      <c r="J444" s="14">
        <v>0</v>
      </c>
      <c r="K444" s="14">
        <v>0</v>
      </c>
      <c r="L444" s="14">
        <v>0</v>
      </c>
      <c r="M444" s="14">
        <v>7790.0429200797407</v>
      </c>
      <c r="N444" s="14">
        <v>7790.0429200797407</v>
      </c>
      <c r="O444" s="14">
        <v>7790.0429200797407</v>
      </c>
      <c r="P444" s="14">
        <v>7790.0429200797407</v>
      </c>
      <c r="Q444" s="14">
        <v>54530.300440558189</v>
      </c>
      <c r="R444" s="14">
        <v>54530.300440558189</v>
      </c>
      <c r="S444" s="14">
        <v>54530.300440558189</v>
      </c>
      <c r="T444" s="14">
        <v>54530.300440558189</v>
      </c>
      <c r="U444" s="14">
        <v>54530.300440558189</v>
      </c>
      <c r="V444" s="14">
        <v>140220.77256143535</v>
      </c>
      <c r="W444" s="14">
        <v>140220.77256143535</v>
      </c>
      <c r="X444" s="14">
        <v>140220.77256143535</v>
      </c>
      <c r="Y444" s="14">
        <v>140220.77256143535</v>
      </c>
      <c r="Z444" s="14">
        <v>140220.77256143535</v>
      </c>
      <c r="AA444" s="14">
        <v>366132.01724374783</v>
      </c>
      <c r="AB444" s="14">
        <v>366132.01724374783</v>
      </c>
    </row>
    <row r="445" spans="2:28" x14ac:dyDescent="0.2">
      <c r="B445" s="94" t="s">
        <v>98</v>
      </c>
      <c r="C445" s="94"/>
      <c r="D445" s="94"/>
      <c r="E445" s="94"/>
      <c r="F445" s="96"/>
      <c r="G445" s="96"/>
      <c r="H445" s="96" t="s">
        <v>26</v>
      </c>
      <c r="I445" s="14">
        <v>0</v>
      </c>
      <c r="J445" s="14">
        <v>0</v>
      </c>
      <c r="K445" s="14">
        <v>0</v>
      </c>
      <c r="L445" s="14">
        <v>0</v>
      </c>
      <c r="M445" s="14">
        <v>7790.0429200797407</v>
      </c>
      <c r="N445" s="14">
        <v>7790.0429200797407</v>
      </c>
      <c r="O445" s="14">
        <v>7790.0429200797407</v>
      </c>
      <c r="P445" s="14">
        <v>7790.0429200797407</v>
      </c>
      <c r="Q445" s="14">
        <v>54530.300440558189</v>
      </c>
      <c r="R445" s="14">
        <v>54530.300440558189</v>
      </c>
      <c r="S445" s="14">
        <v>54530.300440558189</v>
      </c>
      <c r="T445" s="14">
        <v>54530.300440558189</v>
      </c>
      <c r="U445" s="14">
        <v>54530.300440558189</v>
      </c>
      <c r="V445" s="14">
        <v>140220.77256143535</v>
      </c>
      <c r="W445" s="14">
        <v>140220.77256143535</v>
      </c>
      <c r="X445" s="14">
        <v>140220.77256143535</v>
      </c>
      <c r="Y445" s="14">
        <v>140220.77256143535</v>
      </c>
      <c r="Z445" s="14">
        <v>140220.77256143535</v>
      </c>
      <c r="AA445" s="14">
        <v>366132.01724374783</v>
      </c>
      <c r="AB445" s="14">
        <v>366132.01724374783</v>
      </c>
    </row>
    <row r="446" spans="2:28" x14ac:dyDescent="0.2">
      <c r="B446" s="94" t="s">
        <v>99</v>
      </c>
      <c r="C446" s="94"/>
      <c r="D446" s="94"/>
      <c r="E446" s="94"/>
      <c r="F446" s="96"/>
      <c r="G446" s="96"/>
      <c r="H446" s="96" t="s">
        <v>26</v>
      </c>
      <c r="I446" s="14">
        <v>0</v>
      </c>
      <c r="J446" s="14">
        <v>0</v>
      </c>
      <c r="K446" s="14">
        <v>0</v>
      </c>
      <c r="L446" s="14">
        <v>0</v>
      </c>
      <c r="M446" s="14">
        <v>7790.0429200797407</v>
      </c>
      <c r="N446" s="14">
        <v>7790.0429200797407</v>
      </c>
      <c r="O446" s="14">
        <v>7790.0429200797407</v>
      </c>
      <c r="P446" s="14">
        <v>7790.0429200797407</v>
      </c>
      <c r="Q446" s="14">
        <v>54530.300440558189</v>
      </c>
      <c r="R446" s="14">
        <v>54530.300440558189</v>
      </c>
      <c r="S446" s="14">
        <v>54530.300440558189</v>
      </c>
      <c r="T446" s="14">
        <v>54530.300440558189</v>
      </c>
      <c r="U446" s="14">
        <v>54530.300440558189</v>
      </c>
      <c r="V446" s="14">
        <v>140220.77256143535</v>
      </c>
      <c r="W446" s="14">
        <v>140220.77256143535</v>
      </c>
      <c r="X446" s="14">
        <v>140220.77256143535</v>
      </c>
      <c r="Y446" s="14">
        <v>140220.77256143535</v>
      </c>
      <c r="Z446" s="14">
        <v>140220.77256143535</v>
      </c>
      <c r="AA446" s="14">
        <v>366132.01724374783</v>
      </c>
      <c r="AB446" s="14">
        <v>366132.01724374783</v>
      </c>
    </row>
    <row r="447" spans="2:28" x14ac:dyDescent="0.2">
      <c r="B447" s="94" t="s">
        <v>100</v>
      </c>
      <c r="C447" s="94"/>
      <c r="D447" s="94"/>
      <c r="E447" s="94"/>
      <c r="F447" s="96"/>
      <c r="G447" s="96"/>
      <c r="H447" s="96" t="s">
        <v>26</v>
      </c>
      <c r="I447" s="14">
        <v>0</v>
      </c>
      <c r="J447" s="14">
        <v>0</v>
      </c>
      <c r="K447" s="14">
        <v>0</v>
      </c>
      <c r="L447" s="14">
        <v>0</v>
      </c>
      <c r="M447" s="14">
        <v>7790.0429200797407</v>
      </c>
      <c r="N447" s="14">
        <v>7790.0429200797407</v>
      </c>
      <c r="O447" s="14">
        <v>0</v>
      </c>
      <c r="P447" s="14">
        <v>0</v>
      </c>
      <c r="Q447" s="14">
        <v>0</v>
      </c>
      <c r="R447" s="14">
        <v>0</v>
      </c>
      <c r="S447" s="14">
        <v>0</v>
      </c>
      <c r="T447" s="14">
        <v>0</v>
      </c>
      <c r="U447" s="14">
        <v>0</v>
      </c>
      <c r="V447" s="14">
        <v>0</v>
      </c>
      <c r="W447" s="14">
        <v>0</v>
      </c>
      <c r="X447" s="14">
        <v>0</v>
      </c>
      <c r="Y447" s="14">
        <v>0</v>
      </c>
      <c r="Z447" s="14">
        <v>0</v>
      </c>
      <c r="AA447" s="14">
        <v>0</v>
      </c>
      <c r="AB447" s="14">
        <v>0</v>
      </c>
    </row>
    <row r="448" spans="2:28" x14ac:dyDescent="0.2">
      <c r="B448" s="94" t="s">
        <v>101</v>
      </c>
      <c r="C448" s="94"/>
      <c r="D448" s="94"/>
      <c r="E448" s="94"/>
      <c r="F448" s="96"/>
      <c r="G448" s="96"/>
      <c r="H448" s="96" t="s">
        <v>26</v>
      </c>
      <c r="I448" s="14">
        <v>0</v>
      </c>
      <c r="J448" s="14">
        <v>0</v>
      </c>
      <c r="K448" s="14">
        <v>0</v>
      </c>
      <c r="L448" s="14">
        <v>0</v>
      </c>
      <c r="M448" s="14">
        <v>7790.0429200797407</v>
      </c>
      <c r="N448" s="14">
        <v>7790.0429200797407</v>
      </c>
      <c r="O448" s="14">
        <v>7790.0429200797407</v>
      </c>
      <c r="P448" s="14">
        <v>7790.0429200797407</v>
      </c>
      <c r="Q448" s="14">
        <v>54530.300440558189</v>
      </c>
      <c r="R448" s="14">
        <v>54530.300440558189</v>
      </c>
      <c r="S448" s="14">
        <v>54530.300440558189</v>
      </c>
      <c r="T448" s="14">
        <v>54530.300440558189</v>
      </c>
      <c r="U448" s="14">
        <v>54530.300440558189</v>
      </c>
      <c r="V448" s="14">
        <v>140220.77256143535</v>
      </c>
      <c r="W448" s="14">
        <v>140220.77256143535</v>
      </c>
      <c r="X448" s="14">
        <v>140220.77256143535</v>
      </c>
      <c r="Y448" s="14">
        <v>140220.77256143535</v>
      </c>
      <c r="Z448" s="14">
        <v>140220.77256143535</v>
      </c>
      <c r="AA448" s="14">
        <v>366132.01724374783</v>
      </c>
      <c r="AB448" s="14">
        <v>366132.01724374783</v>
      </c>
    </row>
    <row r="449" spans="2:28" x14ac:dyDescent="0.2">
      <c r="B449" s="94" t="s">
        <v>102</v>
      </c>
      <c r="C449" s="94"/>
      <c r="D449" s="94"/>
      <c r="E449" s="94"/>
      <c r="F449" s="96"/>
      <c r="G449" s="96"/>
      <c r="H449" s="96" t="s">
        <v>26</v>
      </c>
      <c r="I449" s="14">
        <v>0</v>
      </c>
      <c r="J449" s="14">
        <v>0</v>
      </c>
      <c r="K449" s="14">
        <v>0</v>
      </c>
      <c r="L449" s="14">
        <v>0</v>
      </c>
      <c r="M449" s="14">
        <v>7790.0429200797407</v>
      </c>
      <c r="N449" s="14">
        <v>7790.0429200797407</v>
      </c>
      <c r="O449" s="14">
        <v>7790.0429200797407</v>
      </c>
      <c r="P449" s="14">
        <v>7790.0429200797407</v>
      </c>
      <c r="Q449" s="14">
        <v>54530.300440558189</v>
      </c>
      <c r="R449" s="14">
        <v>54530.300440558189</v>
      </c>
      <c r="S449" s="14">
        <v>54530.300440558189</v>
      </c>
      <c r="T449" s="14">
        <v>54530.300440558189</v>
      </c>
      <c r="U449" s="14">
        <v>54530.300440558189</v>
      </c>
      <c r="V449" s="14">
        <v>140220.77256143535</v>
      </c>
      <c r="W449" s="14">
        <v>140220.77256143535</v>
      </c>
      <c r="X449" s="14">
        <v>140220.77256143535</v>
      </c>
      <c r="Y449" s="14">
        <v>140220.77256143535</v>
      </c>
      <c r="Z449" s="14">
        <v>140220.77256143535</v>
      </c>
      <c r="AA449" s="14">
        <v>366132.01724374783</v>
      </c>
      <c r="AB449" s="14">
        <v>366132.01724374783</v>
      </c>
    </row>
    <row r="450" spans="2:28" x14ac:dyDescent="0.2">
      <c r="B450" s="94" t="s">
        <v>103</v>
      </c>
      <c r="C450" s="94"/>
      <c r="D450" s="94"/>
      <c r="E450" s="94"/>
      <c r="F450" s="96"/>
      <c r="G450" s="96"/>
      <c r="H450" s="96" t="s">
        <v>26</v>
      </c>
      <c r="I450" s="14">
        <v>0</v>
      </c>
      <c r="J450" s="14">
        <v>0</v>
      </c>
      <c r="K450" s="14">
        <v>0</v>
      </c>
      <c r="L450" s="14">
        <v>0</v>
      </c>
      <c r="M450" s="14">
        <v>0</v>
      </c>
      <c r="N450" s="14">
        <v>0</v>
      </c>
      <c r="O450" s="14">
        <v>0</v>
      </c>
      <c r="P450" s="14">
        <v>0</v>
      </c>
      <c r="Q450" s="14">
        <v>0</v>
      </c>
      <c r="R450" s="14">
        <v>0</v>
      </c>
      <c r="S450" s="14">
        <v>0</v>
      </c>
      <c r="T450" s="14">
        <v>0</v>
      </c>
      <c r="U450" s="14">
        <v>0</v>
      </c>
      <c r="V450" s="14">
        <v>0</v>
      </c>
      <c r="W450" s="14">
        <v>0</v>
      </c>
      <c r="X450" s="14">
        <v>0</v>
      </c>
      <c r="Y450" s="14">
        <v>0</v>
      </c>
      <c r="Z450" s="14">
        <v>0</v>
      </c>
      <c r="AA450" s="14">
        <v>0</v>
      </c>
      <c r="AB450" s="14">
        <v>0</v>
      </c>
    </row>
    <row r="451" spans="2:28" x14ac:dyDescent="0.2">
      <c r="B451" s="94" t="s">
        <v>104</v>
      </c>
      <c r="C451" s="94"/>
      <c r="D451" s="94"/>
      <c r="E451" s="94"/>
      <c r="F451" s="96"/>
      <c r="G451" s="96"/>
      <c r="H451" s="96" t="s">
        <v>26</v>
      </c>
      <c r="I451" s="14" t="s">
        <v>200</v>
      </c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2:28" x14ac:dyDescent="0.2">
      <c r="B452" s="94" t="s">
        <v>105</v>
      </c>
      <c r="C452" s="94"/>
      <c r="D452" s="94"/>
      <c r="E452" s="94"/>
      <c r="F452" s="96"/>
      <c r="G452" s="96"/>
      <c r="H452" s="96" t="s">
        <v>26</v>
      </c>
      <c r="I452" s="14">
        <v>0</v>
      </c>
      <c r="J452" s="14">
        <v>0</v>
      </c>
      <c r="K452" s="14">
        <v>0</v>
      </c>
      <c r="L452" s="14">
        <v>0</v>
      </c>
      <c r="M452" s="14">
        <v>0</v>
      </c>
      <c r="N452" s="14">
        <v>0</v>
      </c>
      <c r="O452" s="14">
        <v>0</v>
      </c>
      <c r="P452" s="14">
        <v>0</v>
      </c>
      <c r="Q452" s="14">
        <v>0</v>
      </c>
      <c r="R452" s="14">
        <v>0</v>
      </c>
      <c r="S452" s="14">
        <v>0</v>
      </c>
      <c r="T452" s="14">
        <v>0</v>
      </c>
      <c r="U452" s="14">
        <v>0</v>
      </c>
      <c r="V452" s="14">
        <v>0</v>
      </c>
      <c r="W452" s="14">
        <v>0</v>
      </c>
      <c r="X452" s="14">
        <v>0</v>
      </c>
      <c r="Y452" s="14">
        <v>0</v>
      </c>
      <c r="Z452" s="14">
        <v>0</v>
      </c>
      <c r="AA452" s="14">
        <v>0</v>
      </c>
      <c r="AB452" s="14">
        <v>0</v>
      </c>
    </row>
    <row r="453" spans="2:28" x14ac:dyDescent="0.2">
      <c r="B453" s="97" t="s">
        <v>117</v>
      </c>
      <c r="C453" s="94"/>
      <c r="D453" s="94"/>
      <c r="E453" s="94"/>
      <c r="F453" s="96"/>
      <c r="G453" s="96"/>
      <c r="H453" s="96" t="s">
        <v>26</v>
      </c>
      <c r="I453" s="14" t="s">
        <v>200</v>
      </c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2:28" x14ac:dyDescent="0.2">
      <c r="B454" s="97" t="s">
        <v>118</v>
      </c>
      <c r="C454" s="94"/>
      <c r="D454" s="94"/>
      <c r="E454" s="94"/>
      <c r="F454" s="96"/>
      <c r="G454" s="96"/>
      <c r="H454" s="96" t="s">
        <v>26</v>
      </c>
      <c r="I454" s="14" t="s">
        <v>200</v>
      </c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2:28" x14ac:dyDescent="0.2">
      <c r="B455" s="97" t="s">
        <v>157</v>
      </c>
      <c r="C455" s="94"/>
      <c r="D455" s="94"/>
      <c r="E455" s="94"/>
      <c r="F455" s="96"/>
      <c r="G455" s="96"/>
      <c r="H455" s="96" t="s">
        <v>26</v>
      </c>
      <c r="I455" s="14" t="s">
        <v>200</v>
      </c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7" spans="2:28" ht="30" x14ac:dyDescent="0.2">
      <c r="B457" s="10" t="s">
        <v>11</v>
      </c>
      <c r="C457" s="10"/>
      <c r="D457" s="15" t="s">
        <v>32</v>
      </c>
      <c r="E457" s="15" t="s">
        <v>187</v>
      </c>
      <c r="F457" s="13"/>
      <c r="G457" s="13"/>
      <c r="H457" s="13" t="s">
        <v>17</v>
      </c>
      <c r="I457" s="11">
        <v>2023</v>
      </c>
      <c r="J457" s="11">
        <v>2024</v>
      </c>
      <c r="K457" s="11">
        <v>2025</v>
      </c>
      <c r="L457" s="11">
        <v>2026</v>
      </c>
      <c r="M457" s="11">
        <v>2027</v>
      </c>
      <c r="N457" s="11">
        <v>2028</v>
      </c>
      <c r="O457" s="11">
        <v>2029</v>
      </c>
      <c r="P457" s="11">
        <v>2030</v>
      </c>
      <c r="Q457" s="11">
        <v>2031</v>
      </c>
      <c r="R457" s="11">
        <v>2032</v>
      </c>
      <c r="S457" s="11">
        <v>2033</v>
      </c>
      <c r="T457" s="11">
        <v>2034</v>
      </c>
      <c r="U457" s="11">
        <v>2035</v>
      </c>
      <c r="V457" s="11">
        <v>2036</v>
      </c>
      <c r="W457" s="11">
        <v>2037</v>
      </c>
      <c r="X457" s="11">
        <v>2038</v>
      </c>
      <c r="Y457" s="11">
        <v>2039</v>
      </c>
      <c r="Z457" s="11">
        <v>2040</v>
      </c>
      <c r="AA457" s="11">
        <v>2041</v>
      </c>
      <c r="AB457" s="11">
        <v>2042</v>
      </c>
    </row>
    <row r="458" spans="2:28" x14ac:dyDescent="0.2">
      <c r="B458" s="94" t="s">
        <v>1</v>
      </c>
      <c r="C458" s="94"/>
      <c r="D458" s="94"/>
      <c r="E458" s="94"/>
      <c r="F458" s="96"/>
      <c r="G458" s="96"/>
      <c r="H458" s="96" t="s">
        <v>26</v>
      </c>
      <c r="I458" s="14">
        <v>0</v>
      </c>
      <c r="J458" s="14">
        <v>0</v>
      </c>
      <c r="K458" s="14">
        <v>0</v>
      </c>
      <c r="L458" s="14">
        <v>0</v>
      </c>
      <c r="M458" s="14">
        <v>7790.0429200797407</v>
      </c>
      <c r="N458" s="14">
        <v>7790.0429200797407</v>
      </c>
      <c r="O458" s="14">
        <v>7790.0429200797407</v>
      </c>
      <c r="P458" s="14">
        <v>7790.0429200797407</v>
      </c>
      <c r="Q458" s="14">
        <v>54530.300440558189</v>
      </c>
      <c r="R458" s="14">
        <v>54530.300440558189</v>
      </c>
      <c r="S458" s="14">
        <v>54530.300440558189</v>
      </c>
      <c r="T458" s="14">
        <v>54530.300440558189</v>
      </c>
      <c r="U458" s="14">
        <v>54530.300440558189</v>
      </c>
      <c r="V458" s="14">
        <v>140220.77256143535</v>
      </c>
      <c r="W458" s="14">
        <v>140220.77256143535</v>
      </c>
      <c r="X458" s="14">
        <v>140220.77256143535</v>
      </c>
      <c r="Y458" s="14">
        <v>140220.77256143535</v>
      </c>
      <c r="Z458" s="14">
        <v>140220.77256143535</v>
      </c>
      <c r="AA458" s="14">
        <v>366132.01724374783</v>
      </c>
      <c r="AB458" s="14">
        <v>366132.01724374783</v>
      </c>
    </row>
    <row r="459" spans="2:28" x14ac:dyDescent="0.2">
      <c r="B459" s="94" t="s">
        <v>97</v>
      </c>
      <c r="C459" s="94"/>
      <c r="D459" s="94"/>
      <c r="E459" s="94"/>
      <c r="F459" s="96"/>
      <c r="G459" s="96"/>
      <c r="H459" s="96" t="s">
        <v>26</v>
      </c>
      <c r="I459" s="14">
        <v>0</v>
      </c>
      <c r="J459" s="14">
        <v>0</v>
      </c>
      <c r="K459" s="14">
        <v>0</v>
      </c>
      <c r="L459" s="14">
        <v>0</v>
      </c>
      <c r="M459" s="14">
        <v>7790.0429200797407</v>
      </c>
      <c r="N459" s="14">
        <v>7790.0429200797407</v>
      </c>
      <c r="O459" s="14">
        <v>7790.0429200797407</v>
      </c>
      <c r="P459" s="14">
        <v>7790.0429200797407</v>
      </c>
      <c r="Q459" s="14">
        <v>54530.300440558189</v>
      </c>
      <c r="R459" s="14">
        <v>54530.300440558189</v>
      </c>
      <c r="S459" s="14">
        <v>54530.300440558189</v>
      </c>
      <c r="T459" s="14">
        <v>54530.300440558189</v>
      </c>
      <c r="U459" s="14">
        <v>54530.300440558189</v>
      </c>
      <c r="V459" s="14">
        <v>140220.77256143535</v>
      </c>
      <c r="W459" s="14">
        <v>140220.77256143535</v>
      </c>
      <c r="X459" s="14">
        <v>140220.77256143535</v>
      </c>
      <c r="Y459" s="14">
        <v>140220.77256143535</v>
      </c>
      <c r="Z459" s="14">
        <v>140220.77256143535</v>
      </c>
      <c r="AA459" s="14">
        <v>366132.01724374783</v>
      </c>
      <c r="AB459" s="14">
        <v>366132.01724374783</v>
      </c>
    </row>
    <row r="460" spans="2:28" x14ac:dyDescent="0.2">
      <c r="B460" s="94" t="s">
        <v>98</v>
      </c>
      <c r="C460" s="94"/>
      <c r="D460" s="94"/>
      <c r="E460" s="94"/>
      <c r="F460" s="96"/>
      <c r="G460" s="96"/>
      <c r="H460" s="96" t="s">
        <v>26</v>
      </c>
      <c r="I460" s="14">
        <v>0</v>
      </c>
      <c r="J460" s="14">
        <v>0</v>
      </c>
      <c r="K460" s="14">
        <v>0</v>
      </c>
      <c r="L460" s="14">
        <v>0</v>
      </c>
      <c r="M460" s="14">
        <v>7790.0429200797407</v>
      </c>
      <c r="N460" s="14">
        <v>7790.0429200797407</v>
      </c>
      <c r="O460" s="14">
        <v>7790.0429200797407</v>
      </c>
      <c r="P460" s="14">
        <v>7790.0429200797407</v>
      </c>
      <c r="Q460" s="14">
        <v>54530.300440558189</v>
      </c>
      <c r="R460" s="14">
        <v>54530.300440558189</v>
      </c>
      <c r="S460" s="14">
        <v>54530.300440558189</v>
      </c>
      <c r="T460" s="14">
        <v>54530.300440558189</v>
      </c>
      <c r="U460" s="14">
        <v>54530.300440558189</v>
      </c>
      <c r="V460" s="14">
        <v>140220.77256143535</v>
      </c>
      <c r="W460" s="14">
        <v>140220.77256143535</v>
      </c>
      <c r="X460" s="14">
        <v>140220.77256143535</v>
      </c>
      <c r="Y460" s="14">
        <v>140220.77256143535</v>
      </c>
      <c r="Z460" s="14">
        <v>140220.77256143535</v>
      </c>
      <c r="AA460" s="14">
        <v>366132.01724374783</v>
      </c>
      <c r="AB460" s="14">
        <v>366132.01724374783</v>
      </c>
    </row>
    <row r="461" spans="2:28" x14ac:dyDescent="0.2">
      <c r="B461" s="94" t="s">
        <v>99</v>
      </c>
      <c r="C461" s="94"/>
      <c r="D461" s="94"/>
      <c r="E461" s="94"/>
      <c r="F461" s="96"/>
      <c r="G461" s="96"/>
      <c r="H461" s="96" t="s">
        <v>26</v>
      </c>
      <c r="I461" s="14">
        <v>0</v>
      </c>
      <c r="J461" s="14">
        <v>0</v>
      </c>
      <c r="K461" s="14">
        <v>0</v>
      </c>
      <c r="L461" s="14">
        <v>0</v>
      </c>
      <c r="M461" s="14">
        <v>7790.0429200797407</v>
      </c>
      <c r="N461" s="14">
        <v>7790.0429200797407</v>
      </c>
      <c r="O461" s="14">
        <v>7790.0429200797407</v>
      </c>
      <c r="P461" s="14">
        <v>7790.0429200797407</v>
      </c>
      <c r="Q461" s="14">
        <v>54530.300440558189</v>
      </c>
      <c r="R461" s="14">
        <v>54530.300440558189</v>
      </c>
      <c r="S461" s="14">
        <v>54530.300440558189</v>
      </c>
      <c r="T461" s="14">
        <v>54530.300440558189</v>
      </c>
      <c r="U461" s="14">
        <v>54530.300440558189</v>
      </c>
      <c r="V461" s="14">
        <v>140220.77256143535</v>
      </c>
      <c r="W461" s="14">
        <v>140220.77256143535</v>
      </c>
      <c r="X461" s="14">
        <v>140220.77256143535</v>
      </c>
      <c r="Y461" s="14">
        <v>140220.77256143535</v>
      </c>
      <c r="Z461" s="14">
        <v>140220.77256143535</v>
      </c>
      <c r="AA461" s="14">
        <v>366132.01724374783</v>
      </c>
      <c r="AB461" s="14">
        <v>366132.01724374783</v>
      </c>
    </row>
    <row r="462" spans="2:28" x14ac:dyDescent="0.2">
      <c r="B462" s="94" t="s">
        <v>100</v>
      </c>
      <c r="C462" s="94"/>
      <c r="D462" s="94"/>
      <c r="E462" s="94"/>
      <c r="F462" s="96"/>
      <c r="G462" s="96"/>
      <c r="H462" s="96" t="s">
        <v>26</v>
      </c>
      <c r="I462" s="14">
        <v>0</v>
      </c>
      <c r="J462" s="14">
        <v>0</v>
      </c>
      <c r="K462" s="14">
        <v>0</v>
      </c>
      <c r="L462" s="14">
        <v>0</v>
      </c>
      <c r="M462" s="14">
        <v>7790.0429200797407</v>
      </c>
      <c r="N462" s="14">
        <v>7790.0429200797407</v>
      </c>
      <c r="O462" s="14">
        <v>0</v>
      </c>
      <c r="P462" s="14">
        <v>0</v>
      </c>
      <c r="Q462" s="14">
        <v>0</v>
      </c>
      <c r="R462" s="14">
        <v>0</v>
      </c>
      <c r="S462" s="14">
        <v>0</v>
      </c>
      <c r="T462" s="14">
        <v>0</v>
      </c>
      <c r="U462" s="14">
        <v>0</v>
      </c>
      <c r="V462" s="14">
        <v>0</v>
      </c>
      <c r="W462" s="14">
        <v>0</v>
      </c>
      <c r="X462" s="14">
        <v>0</v>
      </c>
      <c r="Y462" s="14">
        <v>0</v>
      </c>
      <c r="Z462" s="14">
        <v>0</v>
      </c>
      <c r="AA462" s="14">
        <v>0</v>
      </c>
      <c r="AB462" s="14">
        <v>0</v>
      </c>
    </row>
    <row r="463" spans="2:28" x14ac:dyDescent="0.2">
      <c r="B463" s="94" t="s">
        <v>101</v>
      </c>
      <c r="C463" s="94"/>
      <c r="D463" s="94"/>
      <c r="E463" s="94"/>
      <c r="F463" s="96"/>
      <c r="G463" s="96"/>
      <c r="H463" s="96" t="s">
        <v>26</v>
      </c>
      <c r="I463" s="14">
        <v>0</v>
      </c>
      <c r="J463" s="14">
        <v>0</v>
      </c>
      <c r="K463" s="14">
        <v>0</v>
      </c>
      <c r="L463" s="14">
        <v>0</v>
      </c>
      <c r="M463" s="14">
        <v>7790.0429200797407</v>
      </c>
      <c r="N463" s="14">
        <v>7790.0429200797407</v>
      </c>
      <c r="O463" s="14">
        <v>7790.0429200797407</v>
      </c>
      <c r="P463" s="14">
        <v>7790.0429200797407</v>
      </c>
      <c r="Q463" s="14">
        <v>54530.300440558189</v>
      </c>
      <c r="R463" s="14">
        <v>54530.300440558189</v>
      </c>
      <c r="S463" s="14">
        <v>54530.300440558189</v>
      </c>
      <c r="T463" s="14">
        <v>54530.300440558189</v>
      </c>
      <c r="U463" s="14">
        <v>54530.300440558189</v>
      </c>
      <c r="V463" s="14">
        <v>140220.77256143535</v>
      </c>
      <c r="W463" s="14">
        <v>140220.77256143535</v>
      </c>
      <c r="X463" s="14">
        <v>140220.77256143535</v>
      </c>
      <c r="Y463" s="14">
        <v>140220.77256143535</v>
      </c>
      <c r="Z463" s="14">
        <v>140220.77256143535</v>
      </c>
      <c r="AA463" s="14">
        <v>366132.01724374783</v>
      </c>
      <c r="AB463" s="14">
        <v>366132.01724374783</v>
      </c>
    </row>
    <row r="464" spans="2:28" x14ac:dyDescent="0.2">
      <c r="B464" s="94" t="s">
        <v>102</v>
      </c>
      <c r="C464" s="94"/>
      <c r="D464" s="94"/>
      <c r="E464" s="94"/>
      <c r="F464" s="96"/>
      <c r="G464" s="96"/>
      <c r="H464" s="96" t="s">
        <v>26</v>
      </c>
      <c r="I464" s="14">
        <v>0</v>
      </c>
      <c r="J464" s="14">
        <v>0</v>
      </c>
      <c r="K464" s="14">
        <v>0</v>
      </c>
      <c r="L464" s="14">
        <v>0</v>
      </c>
      <c r="M464" s="14">
        <v>7790.0429200797407</v>
      </c>
      <c r="N464" s="14">
        <v>7790.0429200797407</v>
      </c>
      <c r="O464" s="14">
        <v>7790.0429200797407</v>
      </c>
      <c r="P464" s="14">
        <v>7790.0429200797407</v>
      </c>
      <c r="Q464" s="14">
        <v>54530.300440558189</v>
      </c>
      <c r="R464" s="14">
        <v>54530.300440558189</v>
      </c>
      <c r="S464" s="14">
        <v>54530.300440558189</v>
      </c>
      <c r="T464" s="14">
        <v>54530.300440558189</v>
      </c>
      <c r="U464" s="14">
        <v>54530.300440558189</v>
      </c>
      <c r="V464" s="14">
        <v>140220.77256143535</v>
      </c>
      <c r="W464" s="14">
        <v>140220.77256143535</v>
      </c>
      <c r="X464" s="14">
        <v>140220.77256143535</v>
      </c>
      <c r="Y464" s="14">
        <v>140220.77256143535</v>
      </c>
      <c r="Z464" s="14">
        <v>140220.77256143535</v>
      </c>
      <c r="AA464" s="14">
        <v>366132.01724374783</v>
      </c>
      <c r="AB464" s="14">
        <v>366132.01724374783</v>
      </c>
    </row>
    <row r="465" spans="2:28" x14ac:dyDescent="0.2">
      <c r="B465" s="94" t="s">
        <v>103</v>
      </c>
      <c r="C465" s="94"/>
      <c r="D465" s="94"/>
      <c r="E465" s="94"/>
      <c r="F465" s="96"/>
      <c r="G465" s="96"/>
      <c r="H465" s="96" t="s">
        <v>26</v>
      </c>
      <c r="I465" s="14">
        <v>0</v>
      </c>
      <c r="J465" s="14">
        <v>0</v>
      </c>
      <c r="K465" s="14">
        <v>0</v>
      </c>
      <c r="L465" s="14">
        <v>0</v>
      </c>
      <c r="M465" s="14">
        <v>0</v>
      </c>
      <c r="N465" s="14">
        <v>0</v>
      </c>
      <c r="O465" s="14">
        <v>0</v>
      </c>
      <c r="P465" s="14">
        <v>0</v>
      </c>
      <c r="Q465" s="14">
        <v>0</v>
      </c>
      <c r="R465" s="14">
        <v>0</v>
      </c>
      <c r="S465" s="14">
        <v>0</v>
      </c>
      <c r="T465" s="14">
        <v>0</v>
      </c>
      <c r="U465" s="14">
        <v>0</v>
      </c>
      <c r="V465" s="14">
        <v>0</v>
      </c>
      <c r="W465" s="14">
        <v>0</v>
      </c>
      <c r="X465" s="14">
        <v>0</v>
      </c>
      <c r="Y465" s="14">
        <v>0</v>
      </c>
      <c r="Z465" s="14">
        <v>0</v>
      </c>
      <c r="AA465" s="14">
        <v>0</v>
      </c>
      <c r="AB465" s="14">
        <v>0</v>
      </c>
    </row>
    <row r="466" spans="2:28" x14ac:dyDescent="0.2">
      <c r="B466" s="94" t="s">
        <v>104</v>
      </c>
      <c r="C466" s="94"/>
      <c r="D466" s="94"/>
      <c r="E466" s="94"/>
      <c r="F466" s="96"/>
      <c r="G466" s="96"/>
      <c r="H466" s="96" t="s">
        <v>26</v>
      </c>
      <c r="I466" s="14" t="s">
        <v>200</v>
      </c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2:28" x14ac:dyDescent="0.2">
      <c r="B467" s="94" t="s">
        <v>105</v>
      </c>
      <c r="C467" s="94"/>
      <c r="D467" s="94"/>
      <c r="E467" s="94"/>
      <c r="F467" s="96"/>
      <c r="G467" s="96"/>
      <c r="H467" s="96" t="s">
        <v>26</v>
      </c>
      <c r="I467" s="14">
        <v>0</v>
      </c>
      <c r="J467" s="14">
        <v>0</v>
      </c>
      <c r="K467" s="14">
        <v>0</v>
      </c>
      <c r="L467" s="14">
        <v>0</v>
      </c>
      <c r="M467" s="14">
        <v>0</v>
      </c>
      <c r="N467" s="14">
        <v>0</v>
      </c>
      <c r="O467" s="14">
        <v>0</v>
      </c>
      <c r="P467" s="14">
        <v>0</v>
      </c>
      <c r="Q467" s="14">
        <v>0</v>
      </c>
      <c r="R467" s="14">
        <v>0</v>
      </c>
      <c r="S467" s="14">
        <v>0</v>
      </c>
      <c r="T467" s="14">
        <v>0</v>
      </c>
      <c r="U467" s="14">
        <v>0</v>
      </c>
      <c r="V467" s="14">
        <v>0</v>
      </c>
      <c r="W467" s="14">
        <v>0</v>
      </c>
      <c r="X467" s="14">
        <v>0</v>
      </c>
      <c r="Y467" s="14">
        <v>0</v>
      </c>
      <c r="Z467" s="14">
        <v>0</v>
      </c>
      <c r="AA467" s="14">
        <v>0</v>
      </c>
      <c r="AB467" s="14">
        <v>0</v>
      </c>
    </row>
    <row r="468" spans="2:28" x14ac:dyDescent="0.2">
      <c r="B468" s="97" t="s">
        <v>117</v>
      </c>
      <c r="C468" s="94"/>
      <c r="D468" s="94"/>
      <c r="E468" s="94"/>
      <c r="F468" s="96"/>
      <c r="G468" s="96"/>
      <c r="H468" s="96" t="s">
        <v>26</v>
      </c>
      <c r="I468" s="14" t="s">
        <v>200</v>
      </c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2:28" x14ac:dyDescent="0.2">
      <c r="B469" s="97" t="s">
        <v>118</v>
      </c>
      <c r="C469" s="94"/>
      <c r="D469" s="94"/>
      <c r="E469" s="94"/>
      <c r="F469" s="96"/>
      <c r="G469" s="96"/>
      <c r="H469" s="96" t="s">
        <v>26</v>
      </c>
      <c r="I469" s="14" t="s">
        <v>200</v>
      </c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2:28" x14ac:dyDescent="0.2">
      <c r="B470" s="97" t="s">
        <v>157</v>
      </c>
      <c r="C470" s="94"/>
      <c r="D470" s="94"/>
      <c r="E470" s="94"/>
      <c r="F470" s="96"/>
      <c r="G470" s="96"/>
      <c r="H470" s="96" t="s">
        <v>26</v>
      </c>
      <c r="I470" s="14" t="s">
        <v>200</v>
      </c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2" spans="2:28" ht="15" x14ac:dyDescent="0.25">
      <c r="B472" s="8" t="s">
        <v>145</v>
      </c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</row>
    <row r="473" spans="2:28" ht="15" x14ac:dyDescent="0.2">
      <c r="B473" s="10" t="s">
        <v>11</v>
      </c>
      <c r="C473" s="10"/>
      <c r="D473" s="15" t="s">
        <v>30</v>
      </c>
      <c r="E473" s="15" t="s">
        <v>190</v>
      </c>
      <c r="F473" s="13"/>
      <c r="G473" s="13"/>
      <c r="H473" s="13" t="s">
        <v>17</v>
      </c>
      <c r="I473" s="11">
        <v>2023</v>
      </c>
      <c r="J473" s="11">
        <v>2024</v>
      </c>
      <c r="K473" s="11">
        <v>2025</v>
      </c>
      <c r="L473" s="11">
        <v>2026</v>
      </c>
      <c r="M473" s="11">
        <v>2027</v>
      </c>
      <c r="N473" s="11">
        <v>2028</v>
      </c>
      <c r="O473" s="11">
        <v>2029</v>
      </c>
      <c r="P473" s="11">
        <v>2030</v>
      </c>
      <c r="Q473" s="11">
        <v>2031</v>
      </c>
      <c r="R473" s="11">
        <v>2032</v>
      </c>
      <c r="S473" s="11">
        <v>2033</v>
      </c>
      <c r="T473" s="11">
        <v>2034</v>
      </c>
      <c r="U473" s="11">
        <v>2035</v>
      </c>
      <c r="V473" s="11">
        <v>2036</v>
      </c>
      <c r="W473" s="11">
        <v>2037</v>
      </c>
      <c r="X473" s="11">
        <v>2038</v>
      </c>
      <c r="Y473" s="11">
        <v>2039</v>
      </c>
      <c r="Z473" s="11">
        <v>2040</v>
      </c>
      <c r="AA473" s="11">
        <v>2041</v>
      </c>
      <c r="AB473" s="11">
        <v>2042</v>
      </c>
    </row>
    <row r="474" spans="2:28" x14ac:dyDescent="0.2">
      <c r="B474" s="94" t="s">
        <v>1</v>
      </c>
      <c r="C474" s="94"/>
      <c r="D474" s="94"/>
      <c r="E474" s="94"/>
      <c r="F474" s="96"/>
      <c r="G474" s="96"/>
      <c r="H474" s="96" t="s">
        <v>26</v>
      </c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</row>
    <row r="475" spans="2:28" hidden="1" x14ac:dyDescent="0.2">
      <c r="B475" s="94" t="s">
        <v>97</v>
      </c>
      <c r="C475" s="94"/>
      <c r="D475" s="94"/>
      <c r="E475" s="94"/>
      <c r="F475" s="96"/>
      <c r="G475" s="96"/>
      <c r="H475" s="96" t="s">
        <v>26</v>
      </c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</row>
    <row r="476" spans="2:28" hidden="1" x14ac:dyDescent="0.2">
      <c r="B476" s="94" t="s">
        <v>98</v>
      </c>
      <c r="C476" s="94"/>
      <c r="D476" s="94"/>
      <c r="E476" s="94"/>
      <c r="F476" s="96"/>
      <c r="G476" s="96"/>
      <c r="H476" s="96" t="s">
        <v>26</v>
      </c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</row>
    <row r="477" spans="2:28" hidden="1" x14ac:dyDescent="0.2">
      <c r="B477" s="94" t="s">
        <v>99</v>
      </c>
      <c r="C477" s="94"/>
      <c r="D477" s="94"/>
      <c r="E477" s="94"/>
      <c r="F477" s="96"/>
      <c r="G477" s="96"/>
      <c r="H477" s="96" t="s">
        <v>26</v>
      </c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</row>
    <row r="478" spans="2:28" hidden="1" x14ac:dyDescent="0.2">
      <c r="B478" s="94" t="s">
        <v>100</v>
      </c>
      <c r="C478" s="94"/>
      <c r="D478" s="94"/>
      <c r="E478" s="94"/>
      <c r="F478" s="96"/>
      <c r="G478" s="96"/>
      <c r="H478" s="96" t="s">
        <v>26</v>
      </c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</row>
    <row r="479" spans="2:28" hidden="1" x14ac:dyDescent="0.2">
      <c r="B479" s="94" t="s">
        <v>101</v>
      </c>
      <c r="C479" s="94"/>
      <c r="D479" s="94"/>
      <c r="E479" s="94"/>
      <c r="F479" s="96"/>
      <c r="G479" s="96"/>
      <c r="H479" s="96" t="s">
        <v>26</v>
      </c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</row>
    <row r="480" spans="2:28" hidden="1" x14ac:dyDescent="0.2">
      <c r="B480" s="94" t="s">
        <v>102</v>
      </c>
      <c r="C480" s="94"/>
      <c r="D480" s="94"/>
      <c r="E480" s="94"/>
      <c r="F480" s="96"/>
      <c r="G480" s="96"/>
      <c r="H480" s="96" t="s">
        <v>26</v>
      </c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</row>
    <row r="481" spans="2:28" hidden="1" x14ac:dyDescent="0.2">
      <c r="B481" s="94" t="s">
        <v>103</v>
      </c>
      <c r="C481" s="94"/>
      <c r="D481" s="94"/>
      <c r="E481" s="94"/>
      <c r="F481" s="96"/>
      <c r="G481" s="96"/>
      <c r="H481" s="96" t="s">
        <v>26</v>
      </c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</row>
    <row r="482" spans="2:28" x14ac:dyDescent="0.2">
      <c r="B482" s="94" t="s">
        <v>104</v>
      </c>
      <c r="C482" s="94"/>
      <c r="D482" s="94"/>
      <c r="E482" s="94"/>
      <c r="F482" s="96"/>
      <c r="G482" s="96"/>
      <c r="H482" s="96" t="s">
        <v>26</v>
      </c>
      <c r="I482" s="14" t="s">
        <v>200</v>
      </c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</row>
    <row r="483" spans="2:28" hidden="1" x14ac:dyDescent="0.2">
      <c r="B483" s="94" t="s">
        <v>105</v>
      </c>
      <c r="C483" s="94"/>
      <c r="D483" s="94"/>
      <c r="E483" s="94"/>
      <c r="F483" s="96"/>
      <c r="G483" s="96"/>
      <c r="H483" s="96" t="s">
        <v>26</v>
      </c>
      <c r="I483" s="14" t="s">
        <v>200</v>
      </c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</row>
    <row r="484" spans="2:28" x14ac:dyDescent="0.2">
      <c r="B484" s="97" t="s">
        <v>117</v>
      </c>
      <c r="C484" s="94"/>
      <c r="D484" s="94"/>
      <c r="E484" s="94"/>
      <c r="F484" s="96"/>
      <c r="G484" s="96"/>
      <c r="H484" s="96" t="s">
        <v>26</v>
      </c>
      <c r="I484" s="14" t="s">
        <v>200</v>
      </c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</row>
    <row r="485" spans="2:28" x14ac:dyDescent="0.2">
      <c r="B485" s="97" t="s">
        <v>118</v>
      </c>
      <c r="C485" s="94"/>
      <c r="D485" s="94"/>
      <c r="E485" s="94"/>
      <c r="F485" s="96"/>
      <c r="G485" s="96"/>
      <c r="H485" s="96" t="s">
        <v>26</v>
      </c>
      <c r="I485" s="14" t="s">
        <v>200</v>
      </c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</row>
    <row r="486" spans="2:28" x14ac:dyDescent="0.2">
      <c r="B486" s="97" t="s">
        <v>157</v>
      </c>
      <c r="C486" s="94"/>
      <c r="D486" s="94"/>
      <c r="E486" s="94"/>
      <c r="F486" s="96"/>
      <c r="G486" s="96"/>
      <c r="H486" s="96" t="s">
        <v>26</v>
      </c>
      <c r="I486" s="14" t="s">
        <v>200</v>
      </c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</row>
    <row r="488" spans="2:28" ht="15" x14ac:dyDescent="0.2">
      <c r="B488" s="10" t="s">
        <v>11</v>
      </c>
      <c r="C488" s="10"/>
      <c r="D488" s="15" t="s">
        <v>31</v>
      </c>
      <c r="E488" s="15" t="s">
        <v>188</v>
      </c>
      <c r="F488" s="13"/>
      <c r="G488" s="13"/>
      <c r="H488" s="13" t="s">
        <v>17</v>
      </c>
      <c r="I488" s="11">
        <v>2023</v>
      </c>
      <c r="J488" s="11">
        <v>2024</v>
      </c>
      <c r="K488" s="11">
        <v>2025</v>
      </c>
      <c r="L488" s="11">
        <v>2026</v>
      </c>
      <c r="M488" s="11">
        <v>2027</v>
      </c>
      <c r="N488" s="11">
        <v>2028</v>
      </c>
      <c r="O488" s="11">
        <v>2029</v>
      </c>
      <c r="P488" s="11">
        <v>2030</v>
      </c>
      <c r="Q488" s="11">
        <v>2031</v>
      </c>
      <c r="R488" s="11">
        <v>2032</v>
      </c>
      <c r="S488" s="11">
        <v>2033</v>
      </c>
      <c r="T488" s="11">
        <v>2034</v>
      </c>
      <c r="U488" s="11">
        <v>2035</v>
      </c>
      <c r="V488" s="11">
        <v>2036</v>
      </c>
      <c r="W488" s="11">
        <v>2037</v>
      </c>
      <c r="X488" s="11">
        <v>2038</v>
      </c>
      <c r="Y488" s="11">
        <v>2039</v>
      </c>
      <c r="Z488" s="11">
        <v>2040</v>
      </c>
      <c r="AA488" s="11">
        <v>2041</v>
      </c>
      <c r="AB488" s="11">
        <v>2042</v>
      </c>
    </row>
    <row r="489" spans="2:28" x14ac:dyDescent="0.2">
      <c r="B489" s="94" t="s">
        <v>1</v>
      </c>
      <c r="C489" s="94"/>
      <c r="D489" s="94"/>
      <c r="E489" s="94"/>
      <c r="F489" s="96"/>
      <c r="G489" s="96"/>
      <c r="H489" s="96" t="s">
        <v>26</v>
      </c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</row>
    <row r="490" spans="2:28" hidden="1" x14ac:dyDescent="0.2">
      <c r="B490" s="94" t="s">
        <v>97</v>
      </c>
      <c r="C490" s="94"/>
      <c r="D490" s="94"/>
      <c r="E490" s="94"/>
      <c r="F490" s="96"/>
      <c r="G490" s="96"/>
      <c r="H490" s="96" t="s">
        <v>26</v>
      </c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</row>
    <row r="491" spans="2:28" hidden="1" x14ac:dyDescent="0.2">
      <c r="B491" s="94" t="s">
        <v>98</v>
      </c>
      <c r="C491" s="94"/>
      <c r="D491" s="94"/>
      <c r="E491" s="94"/>
      <c r="F491" s="96"/>
      <c r="G491" s="96"/>
      <c r="H491" s="96" t="s">
        <v>26</v>
      </c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</row>
    <row r="492" spans="2:28" hidden="1" x14ac:dyDescent="0.2">
      <c r="B492" s="94" t="s">
        <v>99</v>
      </c>
      <c r="C492" s="94"/>
      <c r="D492" s="94"/>
      <c r="E492" s="94"/>
      <c r="F492" s="96"/>
      <c r="G492" s="96"/>
      <c r="H492" s="96" t="s">
        <v>26</v>
      </c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2:28" hidden="1" x14ac:dyDescent="0.2">
      <c r="B493" s="94" t="s">
        <v>100</v>
      </c>
      <c r="C493" s="94"/>
      <c r="D493" s="94"/>
      <c r="E493" s="94"/>
      <c r="F493" s="96"/>
      <c r="G493" s="96"/>
      <c r="H493" s="96" t="s">
        <v>26</v>
      </c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</row>
    <row r="494" spans="2:28" hidden="1" x14ac:dyDescent="0.2">
      <c r="B494" s="94" t="s">
        <v>101</v>
      </c>
      <c r="C494" s="94"/>
      <c r="D494" s="94"/>
      <c r="E494" s="94"/>
      <c r="F494" s="96"/>
      <c r="G494" s="96"/>
      <c r="H494" s="96" t="s">
        <v>26</v>
      </c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</row>
    <row r="495" spans="2:28" hidden="1" x14ac:dyDescent="0.2">
      <c r="B495" s="94" t="s">
        <v>102</v>
      </c>
      <c r="C495" s="94"/>
      <c r="D495" s="94"/>
      <c r="E495" s="94"/>
      <c r="F495" s="96"/>
      <c r="G495" s="96"/>
      <c r="H495" s="96" t="s">
        <v>26</v>
      </c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</row>
    <row r="496" spans="2:28" hidden="1" x14ac:dyDescent="0.2">
      <c r="B496" s="94" t="s">
        <v>103</v>
      </c>
      <c r="C496" s="94"/>
      <c r="D496" s="94"/>
      <c r="E496" s="94"/>
      <c r="F496" s="96"/>
      <c r="G496" s="96"/>
      <c r="H496" s="96" t="s">
        <v>26</v>
      </c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</row>
    <row r="497" spans="2:28" x14ac:dyDescent="0.2">
      <c r="B497" s="94" t="s">
        <v>104</v>
      </c>
      <c r="C497" s="94"/>
      <c r="D497" s="94"/>
      <c r="E497" s="94"/>
      <c r="F497" s="96"/>
      <c r="G497" s="96"/>
      <c r="H497" s="96" t="s">
        <v>26</v>
      </c>
      <c r="I497" s="14" t="s">
        <v>200</v>
      </c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</row>
    <row r="498" spans="2:28" hidden="1" x14ac:dyDescent="0.2">
      <c r="B498" s="94" t="s">
        <v>105</v>
      </c>
      <c r="C498" s="94"/>
      <c r="D498" s="94"/>
      <c r="E498" s="94"/>
      <c r="F498" s="96"/>
      <c r="G498" s="96"/>
      <c r="H498" s="96" t="s">
        <v>26</v>
      </c>
      <c r="I498" s="14" t="s">
        <v>200</v>
      </c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</row>
    <row r="499" spans="2:28" x14ac:dyDescent="0.2">
      <c r="B499" s="97" t="s">
        <v>117</v>
      </c>
      <c r="C499" s="94"/>
      <c r="D499" s="94"/>
      <c r="E499" s="94"/>
      <c r="F499" s="96"/>
      <c r="G499" s="96"/>
      <c r="H499" s="96" t="s">
        <v>26</v>
      </c>
      <c r="I499" s="14" t="s">
        <v>200</v>
      </c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</row>
    <row r="500" spans="2:28" x14ac:dyDescent="0.2">
      <c r="B500" s="97" t="s">
        <v>118</v>
      </c>
      <c r="C500" s="94"/>
      <c r="D500" s="94"/>
      <c r="E500" s="94"/>
      <c r="F500" s="96"/>
      <c r="G500" s="96"/>
      <c r="H500" s="96" t="s">
        <v>26</v>
      </c>
      <c r="I500" s="14" t="s">
        <v>200</v>
      </c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</row>
    <row r="501" spans="2:28" x14ac:dyDescent="0.2">
      <c r="B501" s="97" t="s">
        <v>157</v>
      </c>
      <c r="C501" s="94"/>
      <c r="D501" s="94"/>
      <c r="E501" s="94"/>
      <c r="F501" s="96"/>
      <c r="G501" s="96"/>
      <c r="H501" s="96" t="s">
        <v>26</v>
      </c>
      <c r="I501" s="14" t="s">
        <v>200</v>
      </c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</row>
    <row r="503" spans="2:28" ht="30" x14ac:dyDescent="0.2">
      <c r="B503" s="10" t="s">
        <v>11</v>
      </c>
      <c r="C503" s="10"/>
      <c r="D503" s="15" t="s">
        <v>32</v>
      </c>
      <c r="E503" s="15" t="s">
        <v>187</v>
      </c>
      <c r="F503" s="13"/>
      <c r="G503" s="13"/>
      <c r="H503" s="13" t="s">
        <v>17</v>
      </c>
      <c r="I503" s="11">
        <v>2023</v>
      </c>
      <c r="J503" s="11">
        <v>2024</v>
      </c>
      <c r="K503" s="11">
        <v>2025</v>
      </c>
      <c r="L503" s="11">
        <v>2026</v>
      </c>
      <c r="M503" s="11">
        <v>2027</v>
      </c>
      <c r="N503" s="11">
        <v>2028</v>
      </c>
      <c r="O503" s="11">
        <v>2029</v>
      </c>
      <c r="P503" s="11">
        <v>2030</v>
      </c>
      <c r="Q503" s="11">
        <v>2031</v>
      </c>
      <c r="R503" s="11">
        <v>2032</v>
      </c>
      <c r="S503" s="11">
        <v>2033</v>
      </c>
      <c r="T503" s="11">
        <v>2034</v>
      </c>
      <c r="U503" s="11">
        <v>2035</v>
      </c>
      <c r="V503" s="11">
        <v>2036</v>
      </c>
      <c r="W503" s="11">
        <v>2037</v>
      </c>
      <c r="X503" s="11">
        <v>2038</v>
      </c>
      <c r="Y503" s="11">
        <v>2039</v>
      </c>
      <c r="Z503" s="11">
        <v>2040</v>
      </c>
      <c r="AA503" s="11">
        <v>2041</v>
      </c>
      <c r="AB503" s="11">
        <v>2042</v>
      </c>
    </row>
    <row r="504" spans="2:28" x14ac:dyDescent="0.2">
      <c r="B504" s="94" t="s">
        <v>1</v>
      </c>
      <c r="C504" s="94"/>
      <c r="D504" s="94"/>
      <c r="E504" s="94"/>
      <c r="F504" s="96"/>
      <c r="G504" s="96"/>
      <c r="H504" s="96" t="s">
        <v>26</v>
      </c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</row>
    <row r="505" spans="2:28" hidden="1" x14ac:dyDescent="0.2">
      <c r="B505" s="94" t="s">
        <v>97</v>
      </c>
      <c r="C505" s="94"/>
      <c r="D505" s="94"/>
      <c r="E505" s="94"/>
      <c r="F505" s="96"/>
      <c r="G505" s="96"/>
      <c r="H505" s="96" t="s">
        <v>26</v>
      </c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</row>
    <row r="506" spans="2:28" hidden="1" x14ac:dyDescent="0.2">
      <c r="B506" s="94" t="s">
        <v>98</v>
      </c>
      <c r="C506" s="94"/>
      <c r="D506" s="94"/>
      <c r="E506" s="94"/>
      <c r="F506" s="96"/>
      <c r="G506" s="96"/>
      <c r="H506" s="96" t="s">
        <v>26</v>
      </c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</row>
    <row r="507" spans="2:28" hidden="1" x14ac:dyDescent="0.2">
      <c r="B507" s="94" t="s">
        <v>99</v>
      </c>
      <c r="C507" s="94"/>
      <c r="D507" s="94"/>
      <c r="E507" s="94"/>
      <c r="F507" s="96"/>
      <c r="G507" s="96"/>
      <c r="H507" s="96" t="s">
        <v>26</v>
      </c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</row>
    <row r="508" spans="2:28" hidden="1" x14ac:dyDescent="0.2">
      <c r="B508" s="94" t="s">
        <v>100</v>
      </c>
      <c r="C508" s="94"/>
      <c r="D508" s="94"/>
      <c r="E508" s="94"/>
      <c r="F508" s="96"/>
      <c r="G508" s="96"/>
      <c r="H508" s="96" t="s">
        <v>26</v>
      </c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</row>
    <row r="509" spans="2:28" hidden="1" x14ac:dyDescent="0.2">
      <c r="B509" s="94" t="s">
        <v>101</v>
      </c>
      <c r="C509" s="94"/>
      <c r="D509" s="94"/>
      <c r="E509" s="94"/>
      <c r="F509" s="96"/>
      <c r="G509" s="96"/>
      <c r="H509" s="96" t="s">
        <v>26</v>
      </c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</row>
    <row r="510" spans="2:28" hidden="1" x14ac:dyDescent="0.2">
      <c r="B510" s="94" t="s">
        <v>102</v>
      </c>
      <c r="C510" s="94"/>
      <c r="D510" s="94"/>
      <c r="E510" s="94"/>
      <c r="F510" s="96"/>
      <c r="G510" s="96"/>
      <c r="H510" s="96" t="s">
        <v>26</v>
      </c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</row>
    <row r="511" spans="2:28" hidden="1" x14ac:dyDescent="0.2">
      <c r="B511" s="94" t="s">
        <v>103</v>
      </c>
      <c r="C511" s="94"/>
      <c r="D511" s="94"/>
      <c r="E511" s="94"/>
      <c r="F511" s="96"/>
      <c r="G511" s="96"/>
      <c r="H511" s="96" t="s">
        <v>26</v>
      </c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</row>
    <row r="512" spans="2:28" x14ac:dyDescent="0.2">
      <c r="B512" s="94" t="s">
        <v>104</v>
      </c>
      <c r="C512" s="94"/>
      <c r="D512" s="94"/>
      <c r="E512" s="94"/>
      <c r="F512" s="96"/>
      <c r="G512" s="96"/>
      <c r="H512" s="96" t="s">
        <v>26</v>
      </c>
      <c r="I512" s="14" t="s">
        <v>200</v>
      </c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</row>
    <row r="513" spans="2:28" hidden="1" x14ac:dyDescent="0.2">
      <c r="B513" s="94" t="s">
        <v>105</v>
      </c>
      <c r="C513" s="94"/>
      <c r="D513" s="94"/>
      <c r="E513" s="94"/>
      <c r="F513" s="96"/>
      <c r="G513" s="96"/>
      <c r="H513" s="96" t="s">
        <v>26</v>
      </c>
      <c r="I513" s="14" t="s">
        <v>200</v>
      </c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</row>
    <row r="514" spans="2:28" x14ac:dyDescent="0.2">
      <c r="B514" s="97" t="s">
        <v>117</v>
      </c>
      <c r="C514" s="94"/>
      <c r="D514" s="94"/>
      <c r="E514" s="94"/>
      <c r="F514" s="96"/>
      <c r="G514" s="96"/>
      <c r="H514" s="96" t="s">
        <v>26</v>
      </c>
      <c r="I514" s="14" t="s">
        <v>200</v>
      </c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</row>
    <row r="515" spans="2:28" x14ac:dyDescent="0.2">
      <c r="B515" s="97" t="s">
        <v>118</v>
      </c>
      <c r="C515" s="94"/>
      <c r="D515" s="94"/>
      <c r="E515" s="94"/>
      <c r="F515" s="96"/>
      <c r="G515" s="96"/>
      <c r="H515" s="96" t="s">
        <v>26</v>
      </c>
      <c r="I515" s="14" t="s">
        <v>200</v>
      </c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</row>
    <row r="516" spans="2:28" x14ac:dyDescent="0.2">
      <c r="B516" s="97" t="s">
        <v>157</v>
      </c>
      <c r="C516" s="94"/>
      <c r="D516" s="94"/>
      <c r="E516" s="94"/>
      <c r="F516" s="96"/>
      <c r="G516" s="96"/>
      <c r="H516" s="96" t="s">
        <v>26</v>
      </c>
      <c r="I516" s="14" t="s">
        <v>200</v>
      </c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</row>
    <row r="519" spans="2:28" ht="19.5" x14ac:dyDescent="0.3">
      <c r="B519" s="2" t="s">
        <v>185</v>
      </c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1" spans="2:28" ht="15" x14ac:dyDescent="0.25">
      <c r="B521" s="8" t="s">
        <v>146</v>
      </c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</row>
    <row r="522" spans="2:28" ht="15" x14ac:dyDescent="0.2">
      <c r="B522" s="10" t="s">
        <v>11</v>
      </c>
      <c r="C522" s="10"/>
      <c r="D522" s="15" t="s">
        <v>30</v>
      </c>
      <c r="E522" s="15" t="s">
        <v>96</v>
      </c>
      <c r="F522" s="13"/>
      <c r="G522" s="13"/>
      <c r="H522" s="13" t="s">
        <v>17</v>
      </c>
      <c r="I522" s="11">
        <v>2023</v>
      </c>
      <c r="J522" s="11">
        <v>2024</v>
      </c>
      <c r="K522" s="11">
        <v>2025</v>
      </c>
      <c r="L522" s="11">
        <v>2026</v>
      </c>
      <c r="M522" s="11">
        <v>2027</v>
      </c>
      <c r="N522" s="11">
        <v>2028</v>
      </c>
      <c r="O522" s="11">
        <v>2029</v>
      </c>
      <c r="P522" s="11">
        <v>2030</v>
      </c>
      <c r="Q522" s="11">
        <v>2031</v>
      </c>
      <c r="R522" s="11">
        <v>2032</v>
      </c>
      <c r="S522" s="11">
        <v>2033</v>
      </c>
      <c r="T522" s="11">
        <v>2034</v>
      </c>
      <c r="U522" s="11">
        <v>2035</v>
      </c>
      <c r="V522" s="11">
        <v>2036</v>
      </c>
      <c r="W522" s="11">
        <v>2037</v>
      </c>
      <c r="X522" s="11">
        <v>2038</v>
      </c>
      <c r="Y522" s="11">
        <v>2039</v>
      </c>
      <c r="Z522" s="11">
        <v>2040</v>
      </c>
      <c r="AA522" s="11">
        <v>2041</v>
      </c>
      <c r="AB522" s="11">
        <v>2042</v>
      </c>
    </row>
    <row r="523" spans="2:28" x14ac:dyDescent="0.2">
      <c r="B523" s="94" t="s">
        <v>1</v>
      </c>
      <c r="C523" s="94"/>
      <c r="D523" s="94"/>
      <c r="E523" s="94"/>
      <c r="F523" s="96"/>
      <c r="G523" s="96"/>
      <c r="H523" s="96" t="s">
        <v>92</v>
      </c>
      <c r="I523" s="14">
        <v>0</v>
      </c>
      <c r="J523" s="14">
        <v>0</v>
      </c>
      <c r="K523" s="14">
        <v>253</v>
      </c>
      <c r="L523" s="14">
        <v>3109</v>
      </c>
      <c r="M523" s="14">
        <v>5418</v>
      </c>
      <c r="N523" s="14">
        <v>5236</v>
      </c>
      <c r="O523" s="14">
        <v>6550</v>
      </c>
      <c r="P523" s="14">
        <v>12553</v>
      </c>
      <c r="Q523" s="14">
        <v>16394</v>
      </c>
      <c r="R523" s="14">
        <v>15307</v>
      </c>
      <c r="S523" s="14">
        <v>15288</v>
      </c>
      <c r="T523" s="14">
        <v>16185</v>
      </c>
      <c r="U523" s="14">
        <v>16565</v>
      </c>
      <c r="V523" s="14">
        <v>15953</v>
      </c>
      <c r="W523" s="14">
        <v>15560</v>
      </c>
      <c r="X523" s="14">
        <v>15661</v>
      </c>
      <c r="Y523" s="14">
        <v>15493</v>
      </c>
      <c r="Z523" s="14">
        <v>13403</v>
      </c>
      <c r="AA523" s="14">
        <v>12450</v>
      </c>
      <c r="AB523" s="14">
        <v>13116</v>
      </c>
    </row>
    <row r="524" spans="2:28" x14ac:dyDescent="0.2">
      <c r="B524" s="94" t="s">
        <v>97</v>
      </c>
      <c r="C524" s="94"/>
      <c r="D524" s="94"/>
      <c r="E524" s="94"/>
      <c r="F524" s="96"/>
      <c r="G524" s="96"/>
      <c r="H524" s="96" t="s">
        <v>92</v>
      </c>
      <c r="I524" s="14">
        <v>0</v>
      </c>
      <c r="J524" s="14">
        <v>0</v>
      </c>
      <c r="K524" s="14">
        <v>253</v>
      </c>
      <c r="L524" s="14">
        <v>935</v>
      </c>
      <c r="M524" s="14">
        <v>0</v>
      </c>
      <c r="N524" s="14">
        <v>0</v>
      </c>
      <c r="O524" s="14">
        <v>0</v>
      </c>
      <c r="P524" s="14">
        <v>0</v>
      </c>
      <c r="Q524" s="14">
        <v>0</v>
      </c>
      <c r="R524" s="14">
        <v>0</v>
      </c>
      <c r="S524" s="14">
        <v>0</v>
      </c>
      <c r="T524" s="14">
        <v>0</v>
      </c>
      <c r="U524" s="14">
        <v>0</v>
      </c>
      <c r="V524" s="14">
        <v>0</v>
      </c>
      <c r="W524" s="14">
        <v>0</v>
      </c>
      <c r="X524" s="14">
        <v>0</v>
      </c>
      <c r="Y524" s="14">
        <v>0</v>
      </c>
      <c r="Z524" s="14">
        <v>0</v>
      </c>
      <c r="AA524" s="14">
        <v>0</v>
      </c>
      <c r="AB524" s="14">
        <v>0</v>
      </c>
    </row>
    <row r="525" spans="2:28" x14ac:dyDescent="0.2">
      <c r="B525" s="94" t="s">
        <v>98</v>
      </c>
      <c r="C525" s="94"/>
      <c r="D525" s="94"/>
      <c r="E525" s="94"/>
      <c r="F525" s="96"/>
      <c r="G525" s="96"/>
      <c r="H525" s="96" t="s">
        <v>92</v>
      </c>
      <c r="I525" s="14">
        <v>0</v>
      </c>
      <c r="J525" s="14">
        <v>0</v>
      </c>
      <c r="K525" s="14">
        <v>253</v>
      </c>
      <c r="L525" s="14">
        <v>935</v>
      </c>
      <c r="M525" s="14">
        <v>0</v>
      </c>
      <c r="N525" s="14">
        <v>0</v>
      </c>
      <c r="O525" s="14">
        <v>0</v>
      </c>
      <c r="P525" s="14">
        <v>0</v>
      </c>
      <c r="Q525" s="14">
        <v>0</v>
      </c>
      <c r="R525" s="14">
        <v>0</v>
      </c>
      <c r="S525" s="14">
        <v>0</v>
      </c>
      <c r="T525" s="14">
        <v>0</v>
      </c>
      <c r="U525" s="14">
        <v>0</v>
      </c>
      <c r="V525" s="14">
        <v>0</v>
      </c>
      <c r="W525" s="14">
        <v>0</v>
      </c>
      <c r="X525" s="14">
        <v>0</v>
      </c>
      <c r="Y525" s="14">
        <v>0</v>
      </c>
      <c r="Z525" s="14">
        <v>0</v>
      </c>
      <c r="AA525" s="14">
        <v>0</v>
      </c>
      <c r="AB525" s="14">
        <v>0</v>
      </c>
    </row>
    <row r="526" spans="2:28" x14ac:dyDescent="0.2">
      <c r="B526" s="94" t="s">
        <v>99</v>
      </c>
      <c r="C526" s="94"/>
      <c r="D526" s="94"/>
      <c r="E526" s="94"/>
      <c r="F526" s="96"/>
      <c r="G526" s="96"/>
      <c r="H526" s="96" t="s">
        <v>92</v>
      </c>
      <c r="I526" s="14">
        <v>0</v>
      </c>
      <c r="J526" s="14">
        <v>0</v>
      </c>
      <c r="K526" s="14">
        <v>253</v>
      </c>
      <c r="L526" s="14">
        <v>3109</v>
      </c>
      <c r="M526" s="14">
        <v>5418</v>
      </c>
      <c r="N526" s="14">
        <v>1534</v>
      </c>
      <c r="O526" s="14">
        <v>0</v>
      </c>
      <c r="P526" s="14">
        <v>0</v>
      </c>
      <c r="Q526" s="14">
        <v>0</v>
      </c>
      <c r="R526" s="14">
        <v>0</v>
      </c>
      <c r="S526" s="14">
        <v>0</v>
      </c>
      <c r="T526" s="14">
        <v>0</v>
      </c>
      <c r="U526" s="14">
        <v>0</v>
      </c>
      <c r="V526" s="14">
        <v>0</v>
      </c>
      <c r="W526" s="14">
        <v>0</v>
      </c>
      <c r="X526" s="14">
        <v>0</v>
      </c>
      <c r="Y526" s="14">
        <v>0</v>
      </c>
      <c r="Z526" s="14">
        <v>0</v>
      </c>
      <c r="AA526" s="14">
        <v>0</v>
      </c>
      <c r="AB526" s="14">
        <v>0</v>
      </c>
    </row>
    <row r="527" spans="2:28" x14ac:dyDescent="0.2">
      <c r="B527" s="94" t="s">
        <v>100</v>
      </c>
      <c r="C527" s="94"/>
      <c r="D527" s="94"/>
      <c r="E527" s="94"/>
      <c r="F527" s="96"/>
      <c r="G527" s="96"/>
      <c r="H527" s="96" t="s">
        <v>92</v>
      </c>
      <c r="I527" s="14">
        <v>0</v>
      </c>
      <c r="J527" s="14">
        <v>0</v>
      </c>
      <c r="K527" s="14">
        <v>253</v>
      </c>
      <c r="L527" s="14">
        <v>3109</v>
      </c>
      <c r="M527" s="14">
        <v>5418</v>
      </c>
      <c r="N527" s="14">
        <v>2557</v>
      </c>
      <c r="O527" s="14">
        <v>0</v>
      </c>
      <c r="P527" s="14">
        <v>0</v>
      </c>
      <c r="Q527" s="14">
        <v>0</v>
      </c>
      <c r="R527" s="14">
        <v>0</v>
      </c>
      <c r="S527" s="14">
        <v>0</v>
      </c>
      <c r="T527" s="14">
        <v>0</v>
      </c>
      <c r="U527" s="14">
        <v>0</v>
      </c>
      <c r="V527" s="14">
        <v>0</v>
      </c>
      <c r="W527" s="14">
        <v>0</v>
      </c>
      <c r="X527" s="14">
        <v>0</v>
      </c>
      <c r="Y527" s="14">
        <v>0</v>
      </c>
      <c r="Z527" s="14">
        <v>0</v>
      </c>
      <c r="AA527" s="14">
        <v>0</v>
      </c>
      <c r="AB527" s="14">
        <v>0</v>
      </c>
    </row>
    <row r="528" spans="2:28" x14ac:dyDescent="0.2">
      <c r="B528" s="94" t="s">
        <v>101</v>
      </c>
      <c r="C528" s="94"/>
      <c r="D528" s="94"/>
      <c r="E528" s="94"/>
      <c r="F528" s="96"/>
      <c r="G528" s="96"/>
      <c r="H528" s="96" t="s">
        <v>92</v>
      </c>
      <c r="I528" s="14">
        <v>0</v>
      </c>
      <c r="J528" s="14">
        <v>0</v>
      </c>
      <c r="K528" s="14">
        <v>253</v>
      </c>
      <c r="L528" s="14">
        <v>3109</v>
      </c>
      <c r="M528" s="14">
        <v>5418</v>
      </c>
      <c r="N528" s="14">
        <v>1534</v>
      </c>
      <c r="O528" s="14">
        <v>0</v>
      </c>
      <c r="P528" s="14">
        <v>0</v>
      </c>
      <c r="Q528" s="14">
        <v>0</v>
      </c>
      <c r="R528" s="14">
        <v>0</v>
      </c>
      <c r="S528" s="14">
        <v>0</v>
      </c>
      <c r="T528" s="14">
        <v>0</v>
      </c>
      <c r="U528" s="14">
        <v>0</v>
      </c>
      <c r="V528" s="14">
        <v>0</v>
      </c>
      <c r="W528" s="14">
        <v>0</v>
      </c>
      <c r="X528" s="14">
        <v>0</v>
      </c>
      <c r="Y528" s="14">
        <v>0</v>
      </c>
      <c r="Z528" s="14">
        <v>0</v>
      </c>
      <c r="AA528" s="14">
        <v>0</v>
      </c>
      <c r="AB528" s="14">
        <v>0</v>
      </c>
    </row>
    <row r="529" spans="2:28" x14ac:dyDescent="0.2">
      <c r="B529" s="94" t="s">
        <v>102</v>
      </c>
      <c r="C529" s="94"/>
      <c r="D529" s="94"/>
      <c r="E529" s="94"/>
      <c r="F529" s="96"/>
      <c r="G529" s="96"/>
      <c r="H529" s="96" t="s">
        <v>92</v>
      </c>
      <c r="I529" s="14">
        <v>0</v>
      </c>
      <c r="J529" s="14">
        <v>0</v>
      </c>
      <c r="K529" s="14">
        <v>253</v>
      </c>
      <c r="L529" s="14">
        <v>3109</v>
      </c>
      <c r="M529" s="14">
        <v>5418</v>
      </c>
      <c r="N529" s="14">
        <v>1534</v>
      </c>
      <c r="O529" s="14">
        <v>0</v>
      </c>
      <c r="P529" s="14">
        <v>0</v>
      </c>
      <c r="Q529" s="14">
        <v>0</v>
      </c>
      <c r="R529" s="14">
        <v>0</v>
      </c>
      <c r="S529" s="14">
        <v>0</v>
      </c>
      <c r="T529" s="14">
        <v>0</v>
      </c>
      <c r="U529" s="14">
        <v>0</v>
      </c>
      <c r="V529" s="14">
        <v>0</v>
      </c>
      <c r="W529" s="14">
        <v>0</v>
      </c>
      <c r="X529" s="14">
        <v>0</v>
      </c>
      <c r="Y529" s="14">
        <v>0</v>
      </c>
      <c r="Z529" s="14">
        <v>0</v>
      </c>
      <c r="AA529" s="14">
        <v>0</v>
      </c>
      <c r="AB529" s="14">
        <v>0</v>
      </c>
    </row>
    <row r="530" spans="2:28" x14ac:dyDescent="0.2">
      <c r="B530" s="94" t="s">
        <v>103</v>
      </c>
      <c r="C530" s="94"/>
      <c r="D530" s="94"/>
      <c r="E530" s="94"/>
      <c r="F530" s="96"/>
      <c r="G530" s="96"/>
      <c r="H530" s="96" t="s">
        <v>92</v>
      </c>
      <c r="I530" s="14">
        <v>0</v>
      </c>
      <c r="J530" s="14">
        <v>0</v>
      </c>
      <c r="K530" s="14">
        <v>253</v>
      </c>
      <c r="L530" s="14">
        <v>1679</v>
      </c>
      <c r="M530" s="14">
        <v>0</v>
      </c>
      <c r="N530" s="14">
        <v>0</v>
      </c>
      <c r="O530" s="14">
        <v>0</v>
      </c>
      <c r="P530" s="14">
        <v>0</v>
      </c>
      <c r="Q530" s="14">
        <v>0</v>
      </c>
      <c r="R530" s="14">
        <v>0</v>
      </c>
      <c r="S530" s="14">
        <v>0</v>
      </c>
      <c r="T530" s="14">
        <v>0</v>
      </c>
      <c r="U530" s="14">
        <v>0</v>
      </c>
      <c r="V530" s="14">
        <v>0</v>
      </c>
      <c r="W530" s="14">
        <v>0</v>
      </c>
      <c r="X530" s="14">
        <v>0</v>
      </c>
      <c r="Y530" s="14">
        <v>0</v>
      </c>
      <c r="Z530" s="14">
        <v>0</v>
      </c>
      <c r="AA530" s="14">
        <v>0</v>
      </c>
      <c r="AB530" s="14">
        <v>0</v>
      </c>
    </row>
    <row r="531" spans="2:28" x14ac:dyDescent="0.2">
      <c r="B531" s="94" t="s">
        <v>104</v>
      </c>
      <c r="C531" s="94"/>
      <c r="D531" s="94"/>
      <c r="E531" s="94"/>
      <c r="F531" s="96"/>
      <c r="G531" s="96"/>
      <c r="H531" s="96" t="s">
        <v>92</v>
      </c>
      <c r="I531" s="14" t="s">
        <v>200</v>
      </c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</row>
    <row r="532" spans="2:28" x14ac:dyDescent="0.2">
      <c r="B532" s="94" t="s">
        <v>105</v>
      </c>
      <c r="C532" s="94"/>
      <c r="D532" s="94"/>
      <c r="E532" s="94"/>
      <c r="F532" s="96"/>
      <c r="G532" s="96"/>
      <c r="H532" s="96" t="s">
        <v>92</v>
      </c>
      <c r="I532" s="14">
        <v>0</v>
      </c>
      <c r="J532" s="14">
        <v>0</v>
      </c>
      <c r="K532" s="14">
        <v>253</v>
      </c>
      <c r="L532" s="14">
        <v>1679</v>
      </c>
      <c r="M532" s="14">
        <v>0</v>
      </c>
      <c r="N532" s="14">
        <v>0</v>
      </c>
      <c r="O532" s="14">
        <v>0</v>
      </c>
      <c r="P532" s="14">
        <v>0</v>
      </c>
      <c r="Q532" s="14">
        <v>0</v>
      </c>
      <c r="R532" s="14">
        <v>0</v>
      </c>
      <c r="S532" s="14">
        <v>0</v>
      </c>
      <c r="T532" s="14">
        <v>0</v>
      </c>
      <c r="U532" s="14">
        <v>0</v>
      </c>
      <c r="V532" s="14">
        <v>0</v>
      </c>
      <c r="W532" s="14">
        <v>0</v>
      </c>
      <c r="X532" s="14">
        <v>0</v>
      </c>
      <c r="Y532" s="14">
        <v>0</v>
      </c>
      <c r="Z532" s="14">
        <v>0</v>
      </c>
      <c r="AA532" s="14">
        <v>0</v>
      </c>
      <c r="AB532" s="14">
        <v>0</v>
      </c>
    </row>
    <row r="533" spans="2:28" x14ac:dyDescent="0.2">
      <c r="B533" s="97" t="s">
        <v>117</v>
      </c>
      <c r="C533" s="94"/>
      <c r="D533" s="94"/>
      <c r="E533" s="94"/>
      <c r="F533" s="96"/>
      <c r="G533" s="96"/>
      <c r="H533" s="96" t="s">
        <v>92</v>
      </c>
      <c r="I533" s="14" t="s">
        <v>200</v>
      </c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</row>
    <row r="534" spans="2:28" x14ac:dyDescent="0.2">
      <c r="B534" s="97" t="s">
        <v>118</v>
      </c>
      <c r="C534" s="94"/>
      <c r="D534" s="94"/>
      <c r="E534" s="94"/>
      <c r="F534" s="96"/>
      <c r="G534" s="96"/>
      <c r="H534" s="96" t="s">
        <v>92</v>
      </c>
      <c r="I534" s="14" t="s">
        <v>200</v>
      </c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</row>
    <row r="535" spans="2:28" x14ac:dyDescent="0.2">
      <c r="B535" s="97" t="s">
        <v>157</v>
      </c>
      <c r="C535" s="94"/>
      <c r="D535" s="94"/>
      <c r="E535" s="94"/>
      <c r="F535" s="96"/>
      <c r="G535" s="96"/>
      <c r="H535" s="96" t="s">
        <v>92</v>
      </c>
      <c r="I535" s="14" t="s">
        <v>200</v>
      </c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</row>
    <row r="536" spans="2:28" ht="15" x14ac:dyDescent="0.25">
      <c r="B536" s="56"/>
    </row>
    <row r="537" spans="2:28" ht="15" x14ac:dyDescent="0.2">
      <c r="B537" s="10" t="s">
        <v>11</v>
      </c>
      <c r="C537" s="10"/>
      <c r="D537" s="15" t="s">
        <v>31</v>
      </c>
      <c r="E537" s="15" t="s">
        <v>70</v>
      </c>
      <c r="F537" s="13"/>
      <c r="G537" s="13"/>
      <c r="H537" s="13" t="s">
        <v>17</v>
      </c>
      <c r="I537" s="11">
        <v>2023</v>
      </c>
      <c r="J537" s="11">
        <v>2024</v>
      </c>
      <c r="K537" s="11">
        <v>2025</v>
      </c>
      <c r="L537" s="11">
        <v>2026</v>
      </c>
      <c r="M537" s="11">
        <v>2027</v>
      </c>
      <c r="N537" s="11">
        <v>2028</v>
      </c>
      <c r="O537" s="11">
        <v>2029</v>
      </c>
      <c r="P537" s="11">
        <v>2030</v>
      </c>
      <c r="Q537" s="11">
        <v>2031</v>
      </c>
      <c r="R537" s="11">
        <v>2032</v>
      </c>
      <c r="S537" s="11">
        <v>2033</v>
      </c>
      <c r="T537" s="11">
        <v>2034</v>
      </c>
      <c r="U537" s="11">
        <v>2035</v>
      </c>
      <c r="V537" s="11">
        <v>2036</v>
      </c>
      <c r="W537" s="11">
        <v>2037</v>
      </c>
      <c r="X537" s="11">
        <v>2038</v>
      </c>
      <c r="Y537" s="11">
        <v>2039</v>
      </c>
      <c r="Z537" s="11">
        <v>2040</v>
      </c>
      <c r="AA537" s="11">
        <v>2041</v>
      </c>
      <c r="AB537" s="11">
        <v>2042</v>
      </c>
    </row>
    <row r="538" spans="2:28" x14ac:dyDescent="0.2">
      <c r="B538" s="94" t="s">
        <v>1</v>
      </c>
      <c r="C538" s="94"/>
      <c r="D538" s="94"/>
      <c r="E538" s="94"/>
      <c r="F538" s="96"/>
      <c r="G538" s="96"/>
      <c r="H538" s="96" t="s">
        <v>92</v>
      </c>
      <c r="I538" s="14">
        <v>0</v>
      </c>
      <c r="J538" s="14">
        <v>0</v>
      </c>
      <c r="K538" s="14">
        <v>0</v>
      </c>
      <c r="L538" s="14">
        <v>577</v>
      </c>
      <c r="M538" s="14">
        <v>1036</v>
      </c>
      <c r="N538" s="14">
        <v>1068</v>
      </c>
      <c r="O538" s="14">
        <v>1073</v>
      </c>
      <c r="P538" s="14">
        <v>1077</v>
      </c>
      <c r="Q538" s="14">
        <v>1081</v>
      </c>
      <c r="R538" s="14">
        <v>1084</v>
      </c>
      <c r="S538" s="14">
        <v>1086</v>
      </c>
      <c r="T538" s="14">
        <v>1088</v>
      </c>
      <c r="U538" s="14">
        <v>1091</v>
      </c>
      <c r="V538" s="14">
        <v>1094</v>
      </c>
      <c r="W538" s="14">
        <v>1097</v>
      </c>
      <c r="X538" s="14">
        <v>1099</v>
      </c>
      <c r="Y538" s="14">
        <v>1102</v>
      </c>
      <c r="Z538" s="14">
        <v>1106</v>
      </c>
      <c r="AA538" s="14">
        <v>1109</v>
      </c>
      <c r="AB538" s="14">
        <v>1110</v>
      </c>
    </row>
    <row r="539" spans="2:28" x14ac:dyDescent="0.2">
      <c r="B539" s="94" t="s">
        <v>97</v>
      </c>
      <c r="C539" s="94"/>
      <c r="D539" s="94"/>
      <c r="E539" s="94"/>
      <c r="F539" s="96"/>
      <c r="G539" s="96"/>
      <c r="H539" s="96" t="s">
        <v>92</v>
      </c>
      <c r="I539" s="14">
        <v>0</v>
      </c>
      <c r="J539" s="14">
        <v>0</v>
      </c>
      <c r="K539" s="14">
        <v>0</v>
      </c>
      <c r="L539" s="14">
        <v>0</v>
      </c>
      <c r="M539" s="14">
        <v>0</v>
      </c>
      <c r="N539" s="14">
        <v>0</v>
      </c>
      <c r="O539" s="14">
        <v>0</v>
      </c>
      <c r="P539" s="14">
        <v>0</v>
      </c>
      <c r="Q539" s="14">
        <v>0</v>
      </c>
      <c r="R539" s="14">
        <v>0</v>
      </c>
      <c r="S539" s="14">
        <v>0</v>
      </c>
      <c r="T539" s="14">
        <v>0</v>
      </c>
      <c r="U539" s="14">
        <v>0</v>
      </c>
      <c r="V539" s="14">
        <v>0</v>
      </c>
      <c r="W539" s="14">
        <v>0</v>
      </c>
      <c r="X539" s="14">
        <v>0</v>
      </c>
      <c r="Y539" s="14">
        <v>0</v>
      </c>
      <c r="Z539" s="14">
        <v>0</v>
      </c>
      <c r="AA539" s="14">
        <v>0</v>
      </c>
      <c r="AB539" s="14">
        <v>0</v>
      </c>
    </row>
    <row r="540" spans="2:28" x14ac:dyDescent="0.2">
      <c r="B540" s="94" t="s">
        <v>98</v>
      </c>
      <c r="C540" s="94"/>
      <c r="D540" s="94"/>
      <c r="E540" s="94"/>
      <c r="F540" s="96"/>
      <c r="G540" s="96"/>
      <c r="H540" s="96" t="s">
        <v>92</v>
      </c>
      <c r="I540" s="14">
        <v>0</v>
      </c>
      <c r="J540" s="14">
        <v>0</v>
      </c>
      <c r="K540" s="14">
        <v>0</v>
      </c>
      <c r="L540" s="14">
        <v>0</v>
      </c>
      <c r="M540" s="14">
        <v>0</v>
      </c>
      <c r="N540" s="14">
        <v>0</v>
      </c>
      <c r="O540" s="14">
        <v>0</v>
      </c>
      <c r="P540" s="14">
        <v>0</v>
      </c>
      <c r="Q540" s="14">
        <v>0</v>
      </c>
      <c r="R540" s="14">
        <v>0</v>
      </c>
      <c r="S540" s="14">
        <v>0</v>
      </c>
      <c r="T540" s="14">
        <v>0</v>
      </c>
      <c r="U540" s="14">
        <v>0</v>
      </c>
      <c r="V540" s="14">
        <v>0</v>
      </c>
      <c r="W540" s="14">
        <v>0</v>
      </c>
      <c r="X540" s="14">
        <v>0</v>
      </c>
      <c r="Y540" s="14">
        <v>0</v>
      </c>
      <c r="Z540" s="14">
        <v>0</v>
      </c>
      <c r="AA540" s="14">
        <v>0</v>
      </c>
      <c r="AB540" s="14">
        <v>0</v>
      </c>
    </row>
    <row r="541" spans="2:28" x14ac:dyDescent="0.2">
      <c r="B541" s="94" t="s">
        <v>99</v>
      </c>
      <c r="C541" s="94"/>
      <c r="D541" s="94"/>
      <c r="E541" s="94"/>
      <c r="F541" s="96"/>
      <c r="G541" s="96"/>
      <c r="H541" s="96" t="s">
        <v>92</v>
      </c>
      <c r="I541" s="14">
        <v>0</v>
      </c>
      <c r="J541" s="14">
        <v>0</v>
      </c>
      <c r="K541" s="14">
        <v>0</v>
      </c>
      <c r="L541" s="14">
        <v>577</v>
      </c>
      <c r="M541" s="14">
        <v>1036</v>
      </c>
      <c r="N541" s="14">
        <v>216</v>
      </c>
      <c r="O541" s="14">
        <v>0</v>
      </c>
      <c r="P541" s="14">
        <v>0</v>
      </c>
      <c r="Q541" s="14">
        <v>0</v>
      </c>
      <c r="R541" s="14">
        <v>0</v>
      </c>
      <c r="S541" s="14">
        <v>0</v>
      </c>
      <c r="T541" s="14">
        <v>0</v>
      </c>
      <c r="U541" s="14">
        <v>0</v>
      </c>
      <c r="V541" s="14">
        <v>0</v>
      </c>
      <c r="W541" s="14">
        <v>0</v>
      </c>
      <c r="X541" s="14">
        <v>0</v>
      </c>
      <c r="Y541" s="14">
        <v>0</v>
      </c>
      <c r="Z541" s="14">
        <v>0</v>
      </c>
      <c r="AA541" s="14">
        <v>0</v>
      </c>
      <c r="AB541" s="14">
        <v>0</v>
      </c>
    </row>
    <row r="542" spans="2:28" x14ac:dyDescent="0.2">
      <c r="B542" s="94" t="s">
        <v>100</v>
      </c>
      <c r="C542" s="94"/>
      <c r="D542" s="94"/>
      <c r="E542" s="94"/>
      <c r="F542" s="96"/>
      <c r="G542" s="96"/>
      <c r="H542" s="96" t="s">
        <v>92</v>
      </c>
      <c r="I542" s="14">
        <v>0</v>
      </c>
      <c r="J542" s="14">
        <v>0</v>
      </c>
      <c r="K542" s="14">
        <v>0</v>
      </c>
      <c r="L542" s="14">
        <v>577</v>
      </c>
      <c r="M542" s="14">
        <v>1036</v>
      </c>
      <c r="N542" s="14">
        <v>431</v>
      </c>
      <c r="O542" s="14">
        <v>0</v>
      </c>
      <c r="P542" s="14">
        <v>0</v>
      </c>
      <c r="Q542" s="14">
        <v>0</v>
      </c>
      <c r="R542" s="14">
        <v>0</v>
      </c>
      <c r="S542" s="14">
        <v>0</v>
      </c>
      <c r="T542" s="14">
        <v>0</v>
      </c>
      <c r="U542" s="14">
        <v>0</v>
      </c>
      <c r="V542" s="14">
        <v>0</v>
      </c>
      <c r="W542" s="14">
        <v>0</v>
      </c>
      <c r="X542" s="14">
        <v>0</v>
      </c>
      <c r="Y542" s="14">
        <v>0</v>
      </c>
      <c r="Z542" s="14">
        <v>0</v>
      </c>
      <c r="AA542" s="14">
        <v>0</v>
      </c>
      <c r="AB542" s="14">
        <v>0</v>
      </c>
    </row>
    <row r="543" spans="2:28" x14ac:dyDescent="0.2">
      <c r="B543" s="94" t="s">
        <v>101</v>
      </c>
      <c r="C543" s="94"/>
      <c r="D543" s="94"/>
      <c r="E543" s="94"/>
      <c r="F543" s="96"/>
      <c r="G543" s="96"/>
      <c r="H543" s="96" t="s">
        <v>92</v>
      </c>
      <c r="I543" s="14">
        <v>0</v>
      </c>
      <c r="J543" s="14">
        <v>0</v>
      </c>
      <c r="K543" s="14">
        <v>0</v>
      </c>
      <c r="L543" s="14">
        <v>577</v>
      </c>
      <c r="M543" s="14">
        <v>1036</v>
      </c>
      <c r="N543" s="14">
        <v>216</v>
      </c>
      <c r="O543" s="14">
        <v>0</v>
      </c>
      <c r="P543" s="14">
        <v>0</v>
      </c>
      <c r="Q543" s="14">
        <v>0</v>
      </c>
      <c r="R543" s="14">
        <v>0</v>
      </c>
      <c r="S543" s="14">
        <v>0</v>
      </c>
      <c r="T543" s="14">
        <v>0</v>
      </c>
      <c r="U543" s="14">
        <v>0</v>
      </c>
      <c r="V543" s="14">
        <v>0</v>
      </c>
      <c r="W543" s="14">
        <v>0</v>
      </c>
      <c r="X543" s="14">
        <v>0</v>
      </c>
      <c r="Y543" s="14">
        <v>0</v>
      </c>
      <c r="Z543" s="14">
        <v>0</v>
      </c>
      <c r="AA543" s="14">
        <v>0</v>
      </c>
      <c r="AB543" s="14">
        <v>0</v>
      </c>
    </row>
    <row r="544" spans="2:28" x14ac:dyDescent="0.2">
      <c r="B544" s="94" t="s">
        <v>102</v>
      </c>
      <c r="C544" s="94"/>
      <c r="D544" s="94"/>
      <c r="E544" s="94"/>
      <c r="F544" s="96"/>
      <c r="G544" s="96"/>
      <c r="H544" s="96" t="s">
        <v>92</v>
      </c>
      <c r="I544" s="14">
        <v>0</v>
      </c>
      <c r="J544" s="14">
        <v>0</v>
      </c>
      <c r="K544" s="14">
        <v>0</v>
      </c>
      <c r="L544" s="14">
        <v>577</v>
      </c>
      <c r="M544" s="14">
        <v>1036</v>
      </c>
      <c r="N544" s="14">
        <v>216</v>
      </c>
      <c r="O544" s="14">
        <v>0</v>
      </c>
      <c r="P544" s="14">
        <v>0</v>
      </c>
      <c r="Q544" s="14">
        <v>0</v>
      </c>
      <c r="R544" s="14">
        <v>0</v>
      </c>
      <c r="S544" s="14">
        <v>0</v>
      </c>
      <c r="T544" s="14">
        <v>0</v>
      </c>
      <c r="U544" s="14">
        <v>0</v>
      </c>
      <c r="V544" s="14">
        <v>0</v>
      </c>
      <c r="W544" s="14">
        <v>0</v>
      </c>
      <c r="X544" s="14">
        <v>0</v>
      </c>
      <c r="Y544" s="14">
        <v>0</v>
      </c>
      <c r="Z544" s="14">
        <v>0</v>
      </c>
      <c r="AA544" s="14">
        <v>0</v>
      </c>
      <c r="AB544" s="14">
        <v>0</v>
      </c>
    </row>
    <row r="545" spans="2:28" x14ac:dyDescent="0.2">
      <c r="B545" s="94" t="s">
        <v>103</v>
      </c>
      <c r="C545" s="94"/>
      <c r="D545" s="94"/>
      <c r="E545" s="94"/>
      <c r="F545" s="96"/>
      <c r="G545" s="96"/>
      <c r="H545" s="96" t="s">
        <v>92</v>
      </c>
      <c r="I545" s="14">
        <v>0</v>
      </c>
      <c r="J545" s="14">
        <v>0</v>
      </c>
      <c r="K545" s="14">
        <v>0</v>
      </c>
      <c r="L545" s="14">
        <v>245</v>
      </c>
      <c r="M545" s="14">
        <v>0</v>
      </c>
      <c r="N545" s="14">
        <v>0</v>
      </c>
      <c r="O545" s="14">
        <v>0</v>
      </c>
      <c r="P545" s="14">
        <v>0</v>
      </c>
      <c r="Q545" s="14">
        <v>0</v>
      </c>
      <c r="R545" s="14">
        <v>0</v>
      </c>
      <c r="S545" s="14">
        <v>0</v>
      </c>
      <c r="T545" s="14">
        <v>0</v>
      </c>
      <c r="U545" s="14">
        <v>0</v>
      </c>
      <c r="V545" s="14">
        <v>0</v>
      </c>
      <c r="W545" s="14">
        <v>0</v>
      </c>
      <c r="X545" s="14">
        <v>0</v>
      </c>
      <c r="Y545" s="14">
        <v>0</v>
      </c>
      <c r="Z545" s="14">
        <v>0</v>
      </c>
      <c r="AA545" s="14">
        <v>0</v>
      </c>
      <c r="AB545" s="14">
        <v>0</v>
      </c>
    </row>
    <row r="546" spans="2:28" x14ac:dyDescent="0.2">
      <c r="B546" s="94" t="s">
        <v>104</v>
      </c>
      <c r="C546" s="94"/>
      <c r="D546" s="94"/>
      <c r="E546" s="94"/>
      <c r="F546" s="96"/>
      <c r="G546" s="96"/>
      <c r="H546" s="96" t="s">
        <v>92</v>
      </c>
      <c r="I546" s="14" t="s">
        <v>200</v>
      </c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2:28" x14ac:dyDescent="0.2">
      <c r="B547" s="94" t="s">
        <v>105</v>
      </c>
      <c r="C547" s="94"/>
      <c r="D547" s="94"/>
      <c r="E547" s="94"/>
      <c r="F547" s="96"/>
      <c r="G547" s="96"/>
      <c r="H547" s="96" t="s">
        <v>92</v>
      </c>
      <c r="I547" s="14">
        <v>0</v>
      </c>
      <c r="J547" s="14">
        <v>0</v>
      </c>
      <c r="K547" s="14">
        <v>253</v>
      </c>
      <c r="L547" s="14">
        <v>1679</v>
      </c>
      <c r="M547" s="14">
        <v>0</v>
      </c>
      <c r="N547" s="14">
        <v>0</v>
      </c>
      <c r="O547" s="14">
        <v>0</v>
      </c>
      <c r="P547" s="14">
        <v>0</v>
      </c>
      <c r="Q547" s="14">
        <v>0</v>
      </c>
      <c r="R547" s="14">
        <v>0</v>
      </c>
      <c r="S547" s="14">
        <v>0</v>
      </c>
      <c r="T547" s="14">
        <v>0</v>
      </c>
      <c r="U547" s="14">
        <v>0</v>
      </c>
      <c r="V547" s="14">
        <v>0</v>
      </c>
      <c r="W547" s="14">
        <v>0</v>
      </c>
      <c r="X547" s="14">
        <v>0</v>
      </c>
      <c r="Y547" s="14">
        <v>0</v>
      </c>
      <c r="Z547" s="14">
        <v>0</v>
      </c>
      <c r="AA547" s="14">
        <v>0</v>
      </c>
      <c r="AB547" s="14">
        <v>0</v>
      </c>
    </row>
    <row r="548" spans="2:28" x14ac:dyDescent="0.2">
      <c r="B548" s="97" t="s">
        <v>117</v>
      </c>
      <c r="C548" s="94"/>
      <c r="D548" s="94"/>
      <c r="E548" s="94"/>
      <c r="F548" s="96"/>
      <c r="G548" s="96"/>
      <c r="H548" s="96" t="s">
        <v>92</v>
      </c>
      <c r="I548" s="14" t="s">
        <v>200</v>
      </c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</row>
    <row r="549" spans="2:28" x14ac:dyDescent="0.2">
      <c r="B549" s="97" t="s">
        <v>118</v>
      </c>
      <c r="C549" s="94"/>
      <c r="D549" s="94"/>
      <c r="E549" s="94"/>
      <c r="F549" s="96"/>
      <c r="G549" s="96"/>
      <c r="H549" s="96" t="s">
        <v>92</v>
      </c>
      <c r="I549" s="14" t="s">
        <v>200</v>
      </c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</row>
    <row r="550" spans="2:28" x14ac:dyDescent="0.2">
      <c r="B550" s="97" t="s">
        <v>157</v>
      </c>
      <c r="C550" s="94"/>
      <c r="D550" s="94"/>
      <c r="E550" s="94"/>
      <c r="F550" s="96"/>
      <c r="G550" s="96"/>
      <c r="H550" s="96" t="s">
        <v>92</v>
      </c>
      <c r="I550" s="14" t="s">
        <v>200</v>
      </c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</row>
    <row r="551" spans="2:28" ht="15" x14ac:dyDescent="0.25">
      <c r="B551" s="56"/>
    </row>
    <row r="552" spans="2:28" ht="15" x14ac:dyDescent="0.2">
      <c r="B552" s="10" t="s">
        <v>11</v>
      </c>
      <c r="C552" s="10"/>
      <c r="D552" s="15" t="s">
        <v>32</v>
      </c>
      <c r="E552" s="15" t="s">
        <v>125</v>
      </c>
      <c r="F552" s="13"/>
      <c r="G552" s="13"/>
      <c r="H552" s="13" t="s">
        <v>17</v>
      </c>
      <c r="I552" s="11">
        <v>2023</v>
      </c>
      <c r="J552" s="11">
        <v>2024</v>
      </c>
      <c r="K552" s="11">
        <v>2025</v>
      </c>
      <c r="L552" s="11">
        <v>2026</v>
      </c>
      <c r="M552" s="11">
        <v>2027</v>
      </c>
      <c r="N552" s="11">
        <v>2028</v>
      </c>
      <c r="O552" s="11">
        <v>2029</v>
      </c>
      <c r="P552" s="11">
        <v>2030</v>
      </c>
      <c r="Q552" s="11">
        <v>2031</v>
      </c>
      <c r="R552" s="11">
        <v>2032</v>
      </c>
      <c r="S552" s="11">
        <v>2033</v>
      </c>
      <c r="T552" s="11">
        <v>2034</v>
      </c>
      <c r="U552" s="11">
        <v>2035</v>
      </c>
      <c r="V552" s="11">
        <v>2036</v>
      </c>
      <c r="W552" s="11">
        <v>2037</v>
      </c>
      <c r="X552" s="11">
        <v>2038</v>
      </c>
      <c r="Y552" s="11">
        <v>2039</v>
      </c>
      <c r="Z552" s="11">
        <v>2040</v>
      </c>
      <c r="AA552" s="11">
        <v>2041</v>
      </c>
      <c r="AB552" s="11">
        <v>2042</v>
      </c>
    </row>
    <row r="553" spans="2:28" x14ac:dyDescent="0.2">
      <c r="B553" s="94" t="s">
        <v>1</v>
      </c>
      <c r="C553" s="94"/>
      <c r="D553" s="94"/>
      <c r="E553" s="94"/>
      <c r="F553" s="96"/>
      <c r="G553" s="96"/>
      <c r="H553" s="96" t="s">
        <v>92</v>
      </c>
      <c r="I553" s="14">
        <v>0</v>
      </c>
      <c r="J553" s="14">
        <v>0</v>
      </c>
      <c r="K553" s="14">
        <v>253</v>
      </c>
      <c r="L553" s="14">
        <v>3109</v>
      </c>
      <c r="M553" s="14">
        <v>5418</v>
      </c>
      <c r="N553" s="14">
        <v>5236</v>
      </c>
      <c r="O553" s="14">
        <v>6550</v>
      </c>
      <c r="P553" s="14">
        <v>12553</v>
      </c>
      <c r="Q553" s="14">
        <v>16394</v>
      </c>
      <c r="R553" s="14">
        <v>15307</v>
      </c>
      <c r="S553" s="14">
        <v>15288</v>
      </c>
      <c r="T553" s="14">
        <v>16185</v>
      </c>
      <c r="U553" s="14">
        <v>16565</v>
      </c>
      <c r="V553" s="14">
        <v>15953</v>
      </c>
      <c r="W553" s="14">
        <v>15560</v>
      </c>
      <c r="X553" s="14">
        <v>15661</v>
      </c>
      <c r="Y553" s="14">
        <v>15493</v>
      </c>
      <c r="Z553" s="14">
        <v>13403</v>
      </c>
      <c r="AA553" s="14">
        <v>12450</v>
      </c>
      <c r="AB553" s="14">
        <v>13116</v>
      </c>
    </row>
    <row r="554" spans="2:28" x14ac:dyDescent="0.2">
      <c r="B554" s="94" t="s">
        <v>97</v>
      </c>
      <c r="C554" s="94"/>
      <c r="D554" s="94"/>
      <c r="E554" s="94"/>
      <c r="F554" s="96"/>
      <c r="G554" s="96"/>
      <c r="H554" s="96" t="s">
        <v>92</v>
      </c>
      <c r="I554" s="14">
        <v>0</v>
      </c>
      <c r="J554" s="14">
        <v>0</v>
      </c>
      <c r="K554" s="14">
        <v>253</v>
      </c>
      <c r="L554" s="14">
        <v>935</v>
      </c>
      <c r="M554" s="14">
        <v>0</v>
      </c>
      <c r="N554" s="14">
        <v>0</v>
      </c>
      <c r="O554" s="14">
        <v>0</v>
      </c>
      <c r="P554" s="14">
        <v>0</v>
      </c>
      <c r="Q554" s="14">
        <v>0</v>
      </c>
      <c r="R554" s="14">
        <v>0</v>
      </c>
      <c r="S554" s="14">
        <v>0</v>
      </c>
      <c r="T554" s="14">
        <v>0</v>
      </c>
      <c r="U554" s="14">
        <v>0</v>
      </c>
      <c r="V554" s="14">
        <v>0</v>
      </c>
      <c r="W554" s="14">
        <v>0</v>
      </c>
      <c r="X554" s="14">
        <v>0</v>
      </c>
      <c r="Y554" s="14">
        <v>0</v>
      </c>
      <c r="Z554" s="14">
        <v>0</v>
      </c>
      <c r="AA554" s="14">
        <v>0</v>
      </c>
      <c r="AB554" s="14">
        <v>0</v>
      </c>
    </row>
    <row r="555" spans="2:28" x14ac:dyDescent="0.2">
      <c r="B555" s="94" t="s">
        <v>98</v>
      </c>
      <c r="C555" s="94"/>
      <c r="D555" s="94"/>
      <c r="E555" s="94"/>
      <c r="F555" s="96"/>
      <c r="G555" s="96"/>
      <c r="H555" s="96" t="s">
        <v>92</v>
      </c>
      <c r="I555" s="14">
        <v>0</v>
      </c>
      <c r="J555" s="14">
        <v>0</v>
      </c>
      <c r="K555" s="14">
        <v>253</v>
      </c>
      <c r="L555" s="14">
        <v>935</v>
      </c>
      <c r="M555" s="14">
        <v>0</v>
      </c>
      <c r="N555" s="14">
        <v>0</v>
      </c>
      <c r="O555" s="14">
        <v>0</v>
      </c>
      <c r="P555" s="14">
        <v>0</v>
      </c>
      <c r="Q555" s="14">
        <v>0</v>
      </c>
      <c r="R555" s="14">
        <v>0</v>
      </c>
      <c r="S555" s="14">
        <v>0</v>
      </c>
      <c r="T555" s="14">
        <v>0</v>
      </c>
      <c r="U555" s="14">
        <v>0</v>
      </c>
      <c r="V555" s="14">
        <v>0</v>
      </c>
      <c r="W555" s="14">
        <v>0</v>
      </c>
      <c r="X555" s="14">
        <v>0</v>
      </c>
      <c r="Y555" s="14">
        <v>0</v>
      </c>
      <c r="Z555" s="14">
        <v>0</v>
      </c>
      <c r="AA555" s="14">
        <v>0</v>
      </c>
      <c r="AB555" s="14">
        <v>0</v>
      </c>
    </row>
    <row r="556" spans="2:28" x14ac:dyDescent="0.2">
      <c r="B556" s="94" t="s">
        <v>99</v>
      </c>
      <c r="C556" s="94"/>
      <c r="D556" s="94"/>
      <c r="E556" s="94"/>
      <c r="F556" s="96"/>
      <c r="G556" s="96"/>
      <c r="H556" s="96" t="s">
        <v>92</v>
      </c>
      <c r="I556" s="14">
        <v>0</v>
      </c>
      <c r="J556" s="14">
        <v>0</v>
      </c>
      <c r="K556" s="14">
        <v>253</v>
      </c>
      <c r="L556" s="14">
        <v>3109</v>
      </c>
      <c r="M556" s="14">
        <v>5418</v>
      </c>
      <c r="N556" s="14">
        <v>1534</v>
      </c>
      <c r="O556" s="14">
        <v>0</v>
      </c>
      <c r="P556" s="14">
        <v>0</v>
      </c>
      <c r="Q556" s="14">
        <v>0</v>
      </c>
      <c r="R556" s="14">
        <v>0</v>
      </c>
      <c r="S556" s="14">
        <v>0</v>
      </c>
      <c r="T556" s="14">
        <v>0</v>
      </c>
      <c r="U556" s="14">
        <v>0</v>
      </c>
      <c r="V556" s="14">
        <v>0</v>
      </c>
      <c r="W556" s="14">
        <v>0</v>
      </c>
      <c r="X556" s="14">
        <v>0</v>
      </c>
      <c r="Y556" s="14">
        <v>0</v>
      </c>
      <c r="Z556" s="14">
        <v>0</v>
      </c>
      <c r="AA556" s="14">
        <v>0</v>
      </c>
      <c r="AB556" s="14">
        <v>0</v>
      </c>
    </row>
    <row r="557" spans="2:28" x14ac:dyDescent="0.2">
      <c r="B557" s="94" t="s">
        <v>100</v>
      </c>
      <c r="C557" s="94"/>
      <c r="D557" s="94"/>
      <c r="E557" s="94"/>
      <c r="F557" s="96"/>
      <c r="G557" s="96"/>
      <c r="H557" s="96" t="s">
        <v>92</v>
      </c>
      <c r="I557" s="14">
        <v>0</v>
      </c>
      <c r="J557" s="14">
        <v>0</v>
      </c>
      <c r="K557" s="14">
        <v>253</v>
      </c>
      <c r="L557" s="14">
        <v>3109</v>
      </c>
      <c r="M557" s="14">
        <v>5418</v>
      </c>
      <c r="N557" s="14">
        <v>2557</v>
      </c>
      <c r="O557" s="14">
        <v>0</v>
      </c>
      <c r="P557" s="14">
        <v>0</v>
      </c>
      <c r="Q557" s="14">
        <v>0</v>
      </c>
      <c r="R557" s="14">
        <v>0</v>
      </c>
      <c r="S557" s="14">
        <v>0</v>
      </c>
      <c r="T557" s="14">
        <v>0</v>
      </c>
      <c r="U557" s="14">
        <v>0</v>
      </c>
      <c r="V557" s="14">
        <v>0</v>
      </c>
      <c r="W557" s="14">
        <v>0</v>
      </c>
      <c r="X557" s="14">
        <v>0</v>
      </c>
      <c r="Y557" s="14">
        <v>0</v>
      </c>
      <c r="Z557" s="14">
        <v>0</v>
      </c>
      <c r="AA557" s="14">
        <v>0</v>
      </c>
      <c r="AB557" s="14">
        <v>0</v>
      </c>
    </row>
    <row r="558" spans="2:28" x14ac:dyDescent="0.2">
      <c r="B558" s="94" t="s">
        <v>101</v>
      </c>
      <c r="C558" s="94"/>
      <c r="D558" s="94"/>
      <c r="E558" s="94"/>
      <c r="F558" s="96"/>
      <c r="G558" s="96"/>
      <c r="H558" s="96" t="s">
        <v>92</v>
      </c>
      <c r="I558" s="14">
        <v>0</v>
      </c>
      <c r="J558" s="14">
        <v>0</v>
      </c>
      <c r="K558" s="14">
        <v>253</v>
      </c>
      <c r="L558" s="14">
        <v>3109</v>
      </c>
      <c r="M558" s="14">
        <v>5418</v>
      </c>
      <c r="N558" s="14">
        <v>1534</v>
      </c>
      <c r="O558" s="14">
        <v>0</v>
      </c>
      <c r="P558" s="14">
        <v>0</v>
      </c>
      <c r="Q558" s="14">
        <v>0</v>
      </c>
      <c r="R558" s="14">
        <v>0</v>
      </c>
      <c r="S558" s="14">
        <v>0</v>
      </c>
      <c r="T558" s="14">
        <v>0</v>
      </c>
      <c r="U558" s="14">
        <v>0</v>
      </c>
      <c r="V558" s="14">
        <v>0</v>
      </c>
      <c r="W558" s="14">
        <v>0</v>
      </c>
      <c r="X558" s="14">
        <v>0</v>
      </c>
      <c r="Y558" s="14">
        <v>0</v>
      </c>
      <c r="Z558" s="14">
        <v>0</v>
      </c>
      <c r="AA558" s="14">
        <v>0</v>
      </c>
      <c r="AB558" s="14">
        <v>0</v>
      </c>
    </row>
    <row r="559" spans="2:28" x14ac:dyDescent="0.2">
      <c r="B559" s="94" t="s">
        <v>102</v>
      </c>
      <c r="C559" s="94"/>
      <c r="D559" s="94"/>
      <c r="E559" s="94"/>
      <c r="F559" s="96"/>
      <c r="G559" s="96"/>
      <c r="H559" s="96" t="s">
        <v>92</v>
      </c>
      <c r="I559" s="14">
        <v>0</v>
      </c>
      <c r="J559" s="14">
        <v>0</v>
      </c>
      <c r="K559" s="14">
        <v>253</v>
      </c>
      <c r="L559" s="14">
        <v>3109</v>
      </c>
      <c r="M559" s="14">
        <v>5418</v>
      </c>
      <c r="N559" s="14">
        <v>1534</v>
      </c>
      <c r="O559" s="14">
        <v>0</v>
      </c>
      <c r="P559" s="14">
        <v>0</v>
      </c>
      <c r="Q559" s="14">
        <v>0</v>
      </c>
      <c r="R559" s="14">
        <v>0</v>
      </c>
      <c r="S559" s="14">
        <v>0</v>
      </c>
      <c r="T559" s="14">
        <v>0</v>
      </c>
      <c r="U559" s="14">
        <v>0</v>
      </c>
      <c r="V559" s="14">
        <v>0</v>
      </c>
      <c r="W559" s="14">
        <v>0</v>
      </c>
      <c r="X559" s="14">
        <v>0</v>
      </c>
      <c r="Y559" s="14">
        <v>0</v>
      </c>
      <c r="Z559" s="14">
        <v>0</v>
      </c>
      <c r="AA559" s="14">
        <v>0</v>
      </c>
      <c r="AB559" s="14">
        <v>0</v>
      </c>
    </row>
    <row r="560" spans="2:28" x14ac:dyDescent="0.2">
      <c r="B560" s="94" t="s">
        <v>103</v>
      </c>
      <c r="C560" s="94"/>
      <c r="D560" s="94"/>
      <c r="E560" s="94"/>
      <c r="F560" s="96"/>
      <c r="G560" s="96"/>
      <c r="H560" s="96" t="s">
        <v>92</v>
      </c>
      <c r="I560" s="14">
        <v>0</v>
      </c>
      <c r="J560" s="14">
        <v>0</v>
      </c>
      <c r="K560" s="14">
        <v>253</v>
      </c>
      <c r="L560" s="14">
        <v>1679</v>
      </c>
      <c r="M560" s="14">
        <v>0</v>
      </c>
      <c r="N560" s="14">
        <v>0</v>
      </c>
      <c r="O560" s="14">
        <v>0</v>
      </c>
      <c r="P560" s="14">
        <v>0</v>
      </c>
      <c r="Q560" s="14">
        <v>0</v>
      </c>
      <c r="R560" s="14">
        <v>0</v>
      </c>
      <c r="S560" s="14">
        <v>0</v>
      </c>
      <c r="T560" s="14">
        <v>0</v>
      </c>
      <c r="U560" s="14">
        <v>0</v>
      </c>
      <c r="V560" s="14">
        <v>0</v>
      </c>
      <c r="W560" s="14">
        <v>0</v>
      </c>
      <c r="X560" s="14">
        <v>0</v>
      </c>
      <c r="Y560" s="14">
        <v>0</v>
      </c>
      <c r="Z560" s="14">
        <v>0</v>
      </c>
      <c r="AA560" s="14">
        <v>0</v>
      </c>
      <c r="AB560" s="14">
        <v>0</v>
      </c>
    </row>
    <row r="561" spans="2:28" x14ac:dyDescent="0.2">
      <c r="B561" s="94" t="s">
        <v>104</v>
      </c>
      <c r="C561" s="94"/>
      <c r="D561" s="94"/>
      <c r="E561" s="94"/>
      <c r="F561" s="96"/>
      <c r="G561" s="96"/>
      <c r="H561" s="96" t="s">
        <v>92</v>
      </c>
      <c r="I561" s="14" t="s">
        <v>200</v>
      </c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</row>
    <row r="562" spans="2:28" x14ac:dyDescent="0.2">
      <c r="B562" s="94" t="s">
        <v>105</v>
      </c>
      <c r="C562" s="94"/>
      <c r="D562" s="94"/>
      <c r="E562" s="94"/>
      <c r="F562" s="96"/>
      <c r="G562" s="96"/>
      <c r="H562" s="96" t="s">
        <v>92</v>
      </c>
      <c r="I562" s="14">
        <v>0</v>
      </c>
      <c r="J562" s="14">
        <v>0</v>
      </c>
      <c r="K562" s="14">
        <v>253</v>
      </c>
      <c r="L562" s="14">
        <v>1679</v>
      </c>
      <c r="M562" s="14">
        <v>0</v>
      </c>
      <c r="N562" s="14">
        <v>0</v>
      </c>
      <c r="O562" s="14">
        <v>0</v>
      </c>
      <c r="P562" s="14">
        <v>0</v>
      </c>
      <c r="Q562" s="14">
        <v>0</v>
      </c>
      <c r="R562" s="14">
        <v>0</v>
      </c>
      <c r="S562" s="14">
        <v>0</v>
      </c>
      <c r="T562" s="14">
        <v>0</v>
      </c>
      <c r="U562" s="14">
        <v>0</v>
      </c>
      <c r="V562" s="14">
        <v>0</v>
      </c>
      <c r="W562" s="14">
        <v>0</v>
      </c>
      <c r="X562" s="14">
        <v>0</v>
      </c>
      <c r="Y562" s="14">
        <v>0</v>
      </c>
      <c r="Z562" s="14">
        <v>0</v>
      </c>
      <c r="AA562" s="14">
        <v>0</v>
      </c>
      <c r="AB562" s="14">
        <v>0</v>
      </c>
    </row>
    <row r="563" spans="2:28" x14ac:dyDescent="0.2">
      <c r="B563" s="97" t="s">
        <v>117</v>
      </c>
      <c r="C563" s="94"/>
      <c r="D563" s="94"/>
      <c r="E563" s="94"/>
      <c r="F563" s="96"/>
      <c r="G563" s="96"/>
      <c r="H563" s="96" t="s">
        <v>92</v>
      </c>
      <c r="I563" s="14" t="s">
        <v>200</v>
      </c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</row>
    <row r="564" spans="2:28" x14ac:dyDescent="0.2">
      <c r="B564" s="97" t="s">
        <v>118</v>
      </c>
      <c r="C564" s="94"/>
      <c r="D564" s="94"/>
      <c r="E564" s="94"/>
      <c r="F564" s="96"/>
      <c r="G564" s="96"/>
      <c r="H564" s="96" t="s">
        <v>92</v>
      </c>
      <c r="I564" s="14" t="s">
        <v>200</v>
      </c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</row>
    <row r="565" spans="2:28" x14ac:dyDescent="0.2">
      <c r="B565" s="97" t="s">
        <v>157</v>
      </c>
      <c r="C565" s="94"/>
      <c r="D565" s="94"/>
      <c r="E565" s="94"/>
      <c r="F565" s="96"/>
      <c r="G565" s="96"/>
      <c r="H565" s="96" t="s">
        <v>92</v>
      </c>
      <c r="I565" s="14" t="s">
        <v>200</v>
      </c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</row>
  </sheetData>
  <phoneticPr fontId="4" type="noConversion"/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6695C-C48A-44E4-8319-C74EB3417334}">
  <sheetPr>
    <tabColor rgb="FFE0D4A4"/>
  </sheetPr>
  <dimension ref="B2:AC29"/>
  <sheetViews>
    <sheetView zoomScale="70" zoomScaleNormal="70" workbookViewId="0">
      <selection activeCell="B2" sqref="B2"/>
    </sheetView>
  </sheetViews>
  <sheetFormatPr defaultRowHeight="14.25" x14ac:dyDescent="0.2"/>
  <cols>
    <col min="2" max="2" width="42.75" customWidth="1"/>
    <col min="3" max="3" width="11.125" customWidth="1"/>
    <col min="4" max="4" width="10" customWidth="1"/>
    <col min="5" max="5" width="44.875" customWidth="1"/>
    <col min="6" max="6" width="13.625" customWidth="1"/>
    <col min="7" max="8" width="12.25" customWidth="1"/>
    <col min="9" max="9" width="8.625"/>
    <col min="10" max="14" width="8.875" customWidth="1"/>
    <col min="15" max="18" width="9.75" customWidth="1"/>
    <col min="19" max="23" width="10.875" customWidth="1"/>
    <col min="24" max="28" width="11.5" customWidth="1"/>
    <col min="29" max="29" width="12.25" customWidth="1"/>
  </cols>
  <sheetData>
    <row r="2" spans="2:29" ht="20.25" x14ac:dyDescent="0.3">
      <c r="B2" s="141" t="s">
        <v>186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</row>
    <row r="4" spans="2:29" ht="15.75" x14ac:dyDescent="0.25">
      <c r="F4" s="150" t="s">
        <v>135</v>
      </c>
      <c r="G4" s="150"/>
      <c r="H4" s="150"/>
      <c r="J4" s="82" t="s">
        <v>96</v>
      </c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</row>
    <row r="5" spans="2:29" ht="15.75" x14ac:dyDescent="0.25">
      <c r="B5" s="99" t="s">
        <v>144</v>
      </c>
      <c r="C5" s="99" t="s">
        <v>134</v>
      </c>
      <c r="D5" s="99" t="s">
        <v>127</v>
      </c>
      <c r="E5" s="99" t="s">
        <v>128</v>
      </c>
      <c r="F5" s="99" t="s">
        <v>138</v>
      </c>
      <c r="G5" s="99" t="s">
        <v>136</v>
      </c>
      <c r="H5" s="99" t="s">
        <v>137</v>
      </c>
      <c r="J5" s="30">
        <v>2023</v>
      </c>
      <c r="K5" s="30">
        <v>2024</v>
      </c>
      <c r="L5" s="30">
        <v>2025</v>
      </c>
      <c r="M5" s="30">
        <v>2026</v>
      </c>
      <c r="N5" s="30">
        <v>2027</v>
      </c>
      <c r="O5" s="30">
        <v>2028</v>
      </c>
      <c r="P5" s="30">
        <v>2029</v>
      </c>
      <c r="Q5" s="30">
        <v>2030</v>
      </c>
      <c r="R5" s="30">
        <v>2031</v>
      </c>
      <c r="S5" s="30">
        <v>2032</v>
      </c>
      <c r="T5" s="30">
        <v>2033</v>
      </c>
      <c r="U5" s="30">
        <v>2034</v>
      </c>
      <c r="V5" s="30">
        <v>2035</v>
      </c>
      <c r="W5" s="30">
        <v>2036</v>
      </c>
      <c r="X5" s="30">
        <v>2037</v>
      </c>
      <c r="Y5" s="30">
        <v>2038</v>
      </c>
      <c r="Z5" s="30">
        <v>2039</v>
      </c>
      <c r="AA5" s="30">
        <v>2040</v>
      </c>
      <c r="AB5" s="30">
        <v>2041</v>
      </c>
      <c r="AC5" s="30">
        <v>2042</v>
      </c>
    </row>
    <row r="6" spans="2:29" x14ac:dyDescent="0.2">
      <c r="B6" s="88" t="s">
        <v>129</v>
      </c>
      <c r="C6" s="88">
        <v>2027</v>
      </c>
      <c r="D6" s="88">
        <v>1</v>
      </c>
      <c r="E6" s="88">
        <v>125000</v>
      </c>
      <c r="F6" s="89">
        <v>-7790.0429200797407</v>
      </c>
      <c r="G6" s="89">
        <v>-7790.0429200797407</v>
      </c>
      <c r="H6" s="89">
        <v>-7790.0429200797407</v>
      </c>
      <c r="J6" s="90"/>
      <c r="K6" s="90"/>
      <c r="L6" s="90"/>
      <c r="M6" s="90"/>
      <c r="N6" s="90">
        <v>-7790.0429200797407</v>
      </c>
      <c r="O6" s="90">
        <v>-7790.0429200797407</v>
      </c>
      <c r="P6" s="90">
        <v>-7790.0429200797407</v>
      </c>
      <c r="Q6" s="90">
        <v>-7790.0429200797407</v>
      </c>
      <c r="R6" s="90">
        <v>-7790.0429200797407</v>
      </c>
      <c r="S6" s="90">
        <v>-7790.0429200797407</v>
      </c>
      <c r="T6" s="90">
        <v>-7790.0429200797407</v>
      </c>
      <c r="U6" s="90">
        <v>-7790.0429200797407</v>
      </c>
      <c r="V6" s="90">
        <v>-7790.0429200797407</v>
      </c>
      <c r="W6" s="90">
        <v>-7790.0429200797407</v>
      </c>
      <c r="X6" s="90">
        <v>-7790.0429200797407</v>
      </c>
      <c r="Y6" s="90">
        <v>-7790.0429200797407</v>
      </c>
      <c r="Z6" s="90">
        <v>-7790.0429200797407</v>
      </c>
      <c r="AA6" s="90">
        <v>-7790.0429200797407</v>
      </c>
      <c r="AB6" s="90">
        <v>-7790.0429200797407</v>
      </c>
      <c r="AC6" s="90">
        <v>-7790.0429200797407</v>
      </c>
    </row>
    <row r="7" spans="2:29" x14ac:dyDescent="0.2">
      <c r="B7" s="88" t="s">
        <v>130</v>
      </c>
      <c r="C7" s="88">
        <v>2031</v>
      </c>
      <c r="D7" s="88">
        <v>6</v>
      </c>
      <c r="E7" s="88">
        <v>750000</v>
      </c>
      <c r="F7" s="89">
        <v>-46740.257520478452</v>
      </c>
      <c r="G7" s="89">
        <v>-46740.257520478452</v>
      </c>
      <c r="H7" s="89">
        <v>-46740.257520478452</v>
      </c>
      <c r="J7" s="90"/>
      <c r="K7" s="90"/>
      <c r="L7" s="90"/>
      <c r="M7" s="90"/>
      <c r="N7" s="90"/>
      <c r="O7" s="90"/>
      <c r="P7" s="90"/>
      <c r="Q7" s="90"/>
      <c r="R7" s="90">
        <v>-46740.257520478452</v>
      </c>
      <c r="S7" s="90">
        <v>-46740.257520478452</v>
      </c>
      <c r="T7" s="90">
        <v>-46740.257520478452</v>
      </c>
      <c r="U7" s="90">
        <v>-46740.257520478452</v>
      </c>
      <c r="V7" s="90">
        <v>-46740.257520478452</v>
      </c>
      <c r="W7" s="90">
        <v>-46740.257520478452</v>
      </c>
      <c r="X7" s="90">
        <v>-46740.257520478452</v>
      </c>
      <c r="Y7" s="90">
        <v>-46740.257520478452</v>
      </c>
      <c r="Z7" s="90">
        <v>-46740.257520478452</v>
      </c>
      <c r="AA7" s="90">
        <v>-46740.257520478452</v>
      </c>
      <c r="AB7" s="90">
        <v>-46740.257520478452</v>
      </c>
      <c r="AC7" s="90">
        <v>-46740.257520478452</v>
      </c>
    </row>
    <row r="8" spans="2:29" x14ac:dyDescent="0.2">
      <c r="B8" s="88" t="s">
        <v>131</v>
      </c>
      <c r="C8" s="88">
        <v>2036</v>
      </c>
      <c r="D8" s="88">
        <v>11</v>
      </c>
      <c r="E8" s="88">
        <v>1375000</v>
      </c>
      <c r="F8" s="89">
        <v>-85690.472120877152</v>
      </c>
      <c r="G8" s="89">
        <v>-85690.472120877152</v>
      </c>
      <c r="H8" s="89">
        <v>-85690.472120877152</v>
      </c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>
        <v>-85690.472120877152</v>
      </c>
      <c r="X8" s="90">
        <v>-85690.472120877152</v>
      </c>
      <c r="Y8" s="90">
        <v>-85690.472120877152</v>
      </c>
      <c r="Z8" s="90">
        <v>-85690.472120877152</v>
      </c>
      <c r="AA8" s="90">
        <v>-85690.472120877152</v>
      </c>
      <c r="AB8" s="90">
        <v>-85690.472120877152</v>
      </c>
      <c r="AC8" s="90">
        <v>-85690.472120877152</v>
      </c>
    </row>
    <row r="9" spans="2:29" x14ac:dyDescent="0.2">
      <c r="B9" s="88" t="s">
        <v>132</v>
      </c>
      <c r="C9" s="88">
        <v>2041</v>
      </c>
      <c r="D9" s="88">
        <v>29</v>
      </c>
      <c r="E9" s="88">
        <v>3625000</v>
      </c>
      <c r="F9" s="89">
        <v>-225911.24468231251</v>
      </c>
      <c r="G9" s="89">
        <v>-225911.24468231251</v>
      </c>
      <c r="H9" s="89">
        <v>-225911.24468231251</v>
      </c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>
        <v>-225911.24468231251</v>
      </c>
      <c r="AC9" s="90">
        <v>-225911.24468231251</v>
      </c>
    </row>
    <row r="10" spans="2:29" x14ac:dyDescent="0.2">
      <c r="B10" s="88" t="s">
        <v>133</v>
      </c>
      <c r="C10" s="88">
        <v>2045</v>
      </c>
      <c r="D10" s="88">
        <v>19</v>
      </c>
      <c r="E10" s="88">
        <v>2375000</v>
      </c>
      <c r="F10" s="89">
        <v>-148010.81548151511</v>
      </c>
      <c r="G10" s="89">
        <v>-148010.81548151511</v>
      </c>
      <c r="H10" s="89">
        <v>-148010.81548151511</v>
      </c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spans="2:29" x14ac:dyDescent="0.2">
      <c r="B11" s="88" t="s">
        <v>142</v>
      </c>
      <c r="C11" s="88"/>
      <c r="D11" s="88">
        <v>66</v>
      </c>
      <c r="E11" s="88">
        <v>8250000</v>
      </c>
      <c r="F11" s="89">
        <v>-514142.83272526297</v>
      </c>
      <c r="G11" s="89">
        <v>-514142.83272526297</v>
      </c>
      <c r="H11" s="89">
        <v>-514142.83272526297</v>
      </c>
      <c r="J11" s="90">
        <v>0</v>
      </c>
      <c r="K11" s="90">
        <v>0</v>
      </c>
      <c r="L11" s="90">
        <v>0</v>
      </c>
      <c r="M11" s="90">
        <v>0</v>
      </c>
      <c r="N11" s="90">
        <v>7790.0429200797407</v>
      </c>
      <c r="O11" s="90">
        <v>7790.0429200797407</v>
      </c>
      <c r="P11" s="90">
        <v>7790.0429200797407</v>
      </c>
      <c r="Q11" s="90">
        <v>7790.0429200797407</v>
      </c>
      <c r="R11" s="90">
        <v>54530.300440558189</v>
      </c>
      <c r="S11" s="90">
        <v>54530.300440558189</v>
      </c>
      <c r="T11" s="90">
        <v>54530.300440558189</v>
      </c>
      <c r="U11" s="90">
        <v>54530.300440558189</v>
      </c>
      <c r="V11" s="90">
        <v>54530.300440558189</v>
      </c>
      <c r="W11" s="90">
        <v>140220.77256143535</v>
      </c>
      <c r="X11" s="90">
        <v>140220.77256143535</v>
      </c>
      <c r="Y11" s="90">
        <v>140220.77256143535</v>
      </c>
      <c r="Z11" s="90">
        <v>140220.77256143535</v>
      </c>
      <c r="AA11" s="90">
        <v>140220.77256143535</v>
      </c>
      <c r="AB11" s="90">
        <v>366132.01724374783</v>
      </c>
      <c r="AC11" s="90">
        <v>366132.01724374783</v>
      </c>
    </row>
    <row r="13" spans="2:29" ht="15.75" x14ac:dyDescent="0.25">
      <c r="B13" s="99" t="s">
        <v>139</v>
      </c>
      <c r="J13" s="82" t="s">
        <v>70</v>
      </c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</row>
    <row r="14" spans="2:29" ht="15.75" x14ac:dyDescent="0.25">
      <c r="B14" s="68">
        <v>40</v>
      </c>
      <c r="J14" s="30">
        <v>2023</v>
      </c>
      <c r="K14" s="30">
        <v>2024</v>
      </c>
      <c r="L14" s="30">
        <v>2025</v>
      </c>
      <c r="M14" s="30">
        <v>2026</v>
      </c>
      <c r="N14" s="30">
        <v>2027</v>
      </c>
      <c r="O14" s="30">
        <v>2028</v>
      </c>
      <c r="P14" s="30">
        <v>2029</v>
      </c>
      <c r="Q14" s="30">
        <v>2030</v>
      </c>
      <c r="R14" s="30">
        <v>2031</v>
      </c>
      <c r="S14" s="30">
        <v>2032</v>
      </c>
      <c r="T14" s="30">
        <v>2033</v>
      </c>
      <c r="U14" s="30">
        <v>2034</v>
      </c>
      <c r="V14" s="30">
        <v>2035</v>
      </c>
      <c r="W14" s="30">
        <v>2036</v>
      </c>
      <c r="X14" s="30">
        <v>2037</v>
      </c>
      <c r="Y14" s="30">
        <v>2038</v>
      </c>
      <c r="Z14" s="30">
        <v>2039</v>
      </c>
      <c r="AA14" s="30">
        <v>2040</v>
      </c>
      <c r="AB14" s="30">
        <v>2041</v>
      </c>
      <c r="AC14" s="30">
        <v>2042</v>
      </c>
    </row>
    <row r="15" spans="2:29" x14ac:dyDescent="0.2">
      <c r="J15" s="90"/>
      <c r="K15" s="90"/>
      <c r="L15" s="90"/>
      <c r="M15" s="90"/>
      <c r="N15" s="90">
        <v>-7790.0429200797407</v>
      </c>
      <c r="O15" s="90">
        <v>-7790.0429200797407</v>
      </c>
      <c r="P15" s="90">
        <v>-7790.0429200797407</v>
      </c>
      <c r="Q15" s="90">
        <v>-7790.0429200797407</v>
      </c>
      <c r="R15" s="90">
        <v>-7790.0429200797407</v>
      </c>
      <c r="S15" s="90">
        <v>-7790.0429200797407</v>
      </c>
      <c r="T15" s="90">
        <v>-7790.0429200797407</v>
      </c>
      <c r="U15" s="90">
        <v>-7790.0429200797407</v>
      </c>
      <c r="V15" s="90">
        <v>-7790.0429200797407</v>
      </c>
      <c r="W15" s="90">
        <v>-7790.0429200797407</v>
      </c>
      <c r="X15" s="90">
        <v>-7790.0429200797407</v>
      </c>
      <c r="Y15" s="90">
        <v>-7790.0429200797407</v>
      </c>
      <c r="Z15" s="90">
        <v>-7790.0429200797407</v>
      </c>
      <c r="AA15" s="90">
        <v>-7790.0429200797407</v>
      </c>
      <c r="AB15" s="90">
        <v>-7790.0429200797407</v>
      </c>
      <c r="AC15" s="90">
        <v>-7790.0429200797407</v>
      </c>
    </row>
    <row r="16" spans="2:29" x14ac:dyDescent="0.2">
      <c r="J16" s="90"/>
      <c r="K16" s="90"/>
      <c r="L16" s="90"/>
      <c r="M16" s="90"/>
      <c r="N16" s="90"/>
      <c r="O16" s="90"/>
      <c r="P16" s="90"/>
      <c r="Q16" s="90"/>
      <c r="R16" s="90">
        <v>-46740.257520478452</v>
      </c>
      <c r="S16" s="90">
        <v>-46740.257520478452</v>
      </c>
      <c r="T16" s="90">
        <v>-46740.257520478452</v>
      </c>
      <c r="U16" s="90">
        <v>-46740.257520478452</v>
      </c>
      <c r="V16" s="90">
        <v>-46740.257520478452</v>
      </c>
      <c r="W16" s="90">
        <v>-46740.257520478452</v>
      </c>
      <c r="X16" s="90">
        <v>-46740.257520478452</v>
      </c>
      <c r="Y16" s="90">
        <v>-46740.257520478452</v>
      </c>
      <c r="Z16" s="90">
        <v>-46740.257520478452</v>
      </c>
      <c r="AA16" s="90">
        <v>-46740.257520478452</v>
      </c>
      <c r="AB16" s="90">
        <v>-46740.257520478452</v>
      </c>
      <c r="AC16" s="90">
        <v>-46740.257520478452</v>
      </c>
    </row>
    <row r="17" spans="10:29" x14ac:dyDescent="0.2"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>
        <v>-85690.472120877152</v>
      </c>
      <c r="X17" s="90">
        <v>-85690.472120877152</v>
      </c>
      <c r="Y17" s="90">
        <v>-85690.472120877152</v>
      </c>
      <c r="Z17" s="90">
        <v>-85690.472120877152</v>
      </c>
      <c r="AA17" s="90">
        <v>-85690.472120877152</v>
      </c>
      <c r="AB17" s="90">
        <v>-85690.472120877152</v>
      </c>
      <c r="AC17" s="90">
        <v>-85690.472120877152</v>
      </c>
    </row>
    <row r="18" spans="10:29" x14ac:dyDescent="0.2"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>
        <v>-225911.24468231251</v>
      </c>
      <c r="AC18" s="90">
        <v>-225911.24468231251</v>
      </c>
    </row>
    <row r="19" spans="10:29" x14ac:dyDescent="0.2"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0:29" x14ac:dyDescent="0.2">
      <c r="J20" s="90">
        <v>0</v>
      </c>
      <c r="K20" s="90">
        <v>0</v>
      </c>
      <c r="L20" s="90">
        <v>0</v>
      </c>
      <c r="M20" s="90">
        <v>0</v>
      </c>
      <c r="N20" s="90">
        <v>7790.0429200797407</v>
      </c>
      <c r="O20" s="90">
        <v>7790.0429200797407</v>
      </c>
      <c r="P20" s="90">
        <v>7790.0429200797407</v>
      </c>
      <c r="Q20" s="90">
        <v>7790.0429200797407</v>
      </c>
      <c r="R20" s="90">
        <v>54530.300440558189</v>
      </c>
      <c r="S20" s="90">
        <v>54530.300440558189</v>
      </c>
      <c r="T20" s="90">
        <v>54530.300440558189</v>
      </c>
      <c r="U20" s="90">
        <v>54530.300440558189</v>
      </c>
      <c r="V20" s="90">
        <v>54530.300440558189</v>
      </c>
      <c r="W20" s="90">
        <v>140220.77256143535</v>
      </c>
      <c r="X20" s="90">
        <v>140220.77256143535</v>
      </c>
      <c r="Y20" s="90">
        <v>140220.77256143535</v>
      </c>
      <c r="Z20" s="90">
        <v>140220.77256143535</v>
      </c>
      <c r="AA20" s="90">
        <v>140220.77256143535</v>
      </c>
      <c r="AB20" s="90">
        <v>366132.01724374783</v>
      </c>
      <c r="AC20" s="90">
        <v>366132.01724374783</v>
      </c>
    </row>
    <row r="22" spans="10:29" ht="15.75" x14ac:dyDescent="0.25">
      <c r="J22" s="82" t="s">
        <v>125</v>
      </c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</row>
    <row r="23" spans="10:29" ht="15" x14ac:dyDescent="0.25">
      <c r="J23" s="30">
        <v>2023</v>
      </c>
      <c r="K23" s="30">
        <v>2024</v>
      </c>
      <c r="L23" s="30">
        <v>2025</v>
      </c>
      <c r="M23" s="30">
        <v>2026</v>
      </c>
      <c r="N23" s="30">
        <v>2027</v>
      </c>
      <c r="O23" s="30">
        <v>2028</v>
      </c>
      <c r="P23" s="30">
        <v>2029</v>
      </c>
      <c r="Q23" s="30">
        <v>2030</v>
      </c>
      <c r="R23" s="30">
        <v>2031</v>
      </c>
      <c r="S23" s="30">
        <v>2032</v>
      </c>
      <c r="T23" s="30">
        <v>2033</v>
      </c>
      <c r="U23" s="30">
        <v>2034</v>
      </c>
      <c r="V23" s="30">
        <v>2035</v>
      </c>
      <c r="W23" s="30">
        <v>2036</v>
      </c>
      <c r="X23" s="30">
        <v>2037</v>
      </c>
      <c r="Y23" s="30">
        <v>2038</v>
      </c>
      <c r="Z23" s="30">
        <v>2039</v>
      </c>
      <c r="AA23" s="30">
        <v>2040</v>
      </c>
      <c r="AB23" s="30">
        <v>2041</v>
      </c>
      <c r="AC23" s="30">
        <v>2042</v>
      </c>
    </row>
    <row r="24" spans="10:29" x14ac:dyDescent="0.2">
      <c r="J24" s="90"/>
      <c r="K24" s="90"/>
      <c r="L24" s="90"/>
      <c r="M24" s="90"/>
      <c r="N24" s="90">
        <v>-7790.0429200797407</v>
      </c>
      <c r="O24" s="90">
        <v>-7790.0429200797407</v>
      </c>
      <c r="P24" s="90">
        <v>-7790.0429200797407</v>
      </c>
      <c r="Q24" s="90">
        <v>-7790.0429200797407</v>
      </c>
      <c r="R24" s="90">
        <v>-7790.0429200797407</v>
      </c>
      <c r="S24" s="90">
        <v>-7790.0429200797407</v>
      </c>
      <c r="T24" s="90">
        <v>-7790.0429200797407</v>
      </c>
      <c r="U24" s="90">
        <v>-7790.0429200797407</v>
      </c>
      <c r="V24" s="90">
        <v>-7790.0429200797407</v>
      </c>
      <c r="W24" s="90">
        <v>-7790.0429200797407</v>
      </c>
      <c r="X24" s="90">
        <v>-7790.0429200797407</v>
      </c>
      <c r="Y24" s="90">
        <v>-7790.0429200797407</v>
      </c>
      <c r="Z24" s="90">
        <v>-7790.0429200797407</v>
      </c>
      <c r="AA24" s="90">
        <v>-7790.0429200797407</v>
      </c>
      <c r="AB24" s="90">
        <v>-7790.0429200797407</v>
      </c>
      <c r="AC24" s="90">
        <v>-7790.0429200797407</v>
      </c>
    </row>
    <row r="25" spans="10:29" x14ac:dyDescent="0.2">
      <c r="J25" s="90"/>
      <c r="K25" s="90"/>
      <c r="L25" s="90"/>
      <c r="M25" s="90"/>
      <c r="N25" s="90"/>
      <c r="O25" s="90"/>
      <c r="P25" s="90"/>
      <c r="Q25" s="90"/>
      <c r="R25" s="90">
        <v>-46740.257520478452</v>
      </c>
      <c r="S25" s="90">
        <v>-46740.257520478452</v>
      </c>
      <c r="T25" s="90">
        <v>-46740.257520478452</v>
      </c>
      <c r="U25" s="90">
        <v>-46740.257520478452</v>
      </c>
      <c r="V25" s="90">
        <v>-46740.257520478452</v>
      </c>
      <c r="W25" s="90">
        <v>-46740.257520478452</v>
      </c>
      <c r="X25" s="90">
        <v>-46740.257520478452</v>
      </c>
      <c r="Y25" s="90">
        <v>-46740.257520478452</v>
      </c>
      <c r="Z25" s="90">
        <v>-46740.257520478452</v>
      </c>
      <c r="AA25" s="90">
        <v>-46740.257520478452</v>
      </c>
      <c r="AB25" s="90">
        <v>-46740.257520478452</v>
      </c>
      <c r="AC25" s="90">
        <v>-46740.257520478452</v>
      </c>
    </row>
    <row r="26" spans="10:29" x14ac:dyDescent="0.2"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>
        <v>-85690.472120877152</v>
      </c>
      <c r="X26" s="90">
        <v>-85690.472120877152</v>
      </c>
      <c r="Y26" s="90">
        <v>-85690.472120877152</v>
      </c>
      <c r="Z26" s="90">
        <v>-85690.472120877152</v>
      </c>
      <c r="AA26" s="90">
        <v>-85690.472120877152</v>
      </c>
      <c r="AB26" s="90">
        <v>-85690.472120877152</v>
      </c>
      <c r="AC26" s="90">
        <v>-85690.472120877152</v>
      </c>
    </row>
    <row r="27" spans="10:29" x14ac:dyDescent="0.2"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>
        <v>-225911.24468231251</v>
      </c>
      <c r="AC27" s="90">
        <v>-225911.24468231251</v>
      </c>
    </row>
    <row r="28" spans="10:29" x14ac:dyDescent="0.2"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</row>
    <row r="29" spans="10:29" x14ac:dyDescent="0.2">
      <c r="J29" s="90">
        <v>0</v>
      </c>
      <c r="K29" s="90">
        <v>0</v>
      </c>
      <c r="L29" s="90">
        <v>0</v>
      </c>
      <c r="M29" s="90">
        <v>0</v>
      </c>
      <c r="N29" s="90">
        <v>7790.0429200797407</v>
      </c>
      <c r="O29" s="90">
        <v>7790.0429200797407</v>
      </c>
      <c r="P29" s="90">
        <v>7790.0429200797407</v>
      </c>
      <c r="Q29" s="90">
        <v>7790.0429200797407</v>
      </c>
      <c r="R29" s="90">
        <v>54530.300440558189</v>
      </c>
      <c r="S29" s="90">
        <v>54530.300440558189</v>
      </c>
      <c r="T29" s="90">
        <v>54530.300440558189</v>
      </c>
      <c r="U29" s="90">
        <v>54530.300440558189</v>
      </c>
      <c r="V29" s="90">
        <v>54530.300440558189</v>
      </c>
      <c r="W29" s="90">
        <v>140220.77256143535</v>
      </c>
      <c r="X29" s="90">
        <v>140220.77256143535</v>
      </c>
      <c r="Y29" s="90">
        <v>140220.77256143535</v>
      </c>
      <c r="Z29" s="90">
        <v>140220.77256143535</v>
      </c>
      <c r="AA29" s="90">
        <v>140220.77256143535</v>
      </c>
      <c r="AB29" s="90">
        <v>366132.01724374783</v>
      </c>
      <c r="AC29" s="90">
        <v>366132.01724374783</v>
      </c>
    </row>
  </sheetData>
  <mergeCells count="1">
    <mergeCell ref="F4:H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C3B88-027C-4133-B4DE-B775A89B8E2A}">
  <sheetPr>
    <tabColor theme="9"/>
  </sheetPr>
  <dimension ref="A2:AE438"/>
  <sheetViews>
    <sheetView showGridLines="0" zoomScale="70" zoomScaleNormal="70" workbookViewId="0">
      <selection activeCell="B2" sqref="B2"/>
    </sheetView>
  </sheetViews>
  <sheetFormatPr defaultColWidth="8.625" defaultRowHeight="14.25" x14ac:dyDescent="0.2"/>
  <cols>
    <col min="1" max="1" width="12.625" customWidth="1"/>
    <col min="2" max="2" width="15.5" customWidth="1"/>
    <col min="3" max="3" width="12.625" customWidth="1"/>
    <col min="4" max="4" width="36.875" customWidth="1"/>
    <col min="5" max="5" width="15.875" customWidth="1"/>
    <col min="6" max="6" width="16.375" customWidth="1"/>
    <col min="7" max="7" width="13.375" style="37" customWidth="1"/>
    <col min="8" max="28" width="15.5" customWidth="1"/>
    <col min="29" max="29" width="18.375" customWidth="1"/>
    <col min="30" max="31" width="15.5" customWidth="1"/>
    <col min="32" max="32" width="16" customWidth="1"/>
  </cols>
  <sheetData>
    <row r="2" spans="2:27" ht="15" x14ac:dyDescent="0.25">
      <c r="B2" s="58" t="s">
        <v>30</v>
      </c>
      <c r="C2" s="58"/>
      <c r="D2" s="58" t="s">
        <v>190</v>
      </c>
      <c r="E2" s="58"/>
      <c r="F2" s="59"/>
      <c r="G2" s="60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</row>
    <row r="4" spans="2:27" ht="15" x14ac:dyDescent="0.25">
      <c r="B4" s="58" t="s">
        <v>30</v>
      </c>
      <c r="C4" s="58"/>
      <c r="D4" s="58" t="s">
        <v>43</v>
      </c>
      <c r="E4" s="58"/>
      <c r="F4" s="59"/>
      <c r="G4" s="60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</row>
    <row r="5" spans="2:27" x14ac:dyDescent="0.2">
      <c r="G5" s="57"/>
    </row>
    <row r="6" spans="2:27" ht="15" x14ac:dyDescent="0.25">
      <c r="B6" s="26" t="s">
        <v>43</v>
      </c>
      <c r="C6" s="26"/>
      <c r="D6" s="9"/>
      <c r="E6" s="9"/>
      <c r="F6" s="27"/>
      <c r="G6" s="38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2:27" ht="15" x14ac:dyDescent="0.25">
      <c r="B7" s="28" t="s">
        <v>25</v>
      </c>
      <c r="C7" s="28"/>
      <c r="D7" s="28"/>
      <c r="E7" s="28"/>
      <c r="F7" s="29" t="s">
        <v>17</v>
      </c>
      <c r="G7" s="30" t="s">
        <v>44</v>
      </c>
      <c r="H7" s="30">
        <v>2023</v>
      </c>
      <c r="I7" s="30">
        <v>2024</v>
      </c>
      <c r="J7" s="30">
        <v>2025</v>
      </c>
      <c r="K7" s="30">
        <v>2026</v>
      </c>
      <c r="L7" s="30">
        <v>2027</v>
      </c>
      <c r="M7" s="30">
        <v>2028</v>
      </c>
      <c r="N7" s="30">
        <v>2029</v>
      </c>
      <c r="O7" s="30">
        <v>2030</v>
      </c>
      <c r="P7" s="30">
        <v>2031</v>
      </c>
      <c r="Q7" s="30">
        <v>2032</v>
      </c>
      <c r="R7" s="30">
        <v>2033</v>
      </c>
      <c r="S7" s="30">
        <v>2034</v>
      </c>
      <c r="T7" s="30">
        <v>2035</v>
      </c>
      <c r="U7" s="30">
        <v>2036</v>
      </c>
      <c r="V7" s="30">
        <v>2037</v>
      </c>
      <c r="W7" s="30">
        <v>2038</v>
      </c>
      <c r="X7" s="30">
        <v>2039</v>
      </c>
      <c r="Y7" s="30">
        <v>2040</v>
      </c>
      <c r="Z7" s="30">
        <v>2041</v>
      </c>
      <c r="AA7" s="30">
        <v>2042</v>
      </c>
    </row>
    <row r="8" spans="2:27" x14ac:dyDescent="0.2">
      <c r="B8" s="31" t="s">
        <v>97</v>
      </c>
      <c r="C8" s="31"/>
      <c r="D8" s="32"/>
      <c r="E8" s="32"/>
      <c r="F8" s="33" t="s">
        <v>26</v>
      </c>
      <c r="G8" s="39">
        <v>503939889.9156267</v>
      </c>
      <c r="H8" s="34">
        <v>-3206685.9702940285</v>
      </c>
      <c r="I8" s="34">
        <v>-12900039.289619526</v>
      </c>
      <c r="J8" s="34">
        <v>-67117200.621726424</v>
      </c>
      <c r="K8" s="34">
        <v>2895525.3298202902</v>
      </c>
      <c r="L8" s="34">
        <v>195994819.47768912</v>
      </c>
      <c r="M8" s="34">
        <v>219687881.76019967</v>
      </c>
      <c r="N8" s="34">
        <v>292895533.05969793</v>
      </c>
      <c r="O8" s="34">
        <v>-2738909.4483999996</v>
      </c>
      <c r="P8" s="34">
        <v>-2738909.4483999996</v>
      </c>
      <c r="Q8" s="34">
        <v>-2738909.4483999996</v>
      </c>
      <c r="R8" s="34">
        <v>-2738909.4483999996</v>
      </c>
      <c r="S8" s="34">
        <v>-2738909.4483999996</v>
      </c>
      <c r="T8" s="34">
        <v>-2738909.4483999996</v>
      </c>
      <c r="U8" s="34">
        <v>-2738909.4483999996</v>
      </c>
      <c r="V8" s="34">
        <v>-2738909.4483999996</v>
      </c>
      <c r="W8" s="34">
        <v>-2738909.4483999996</v>
      </c>
      <c r="X8" s="34">
        <v>-2738909.4483999996</v>
      </c>
      <c r="Y8" s="34">
        <v>-2738909.4483999996</v>
      </c>
      <c r="Z8" s="34">
        <v>-2738909.4483999996</v>
      </c>
      <c r="AA8" s="34">
        <v>153789901.96452856</v>
      </c>
    </row>
    <row r="9" spans="2:27" x14ac:dyDescent="0.2">
      <c r="B9" s="31" t="s">
        <v>98</v>
      </c>
      <c r="C9" s="31"/>
      <c r="D9" s="32"/>
      <c r="E9" s="32"/>
      <c r="F9" s="33" t="s">
        <v>26</v>
      </c>
      <c r="G9" s="39">
        <v>531938318.85778397</v>
      </c>
      <c r="H9" s="34">
        <v>-2476045.605460606</v>
      </c>
      <c r="I9" s="34">
        <v>-11876473.330656376</v>
      </c>
      <c r="J9" s="34">
        <v>-65427657.455899201</v>
      </c>
      <c r="K9" s="34">
        <v>89416799.329589918</v>
      </c>
      <c r="L9" s="34">
        <v>171741973.02870086</v>
      </c>
      <c r="M9" s="34">
        <v>203809665.343894</v>
      </c>
      <c r="N9" s="34">
        <v>254024732.25579846</v>
      </c>
      <c r="O9" s="34">
        <v>-2080216.0844000001</v>
      </c>
      <c r="P9" s="34">
        <v>-2080216.0844000001</v>
      </c>
      <c r="Q9" s="34">
        <v>-2080216.0844000001</v>
      </c>
      <c r="R9" s="34">
        <v>-2080216.0844000001</v>
      </c>
      <c r="S9" s="34">
        <v>-2080216.0844000001</v>
      </c>
      <c r="T9" s="34">
        <v>-2080216.0844000001</v>
      </c>
      <c r="U9" s="34">
        <v>-2080216.0844000001</v>
      </c>
      <c r="V9" s="34">
        <v>-2080216.0844000001</v>
      </c>
      <c r="W9" s="34">
        <v>-2080216.0844000001</v>
      </c>
      <c r="X9" s="34">
        <v>-2080216.0844000001</v>
      </c>
      <c r="Y9" s="34">
        <v>-2080216.0844000001</v>
      </c>
      <c r="Z9" s="34">
        <v>-2080216.0844000001</v>
      </c>
      <c r="AA9" s="34">
        <v>172864229.89665002</v>
      </c>
    </row>
    <row r="10" spans="2:27" x14ac:dyDescent="0.2">
      <c r="B10" s="31" t="s">
        <v>99</v>
      </c>
      <c r="C10" s="31"/>
      <c r="D10" s="32"/>
      <c r="E10" s="32"/>
      <c r="F10" s="33" t="s">
        <v>26</v>
      </c>
      <c r="G10" s="39">
        <v>242239119.95417613</v>
      </c>
      <c r="H10" s="34">
        <v>-853032.18063462048</v>
      </c>
      <c r="I10" s="34">
        <v>-4152329.8479135269</v>
      </c>
      <c r="J10" s="34">
        <v>-6074347.2332992908</v>
      </c>
      <c r="K10" s="34">
        <v>-14747405.777429948</v>
      </c>
      <c r="L10" s="34">
        <v>-82095669.747888103</v>
      </c>
      <c r="M10" s="34">
        <v>112319159.74627118</v>
      </c>
      <c r="N10" s="34">
        <v>294106897.91269034</v>
      </c>
      <c r="O10" s="34">
        <v>-1527544.7451468869</v>
      </c>
      <c r="P10" s="34">
        <v>-1527544.7451468869</v>
      </c>
      <c r="Q10" s="34">
        <v>-1527544.7451468869</v>
      </c>
      <c r="R10" s="34">
        <v>-1527544.7451468869</v>
      </c>
      <c r="S10" s="34">
        <v>-1527544.7451468869</v>
      </c>
      <c r="T10" s="34">
        <v>-1527544.7451468869</v>
      </c>
      <c r="U10" s="34">
        <v>-1527544.7451468869</v>
      </c>
      <c r="V10" s="34">
        <v>-1527544.7451468869</v>
      </c>
      <c r="W10" s="34">
        <v>-1527544.7451468869</v>
      </c>
      <c r="X10" s="34">
        <v>-1527544.7451468869</v>
      </c>
      <c r="Y10" s="34">
        <v>-1527544.7451468869</v>
      </c>
      <c r="Z10" s="34">
        <v>-1527544.7451468869</v>
      </c>
      <c r="AA10" s="34">
        <v>115113274.57557897</v>
      </c>
    </row>
    <row r="11" spans="2:27" x14ac:dyDescent="0.2">
      <c r="B11" s="31" t="s">
        <v>100</v>
      </c>
      <c r="C11" s="31"/>
      <c r="D11" s="32"/>
      <c r="E11" s="32"/>
      <c r="F11" s="33" t="s">
        <v>26</v>
      </c>
      <c r="G11" s="39">
        <v>227052073.84503528</v>
      </c>
      <c r="H11" s="34">
        <v>-1059318.6969831639</v>
      </c>
      <c r="I11" s="34">
        <v>-4160490.5938916295</v>
      </c>
      <c r="J11" s="34">
        <v>-7021259.2980115544</v>
      </c>
      <c r="K11" s="34">
        <v>-44162850.190071911</v>
      </c>
      <c r="L11" s="34">
        <v>-65610947.676401168</v>
      </c>
      <c r="M11" s="34">
        <v>113538523.49122748</v>
      </c>
      <c r="N11" s="34">
        <v>294463276.91285729</v>
      </c>
      <c r="O11" s="34">
        <v>-1171165.7449799203</v>
      </c>
      <c r="P11" s="34">
        <v>-1124425.4874594419</v>
      </c>
      <c r="Q11" s="34">
        <v>-1124425.4874594419</v>
      </c>
      <c r="R11" s="34">
        <v>-1124425.4874594419</v>
      </c>
      <c r="S11" s="34">
        <v>-1124425.4874594419</v>
      </c>
      <c r="T11" s="34">
        <v>-1124425.4874594419</v>
      </c>
      <c r="U11" s="34">
        <v>-1038735.0153385648</v>
      </c>
      <c r="V11" s="34">
        <v>-1038735.0153385648</v>
      </c>
      <c r="W11" s="34">
        <v>-1038735.0153385648</v>
      </c>
      <c r="X11" s="34">
        <v>-1038735.0153385648</v>
      </c>
      <c r="Y11" s="34">
        <v>-1038735.0153385648</v>
      </c>
      <c r="Z11" s="34">
        <v>-812823.77065625228</v>
      </c>
      <c r="AA11" s="34">
        <v>97499490.708350897</v>
      </c>
    </row>
    <row r="12" spans="2:27" x14ac:dyDescent="0.2">
      <c r="B12" s="31" t="s">
        <v>101</v>
      </c>
      <c r="C12" s="31"/>
      <c r="D12" s="32"/>
      <c r="E12" s="32"/>
      <c r="F12" s="33" t="s">
        <v>26</v>
      </c>
      <c r="G12" s="39">
        <v>211962726.56456152</v>
      </c>
      <c r="H12" s="34">
        <v>-853032.18063462048</v>
      </c>
      <c r="I12" s="34">
        <v>-4256168.8051002389</v>
      </c>
      <c r="J12" s="34">
        <v>-6353734.4871103223</v>
      </c>
      <c r="K12" s="34">
        <v>-15850330.525891611</v>
      </c>
      <c r="L12" s="34">
        <v>-116758134.07936776</v>
      </c>
      <c r="M12" s="34">
        <v>79938451.167799592</v>
      </c>
      <c r="N12" s="34">
        <v>304516948.44900101</v>
      </c>
      <c r="O12" s="34">
        <v>-1722136.6629468873</v>
      </c>
      <c r="P12" s="34">
        <v>-1722136.6629468873</v>
      </c>
      <c r="Q12" s="34">
        <v>-1722136.6629468873</v>
      </c>
      <c r="R12" s="34">
        <v>-1722136.6629468873</v>
      </c>
      <c r="S12" s="34">
        <v>-1722136.6629468873</v>
      </c>
      <c r="T12" s="34">
        <v>-1722136.6629468873</v>
      </c>
      <c r="U12" s="34">
        <v>-1722136.6629468873</v>
      </c>
      <c r="V12" s="34">
        <v>-1722136.6629468873</v>
      </c>
      <c r="W12" s="34">
        <v>-1722136.6629468873</v>
      </c>
      <c r="X12" s="34">
        <v>-1722136.6629468873</v>
      </c>
      <c r="Y12" s="34">
        <v>-1722136.6629468873</v>
      </c>
      <c r="Z12" s="34">
        <v>-1722136.6629468873</v>
      </c>
      <c r="AA12" s="34">
        <v>163330911.926579</v>
      </c>
    </row>
    <row r="13" spans="2:27" x14ac:dyDescent="0.2">
      <c r="B13" s="31" t="s">
        <v>102</v>
      </c>
      <c r="C13" s="31"/>
      <c r="D13" s="32"/>
      <c r="E13" s="32"/>
      <c r="F13" s="33" t="s">
        <v>26</v>
      </c>
      <c r="G13" s="39">
        <v>183873937.06584185</v>
      </c>
      <c r="H13" s="34">
        <v>-1396969.7715339283</v>
      </c>
      <c r="I13" s="34">
        <v>-4873417.2523658322</v>
      </c>
      <c r="J13" s="34">
        <v>-9330605.5003997684</v>
      </c>
      <c r="K13" s="34">
        <v>-65236549.90040563</v>
      </c>
      <c r="L13" s="34">
        <v>-163840847.36078769</v>
      </c>
      <c r="M13" s="34">
        <v>162766624.00238723</v>
      </c>
      <c r="N13" s="34">
        <v>293298015.6897372</v>
      </c>
      <c r="O13" s="34">
        <v>-2336426.9680999997</v>
      </c>
      <c r="P13" s="34">
        <v>-2336426.9680999997</v>
      </c>
      <c r="Q13" s="34">
        <v>-2336426.9680999997</v>
      </c>
      <c r="R13" s="34">
        <v>-2336426.9680999997</v>
      </c>
      <c r="S13" s="34">
        <v>-2336426.9680999997</v>
      </c>
      <c r="T13" s="34">
        <v>-2336426.9680999997</v>
      </c>
      <c r="U13" s="34">
        <v>-2336426.9680999997</v>
      </c>
      <c r="V13" s="34">
        <v>-2336426.9680999997</v>
      </c>
      <c r="W13" s="34">
        <v>-2336426.9680999997</v>
      </c>
      <c r="X13" s="34">
        <v>-2336426.9680999997</v>
      </c>
      <c r="Y13" s="34">
        <v>-2336426.9680999997</v>
      </c>
      <c r="Z13" s="34">
        <v>-2336426.9680999997</v>
      </c>
      <c r="AA13" s="34">
        <v>175444945.41410711</v>
      </c>
    </row>
    <row r="14" spans="2:27" x14ac:dyDescent="0.2">
      <c r="B14" s="31" t="s">
        <v>103</v>
      </c>
      <c r="C14" s="31"/>
      <c r="D14" s="32"/>
      <c r="E14" s="32"/>
      <c r="F14" s="33" t="s">
        <v>26</v>
      </c>
      <c r="G14" s="39">
        <v>572907952.11578333</v>
      </c>
      <c r="H14" s="34">
        <v>-1780538.7185994086</v>
      </c>
      <c r="I14" s="34">
        <v>-6344069.0631217919</v>
      </c>
      <c r="J14" s="34">
        <v>-27259103.828959916</v>
      </c>
      <c r="K14" s="34">
        <v>-4875722.5177376643</v>
      </c>
      <c r="L14" s="34">
        <v>235465667.09200132</v>
      </c>
      <c r="M14" s="34">
        <v>237292333.49977741</v>
      </c>
      <c r="N14" s="34">
        <v>294219793.24795729</v>
      </c>
      <c r="O14" s="34">
        <v>-1414649.4098799203</v>
      </c>
      <c r="P14" s="34">
        <v>-1367909.1523594419</v>
      </c>
      <c r="Q14" s="34">
        <v>-1367909.1523594419</v>
      </c>
      <c r="R14" s="34">
        <v>-1367909.1523594419</v>
      </c>
      <c r="S14" s="34">
        <v>-1367909.1523594419</v>
      </c>
      <c r="T14" s="34">
        <v>-1367909.1523594419</v>
      </c>
      <c r="U14" s="34">
        <v>-1282218.6802385647</v>
      </c>
      <c r="V14" s="34">
        <v>-1282218.6802385647</v>
      </c>
      <c r="W14" s="34">
        <v>-1282218.6802385647</v>
      </c>
      <c r="X14" s="34">
        <v>-1282218.6802385647</v>
      </c>
      <c r="Y14" s="34">
        <v>-1282218.6802385647</v>
      </c>
      <c r="Z14" s="34">
        <v>-1056307.4355562523</v>
      </c>
      <c r="AA14" s="34">
        <v>90165662.924650908</v>
      </c>
    </row>
    <row r="15" spans="2:27" x14ac:dyDescent="0.2">
      <c r="B15" s="31" t="s">
        <v>104</v>
      </c>
      <c r="C15" s="31"/>
      <c r="D15" s="32"/>
      <c r="E15" s="32"/>
      <c r="F15" s="33" t="s">
        <v>26</v>
      </c>
      <c r="G15" s="39">
        <v>550833103.11228085</v>
      </c>
      <c r="H15" s="34" t="s">
        <v>200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</row>
    <row r="16" spans="2:27" x14ac:dyDescent="0.2">
      <c r="B16" s="31" t="s">
        <v>105</v>
      </c>
      <c r="C16" s="31"/>
      <c r="D16" s="32"/>
      <c r="E16" s="32"/>
      <c r="F16" s="33" t="s">
        <v>26</v>
      </c>
      <c r="G16" s="39">
        <v>544344453.218364</v>
      </c>
      <c r="H16" s="34">
        <v>-1604212.6826498706</v>
      </c>
      <c r="I16" s="34">
        <v>-6322108.4710936435</v>
      </c>
      <c r="J16" s="34">
        <v>-26924343.034240011</v>
      </c>
      <c r="K16" s="34">
        <v>3142088.4917548671</v>
      </c>
      <c r="L16" s="34">
        <v>207326303.41241333</v>
      </c>
      <c r="M16" s="34">
        <v>188631433.32466465</v>
      </c>
      <c r="N16" s="34">
        <v>304629843.78426796</v>
      </c>
      <c r="O16" s="34">
        <v>-1609241.3276799202</v>
      </c>
      <c r="P16" s="34">
        <v>-1562501.0701594418</v>
      </c>
      <c r="Q16" s="34">
        <v>-1562501.0701594418</v>
      </c>
      <c r="R16" s="34">
        <v>-1562501.0701594418</v>
      </c>
      <c r="S16" s="34">
        <v>-1562501.0701594418</v>
      </c>
      <c r="T16" s="34">
        <v>-1562501.0701594418</v>
      </c>
      <c r="U16" s="34">
        <v>-1476810.5980385647</v>
      </c>
      <c r="V16" s="34">
        <v>-1476810.5980385647</v>
      </c>
      <c r="W16" s="34">
        <v>-1476810.5980385647</v>
      </c>
      <c r="X16" s="34">
        <v>-1476810.5980385647</v>
      </c>
      <c r="Y16" s="34">
        <v>-1476810.5980385647</v>
      </c>
      <c r="Z16" s="34">
        <v>-1250899.3533562522</v>
      </c>
      <c r="AA16" s="34">
        <v>139183067.26679379</v>
      </c>
    </row>
    <row r="17" spans="2:31" x14ac:dyDescent="0.2">
      <c r="B17" s="31" t="s">
        <v>117</v>
      </c>
      <c r="C17" s="31"/>
      <c r="D17" s="32"/>
      <c r="E17" s="32"/>
      <c r="F17" s="33" t="s">
        <v>26</v>
      </c>
      <c r="G17" s="39">
        <v>552932769.84074664</v>
      </c>
      <c r="H17" s="34" t="s">
        <v>200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</row>
    <row r="18" spans="2:31" x14ac:dyDescent="0.2">
      <c r="B18" s="31" t="s">
        <v>118</v>
      </c>
      <c r="C18" s="31"/>
      <c r="D18" s="32"/>
      <c r="E18" s="32"/>
      <c r="F18" s="33" t="s">
        <v>26</v>
      </c>
      <c r="G18" s="39">
        <v>618386432.42301524</v>
      </c>
      <c r="H18" s="34" t="s">
        <v>200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</row>
    <row r="19" spans="2:31" x14ac:dyDescent="0.2">
      <c r="B19" s="97" t="s">
        <v>157</v>
      </c>
      <c r="C19" s="31"/>
      <c r="D19" s="32"/>
      <c r="E19" s="32"/>
      <c r="F19" s="33" t="s">
        <v>26</v>
      </c>
      <c r="G19" s="39">
        <v>601958595.6964612</v>
      </c>
      <c r="H19" s="34" t="s">
        <v>200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2:31" x14ac:dyDescent="0.2"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</row>
    <row r="21" spans="2:31" x14ac:dyDescent="0.2"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</row>
    <row r="22" spans="2:31" ht="15" x14ac:dyDescent="0.25">
      <c r="B22" s="58" t="s">
        <v>30</v>
      </c>
      <c r="C22" s="58"/>
      <c r="D22" s="58" t="s">
        <v>45</v>
      </c>
      <c r="E22" s="58"/>
      <c r="F22" s="59"/>
      <c r="G22" s="60"/>
      <c r="H22" s="59">
        <v>1</v>
      </c>
      <c r="I22" s="59">
        <v>1</v>
      </c>
      <c r="J22" s="59">
        <v>1</v>
      </c>
      <c r="K22" s="59">
        <v>1</v>
      </c>
      <c r="L22" s="59">
        <v>1</v>
      </c>
      <c r="M22" s="59">
        <v>1</v>
      </c>
      <c r="N22" s="59">
        <v>1</v>
      </c>
      <c r="O22" s="59">
        <v>1</v>
      </c>
      <c r="P22" s="59">
        <v>1</v>
      </c>
      <c r="Q22" s="59">
        <v>1</v>
      </c>
      <c r="R22" s="59">
        <v>1</v>
      </c>
      <c r="S22" s="59">
        <v>1</v>
      </c>
      <c r="T22" s="59">
        <v>1</v>
      </c>
      <c r="U22" s="59">
        <v>1</v>
      </c>
      <c r="V22" s="59">
        <v>1</v>
      </c>
      <c r="W22" s="59">
        <v>1</v>
      </c>
      <c r="X22" s="59">
        <v>1</v>
      </c>
      <c r="Y22" s="59">
        <v>1</v>
      </c>
      <c r="Z22" s="59">
        <v>1</v>
      </c>
      <c r="AA22" s="59">
        <v>1</v>
      </c>
    </row>
    <row r="23" spans="2:31" x14ac:dyDescent="0.2"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C23" s="23"/>
    </row>
    <row r="24" spans="2:31" ht="15" x14ac:dyDescent="0.25">
      <c r="B24" s="24" t="s">
        <v>48</v>
      </c>
      <c r="C24" s="24"/>
      <c r="D24" s="25"/>
      <c r="E24" s="25"/>
      <c r="F24" s="6"/>
      <c r="G24" s="1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C24" s="6"/>
      <c r="AD24" s="6"/>
      <c r="AE24" s="6"/>
    </row>
    <row r="25" spans="2:31" ht="30" x14ac:dyDescent="0.25">
      <c r="B25" s="28" t="s">
        <v>25</v>
      </c>
      <c r="C25" s="28" t="s">
        <v>106</v>
      </c>
      <c r="D25" s="28" t="s">
        <v>46</v>
      </c>
      <c r="E25" s="29" t="s">
        <v>47</v>
      </c>
      <c r="F25" s="29" t="s">
        <v>17</v>
      </c>
      <c r="G25" s="30" t="s">
        <v>44</v>
      </c>
      <c r="H25" s="30">
        <v>2023</v>
      </c>
      <c r="I25" s="30">
        <v>2024</v>
      </c>
      <c r="J25" s="30">
        <v>2025</v>
      </c>
      <c r="K25" s="30">
        <v>2026</v>
      </c>
      <c r="L25" s="30">
        <v>2027</v>
      </c>
      <c r="M25" s="30">
        <v>2028</v>
      </c>
      <c r="N25" s="30">
        <v>2029</v>
      </c>
      <c r="O25" s="30">
        <v>2030</v>
      </c>
      <c r="P25" s="30">
        <v>2031</v>
      </c>
      <c r="Q25" s="30">
        <v>2032</v>
      </c>
      <c r="R25" s="30">
        <v>2033</v>
      </c>
      <c r="S25" s="30">
        <v>2034</v>
      </c>
      <c r="T25" s="30">
        <v>2035</v>
      </c>
      <c r="U25" s="30">
        <v>2036</v>
      </c>
      <c r="V25" s="30">
        <v>2037</v>
      </c>
      <c r="W25" s="30">
        <v>2038</v>
      </c>
      <c r="X25" s="30">
        <v>2039</v>
      </c>
      <c r="Y25" s="30">
        <v>2040</v>
      </c>
      <c r="Z25" s="30">
        <v>2041</v>
      </c>
      <c r="AA25" s="30">
        <v>2042</v>
      </c>
      <c r="AC25" s="30" t="s">
        <v>51</v>
      </c>
      <c r="AD25" s="35" t="s">
        <v>94</v>
      </c>
      <c r="AE25" s="35" t="s">
        <v>55</v>
      </c>
    </row>
    <row r="26" spans="2:31" x14ac:dyDescent="0.2">
      <c r="B26" s="31" t="s">
        <v>97</v>
      </c>
      <c r="C26" s="73">
        <v>1</v>
      </c>
      <c r="D26" s="31" t="s">
        <v>107</v>
      </c>
      <c r="E26" s="33">
        <v>1</v>
      </c>
      <c r="F26" s="33" t="s">
        <v>26</v>
      </c>
      <c r="G26" s="39">
        <v>-5862839.6560553396</v>
      </c>
      <c r="H26" s="34">
        <v>-562958.65784328035</v>
      </c>
      <c r="I26" s="34">
        <v>-3286846.5899116616</v>
      </c>
      <c r="J26" s="34">
        <v>-4322374.4822450578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0</v>
      </c>
      <c r="AA26" s="34">
        <v>4699003.3447500002</v>
      </c>
      <c r="AC26" s="34">
        <v>4699003.3447500002</v>
      </c>
      <c r="AD26" s="77">
        <v>17</v>
      </c>
      <c r="AE26" s="34">
        <v>204304.49325</v>
      </c>
    </row>
    <row r="27" spans="2:31" x14ac:dyDescent="0.2">
      <c r="B27" s="31" t="s">
        <v>97</v>
      </c>
      <c r="C27" s="73">
        <v>1</v>
      </c>
      <c r="D27" s="31" t="s">
        <v>108</v>
      </c>
      <c r="E27" s="33">
        <v>1</v>
      </c>
      <c r="F27" s="33" t="s">
        <v>26</v>
      </c>
      <c r="G27" s="39">
        <v>-36413780.224898465</v>
      </c>
      <c r="H27" s="34">
        <v>-466189.59497212601</v>
      </c>
      <c r="I27" s="34">
        <v>-1313773.9490020026</v>
      </c>
      <c r="J27" s="34">
        <v>-49169718.686025873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26202693.718285713</v>
      </c>
      <c r="AC27" s="34">
        <v>26202693.718285713</v>
      </c>
      <c r="AD27" s="77">
        <v>17</v>
      </c>
      <c r="AE27" s="34">
        <v>1455705.2065714288</v>
      </c>
    </row>
    <row r="28" spans="2:31" x14ac:dyDescent="0.2">
      <c r="B28" s="31" t="s">
        <v>97</v>
      </c>
      <c r="C28" s="73">
        <v>1</v>
      </c>
      <c r="D28" s="31" t="s">
        <v>158</v>
      </c>
      <c r="E28" s="33">
        <v>1</v>
      </c>
      <c r="F28" s="33" t="s">
        <v>26</v>
      </c>
      <c r="G28" s="39">
        <v>-13188143.514406305</v>
      </c>
      <c r="H28" s="34">
        <v>-1270571.3166956617</v>
      </c>
      <c r="I28" s="34">
        <v>-6682283.4849144164</v>
      </c>
      <c r="J28" s="34">
        <v>-10480304.218389921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4">
        <v>0</v>
      </c>
      <c r="W28" s="34">
        <v>0</v>
      </c>
      <c r="X28" s="34">
        <v>0</v>
      </c>
      <c r="Y28" s="34">
        <v>0</v>
      </c>
      <c r="Z28" s="34">
        <v>0</v>
      </c>
      <c r="AA28" s="34">
        <v>10599066.4365</v>
      </c>
      <c r="AC28" s="34">
        <v>10599066.4365</v>
      </c>
      <c r="AD28" s="77">
        <v>17</v>
      </c>
      <c r="AE28" s="34">
        <v>460828.9755</v>
      </c>
    </row>
    <row r="29" spans="2:31" x14ac:dyDescent="0.2">
      <c r="B29" s="31" t="s">
        <v>97</v>
      </c>
      <c r="C29" s="73">
        <v>1</v>
      </c>
      <c r="D29" s="31" t="s">
        <v>112</v>
      </c>
      <c r="E29" s="33">
        <v>1</v>
      </c>
      <c r="F29" s="33" t="s">
        <v>26</v>
      </c>
      <c r="G29" s="39">
        <v>-15918882.550645638</v>
      </c>
      <c r="H29" s="34">
        <v>0</v>
      </c>
      <c r="I29" s="34">
        <v>-176326.03594953808</v>
      </c>
      <c r="J29" s="34">
        <v>-302125.58516439761</v>
      </c>
      <c r="K29" s="34">
        <v>-916273.63369533548</v>
      </c>
      <c r="L29" s="34">
        <v>-10037009.391649535</v>
      </c>
      <c r="M29" s="34">
        <v>-16560110.043541193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4">
        <v>0</v>
      </c>
      <c r="W29" s="34">
        <v>0</v>
      </c>
      <c r="X29" s="34">
        <v>0</v>
      </c>
      <c r="Y29" s="34">
        <v>0</v>
      </c>
      <c r="Z29" s="34">
        <v>0</v>
      </c>
      <c r="AA29" s="34">
        <v>16795106.813999996</v>
      </c>
      <c r="AC29" s="34">
        <v>16795106.813999996</v>
      </c>
      <c r="AD29" s="77">
        <v>14</v>
      </c>
      <c r="AE29" s="34">
        <v>799766.99114285712</v>
      </c>
    </row>
    <row r="30" spans="2:31" x14ac:dyDescent="0.2">
      <c r="B30" s="31" t="s">
        <v>97</v>
      </c>
      <c r="C30" s="73">
        <v>1</v>
      </c>
      <c r="D30" s="31" t="s">
        <v>119</v>
      </c>
      <c r="E30" s="33">
        <v>1</v>
      </c>
      <c r="F30" s="33" t="s">
        <v>26</v>
      </c>
      <c r="G30" s="39">
        <v>-94257312.816162467</v>
      </c>
      <c r="H30" s="34">
        <v>-906966.40078296058</v>
      </c>
      <c r="I30" s="34">
        <v>-1440809.2298419061</v>
      </c>
      <c r="J30" s="34">
        <v>-2842677.6499011675</v>
      </c>
      <c r="K30" s="34">
        <v>-97336044.236534461</v>
      </c>
      <c r="L30" s="34">
        <v>-46156518.182939507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4">
        <v>0</v>
      </c>
      <c r="W30" s="34">
        <v>0</v>
      </c>
      <c r="X30" s="34">
        <v>0</v>
      </c>
      <c r="Y30" s="34">
        <v>0</v>
      </c>
      <c r="Z30" s="34">
        <v>0</v>
      </c>
      <c r="AA30" s="34">
        <v>84961723.257142857</v>
      </c>
      <c r="AC30" s="34">
        <v>84961723.257142857</v>
      </c>
      <c r="AD30" s="77">
        <v>15</v>
      </c>
      <c r="AE30" s="34">
        <v>4248086.1628571423</v>
      </c>
    </row>
    <row r="31" spans="2:31" x14ac:dyDescent="0.2">
      <c r="B31" s="31" t="s">
        <v>97</v>
      </c>
      <c r="C31" s="73">
        <v>2</v>
      </c>
      <c r="D31" s="31" t="s">
        <v>159</v>
      </c>
      <c r="E31" s="33">
        <v>1</v>
      </c>
      <c r="F31" s="33" t="s">
        <v>26</v>
      </c>
      <c r="G31" s="39">
        <v>-9824340.6390497405</v>
      </c>
      <c r="H31" s="34">
        <v>0</v>
      </c>
      <c r="I31" s="34">
        <v>0</v>
      </c>
      <c r="J31" s="34">
        <v>0</v>
      </c>
      <c r="K31" s="34">
        <v>0</v>
      </c>
      <c r="L31" s="34">
        <v>-1047577.20644427</v>
      </c>
      <c r="M31" s="34">
        <v>-6968417.1091164565</v>
      </c>
      <c r="N31" s="34">
        <v>-11645069.154439274</v>
      </c>
      <c r="O31" s="34">
        <v>0</v>
      </c>
      <c r="P31" s="34">
        <v>0</v>
      </c>
      <c r="Q31" s="34">
        <v>0</v>
      </c>
      <c r="R31" s="34">
        <v>0</v>
      </c>
      <c r="S31" s="34">
        <v>0</v>
      </c>
      <c r="T31" s="34">
        <v>0</v>
      </c>
      <c r="U31" s="34">
        <v>0</v>
      </c>
      <c r="V31" s="34">
        <v>0</v>
      </c>
      <c r="W31" s="34">
        <v>0</v>
      </c>
      <c r="X31" s="34">
        <v>0</v>
      </c>
      <c r="Y31" s="34">
        <v>0</v>
      </c>
      <c r="Z31" s="34">
        <v>0</v>
      </c>
      <c r="AA31" s="34">
        <v>13271217.842250001</v>
      </c>
      <c r="AC31" s="34">
        <v>13271217.842250001</v>
      </c>
      <c r="AD31" s="77">
        <v>13</v>
      </c>
      <c r="AE31" s="34">
        <v>491526.58674999996</v>
      </c>
    </row>
    <row r="32" spans="2:31" x14ac:dyDescent="0.2">
      <c r="B32" s="31" t="s">
        <v>98</v>
      </c>
      <c r="C32" s="73">
        <v>1</v>
      </c>
      <c r="D32" s="31" t="s">
        <v>107</v>
      </c>
      <c r="E32" s="33">
        <v>1</v>
      </c>
      <c r="F32" s="33" t="s">
        <v>26</v>
      </c>
      <c r="G32" s="39">
        <v>-5862839.6560553396</v>
      </c>
      <c r="H32" s="34">
        <v>-562958.65784328035</v>
      </c>
      <c r="I32" s="34">
        <v>-3286846.5899116616</v>
      </c>
      <c r="J32" s="34">
        <v>-4322374.4822450578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0</v>
      </c>
      <c r="V32" s="34">
        <v>0</v>
      </c>
      <c r="W32" s="34">
        <v>0</v>
      </c>
      <c r="X32" s="34">
        <v>0</v>
      </c>
      <c r="Y32" s="34">
        <v>0</v>
      </c>
      <c r="Z32" s="34">
        <v>0</v>
      </c>
      <c r="AA32" s="34">
        <v>4699003.3447500002</v>
      </c>
      <c r="AC32" s="34">
        <v>4699003.3447500002</v>
      </c>
      <c r="AD32" s="77">
        <v>17</v>
      </c>
      <c r="AE32" s="34">
        <v>204304.49325</v>
      </c>
    </row>
    <row r="33" spans="2:31" x14ac:dyDescent="0.2">
      <c r="B33" s="31" t="s">
        <v>98</v>
      </c>
      <c r="C33" s="73">
        <v>1</v>
      </c>
      <c r="D33" s="31" t="s">
        <v>108</v>
      </c>
      <c r="E33" s="33">
        <v>1</v>
      </c>
      <c r="F33" s="33" t="s">
        <v>26</v>
      </c>
      <c r="G33" s="39">
        <v>-36413780.224898465</v>
      </c>
      <c r="H33" s="34">
        <v>-466189.59497212601</v>
      </c>
      <c r="I33" s="34">
        <v>-1313773.9490020026</v>
      </c>
      <c r="J33" s="34">
        <v>-49169718.686025873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0</v>
      </c>
      <c r="V33" s="34">
        <v>0</v>
      </c>
      <c r="W33" s="34">
        <v>0</v>
      </c>
      <c r="X33" s="34">
        <v>0</v>
      </c>
      <c r="Y33" s="34">
        <v>0</v>
      </c>
      <c r="Z33" s="34">
        <v>0</v>
      </c>
      <c r="AA33" s="34">
        <v>26202693.718285713</v>
      </c>
      <c r="AC33" s="34">
        <v>26202693.718285713</v>
      </c>
      <c r="AD33" s="77">
        <v>17</v>
      </c>
      <c r="AE33" s="34">
        <v>1455705.2065714288</v>
      </c>
    </row>
    <row r="34" spans="2:31" x14ac:dyDescent="0.2">
      <c r="B34" s="31" t="s">
        <v>98</v>
      </c>
      <c r="C34" s="73">
        <v>1</v>
      </c>
      <c r="D34" s="31" t="s">
        <v>158</v>
      </c>
      <c r="E34" s="33">
        <v>1</v>
      </c>
      <c r="F34" s="33" t="s">
        <v>26</v>
      </c>
      <c r="G34" s="39">
        <v>-13188143.514406305</v>
      </c>
      <c r="H34" s="34">
        <v>-1270571.3166956617</v>
      </c>
      <c r="I34" s="34">
        <v>-6682283.4849144164</v>
      </c>
      <c r="J34" s="34">
        <v>-10480304.218389921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0</v>
      </c>
      <c r="V34" s="34">
        <v>0</v>
      </c>
      <c r="W34" s="34">
        <v>0</v>
      </c>
      <c r="X34" s="34">
        <v>0</v>
      </c>
      <c r="Y34" s="34">
        <v>0</v>
      </c>
      <c r="Z34" s="34">
        <v>0</v>
      </c>
      <c r="AA34" s="34">
        <v>10599066.4365</v>
      </c>
      <c r="AC34" s="34">
        <v>10599066.4365</v>
      </c>
      <c r="AD34" s="77">
        <v>17</v>
      </c>
      <c r="AE34" s="34">
        <v>460828.9755</v>
      </c>
    </row>
    <row r="35" spans="2:31" x14ac:dyDescent="0.2">
      <c r="B35" s="31" t="s">
        <v>98</v>
      </c>
      <c r="C35" s="73">
        <v>1</v>
      </c>
      <c r="D35" s="31" t="s">
        <v>112</v>
      </c>
      <c r="E35" s="33">
        <v>1</v>
      </c>
      <c r="F35" s="33" t="s">
        <v>26</v>
      </c>
      <c r="G35" s="39">
        <v>-17706780.816770677</v>
      </c>
      <c r="H35" s="34">
        <v>-176326.03594953808</v>
      </c>
      <c r="I35" s="34">
        <v>-302125.58516439761</v>
      </c>
      <c r="J35" s="34">
        <v>-916273.63369533548</v>
      </c>
      <c r="K35" s="34">
        <v>-10037009.391649535</v>
      </c>
      <c r="L35" s="34">
        <v>-16560110.043541193</v>
      </c>
      <c r="M35" s="34">
        <v>0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  <c r="S35" s="34">
        <v>0</v>
      </c>
      <c r="T35" s="34">
        <v>0</v>
      </c>
      <c r="U35" s="34">
        <v>0</v>
      </c>
      <c r="V35" s="34">
        <v>0</v>
      </c>
      <c r="W35" s="34">
        <v>0</v>
      </c>
      <c r="X35" s="34">
        <v>0</v>
      </c>
      <c r="Y35" s="34">
        <v>0</v>
      </c>
      <c r="Z35" s="34">
        <v>0</v>
      </c>
      <c r="AA35" s="34">
        <v>15195572.831714284</v>
      </c>
      <c r="AC35" s="34">
        <v>15195572.831714284</v>
      </c>
      <c r="AD35" s="77">
        <v>16</v>
      </c>
      <c r="AE35" s="34">
        <v>799766.99114285712</v>
      </c>
    </row>
    <row r="36" spans="2:31" x14ac:dyDescent="0.2">
      <c r="B36" s="31" t="s">
        <v>98</v>
      </c>
      <c r="C36" s="73">
        <v>2</v>
      </c>
      <c r="D36" s="31" t="s">
        <v>109</v>
      </c>
      <c r="E36" s="33">
        <v>1</v>
      </c>
      <c r="F36" s="33" t="s">
        <v>26</v>
      </c>
      <c r="G36" s="39">
        <v>-49902903.674644724</v>
      </c>
      <c r="H36" s="34">
        <v>0</v>
      </c>
      <c r="I36" s="34">
        <v>-291443.72166389658</v>
      </c>
      <c r="J36" s="34">
        <v>-538986.43554301909</v>
      </c>
      <c r="K36" s="34">
        <v>-1694034.4788106307</v>
      </c>
      <c r="L36" s="34">
        <v>-17053922.73958037</v>
      </c>
      <c r="M36" s="34">
        <v>-30893655.279063344</v>
      </c>
      <c r="N36" s="34">
        <v>-52002700.115338735</v>
      </c>
      <c r="O36" s="34">
        <v>0</v>
      </c>
      <c r="P36" s="34">
        <v>0</v>
      </c>
      <c r="Q36" s="34">
        <v>0</v>
      </c>
      <c r="R36" s="34">
        <v>0</v>
      </c>
      <c r="S36" s="34">
        <v>0</v>
      </c>
      <c r="T36" s="34">
        <v>0</v>
      </c>
      <c r="U36" s="34">
        <v>0</v>
      </c>
      <c r="V36" s="34">
        <v>0</v>
      </c>
      <c r="W36" s="34">
        <v>0</v>
      </c>
      <c r="X36" s="34">
        <v>0</v>
      </c>
      <c r="Y36" s="34">
        <v>0</v>
      </c>
      <c r="Z36" s="34">
        <v>0</v>
      </c>
      <c r="AA36" s="34">
        <v>75831309.649800003</v>
      </c>
      <c r="AC36" s="34">
        <v>75831309.649800003</v>
      </c>
      <c r="AD36" s="77">
        <v>13</v>
      </c>
      <c r="AE36" s="34">
        <v>2049494.8554</v>
      </c>
    </row>
    <row r="37" spans="2:31" x14ac:dyDescent="0.2">
      <c r="B37" s="31" t="s">
        <v>99</v>
      </c>
      <c r="C37" s="73">
        <v>1</v>
      </c>
      <c r="D37" s="31" t="s">
        <v>107</v>
      </c>
      <c r="E37" s="33">
        <v>1</v>
      </c>
      <c r="F37" s="33" t="s">
        <v>26</v>
      </c>
      <c r="G37" s="39">
        <v>-5862839.6560553396</v>
      </c>
      <c r="H37" s="34">
        <v>-562958.65784328035</v>
      </c>
      <c r="I37" s="34">
        <v>-3286846.5899116616</v>
      </c>
      <c r="J37" s="34">
        <v>-4322374.4822450578</v>
      </c>
      <c r="K37" s="34">
        <v>0</v>
      </c>
      <c r="L37" s="34">
        <v>0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34">
        <v>0</v>
      </c>
      <c r="S37" s="34">
        <v>0</v>
      </c>
      <c r="T37" s="34">
        <v>0</v>
      </c>
      <c r="U37" s="34">
        <v>0</v>
      </c>
      <c r="V37" s="34">
        <v>0</v>
      </c>
      <c r="W37" s="34">
        <v>0</v>
      </c>
      <c r="X37" s="34">
        <v>0</v>
      </c>
      <c r="Y37" s="34">
        <v>0</v>
      </c>
      <c r="Z37" s="34">
        <v>0</v>
      </c>
      <c r="AA37" s="34">
        <v>4699003.3447500002</v>
      </c>
      <c r="AC37" s="34">
        <v>4699003.3447500002</v>
      </c>
      <c r="AD37" s="77">
        <v>17</v>
      </c>
      <c r="AE37" s="34">
        <v>204304.49325</v>
      </c>
    </row>
    <row r="38" spans="2:31" x14ac:dyDescent="0.2">
      <c r="B38" s="31" t="s">
        <v>99</v>
      </c>
      <c r="C38" s="73">
        <v>1</v>
      </c>
      <c r="D38" s="31" t="s">
        <v>110</v>
      </c>
      <c r="E38" s="33">
        <v>1</v>
      </c>
      <c r="F38" s="33" t="s">
        <v>26</v>
      </c>
      <c r="G38" s="39">
        <v>-24144202.227721684</v>
      </c>
      <c r="H38" s="34">
        <v>0</v>
      </c>
      <c r="I38" s="34">
        <v>-304770.17797596147</v>
      </c>
      <c r="J38" s="34">
        <v>-540678.40015691228</v>
      </c>
      <c r="K38" s="34">
        <v>-1838846.5297054031</v>
      </c>
      <c r="L38" s="34">
        <v>-15373872.498268411</v>
      </c>
      <c r="M38" s="34">
        <v>-27921537.278582022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33105387.516975865</v>
      </c>
      <c r="AC38" s="34">
        <v>33105387.516975865</v>
      </c>
      <c r="AD38" s="77">
        <v>14</v>
      </c>
      <c r="AE38" s="34">
        <v>919594.09769377415</v>
      </c>
    </row>
    <row r="39" spans="2:31" x14ac:dyDescent="0.2">
      <c r="B39" s="31" t="s">
        <v>99</v>
      </c>
      <c r="C39" s="73">
        <v>1</v>
      </c>
      <c r="D39" s="31" t="s">
        <v>120</v>
      </c>
      <c r="E39" s="33">
        <v>1</v>
      </c>
      <c r="F39" s="33" t="s">
        <v>26</v>
      </c>
      <c r="G39" s="39">
        <v>-31322112.805458348</v>
      </c>
      <c r="H39" s="34">
        <v>-290073.52279134013</v>
      </c>
      <c r="I39" s="34">
        <v>-384387.044076366</v>
      </c>
      <c r="J39" s="34">
        <v>-909168.76573292306</v>
      </c>
      <c r="K39" s="34">
        <v>-11910563.816729208</v>
      </c>
      <c r="L39" s="34">
        <v>-37455489.060670167</v>
      </c>
      <c r="M39" s="34">
        <v>0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0</v>
      </c>
      <c r="V39" s="34">
        <v>0</v>
      </c>
      <c r="W39" s="34">
        <v>0</v>
      </c>
      <c r="X39" s="34">
        <v>0</v>
      </c>
      <c r="Y39" s="34">
        <v>0</v>
      </c>
      <c r="Z39" s="34">
        <v>0</v>
      </c>
      <c r="AA39" s="34">
        <v>29114104.120000005</v>
      </c>
      <c r="AC39" s="34">
        <v>29114104.120000005</v>
      </c>
      <c r="AD39" s="77">
        <v>15</v>
      </c>
      <c r="AE39" s="34">
        <v>1455705.2060000002</v>
      </c>
    </row>
    <row r="40" spans="2:31" x14ac:dyDescent="0.2">
      <c r="B40" s="31" t="s">
        <v>99</v>
      </c>
      <c r="C40" s="73">
        <v>1</v>
      </c>
      <c r="D40" s="31" t="s">
        <v>112</v>
      </c>
      <c r="E40" s="33">
        <v>1</v>
      </c>
      <c r="F40" s="33" t="s">
        <v>26</v>
      </c>
      <c r="G40" s="39">
        <v>-15918882.550645638</v>
      </c>
      <c r="H40" s="34">
        <v>0</v>
      </c>
      <c r="I40" s="34">
        <v>-176326.03594953808</v>
      </c>
      <c r="J40" s="34">
        <v>-302125.58516439761</v>
      </c>
      <c r="K40" s="34">
        <v>-916273.63369533548</v>
      </c>
      <c r="L40" s="34">
        <v>-10037009.391649535</v>
      </c>
      <c r="M40" s="34">
        <v>-16560110.043541193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0</v>
      </c>
      <c r="V40" s="34">
        <v>0</v>
      </c>
      <c r="W40" s="34">
        <v>0</v>
      </c>
      <c r="X40" s="34">
        <v>0</v>
      </c>
      <c r="Y40" s="34">
        <v>0</v>
      </c>
      <c r="Z40" s="34">
        <v>0</v>
      </c>
      <c r="AA40" s="34">
        <v>16795106.813999996</v>
      </c>
      <c r="AC40" s="34">
        <v>16795106.813999996</v>
      </c>
      <c r="AD40" s="77">
        <v>14</v>
      </c>
      <c r="AE40" s="34">
        <v>799766.99114285712</v>
      </c>
    </row>
    <row r="41" spans="2:31" x14ac:dyDescent="0.2">
      <c r="B41" s="31" t="s">
        <v>99</v>
      </c>
      <c r="C41" s="73">
        <v>2</v>
      </c>
      <c r="D41" s="31" t="s">
        <v>160</v>
      </c>
      <c r="E41" s="33">
        <v>1</v>
      </c>
      <c r="F41" s="33" t="s">
        <v>26</v>
      </c>
      <c r="G41" s="39">
        <v>-9824340.3916202337</v>
      </c>
      <c r="H41" s="34">
        <v>0</v>
      </c>
      <c r="I41" s="34">
        <v>0</v>
      </c>
      <c r="J41" s="34">
        <v>0</v>
      </c>
      <c r="K41" s="34">
        <v>0</v>
      </c>
      <c r="L41" s="34">
        <v>-1047577</v>
      </c>
      <c r="M41" s="34">
        <v>-6968417</v>
      </c>
      <c r="N41" s="34">
        <v>-11645069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4">
        <v>0</v>
      </c>
      <c r="Z41" s="34">
        <v>0</v>
      </c>
      <c r="AA41" s="34">
        <v>13271217.524999999</v>
      </c>
      <c r="AC41" s="34">
        <v>13271217.524999999</v>
      </c>
      <c r="AD41" s="77">
        <v>13</v>
      </c>
      <c r="AE41" s="34">
        <v>491526.57500000001</v>
      </c>
    </row>
    <row r="42" spans="2:31" x14ac:dyDescent="0.2">
      <c r="B42" s="31" t="s">
        <v>100</v>
      </c>
      <c r="C42" s="73">
        <v>1</v>
      </c>
      <c r="D42" s="31" t="s">
        <v>107</v>
      </c>
      <c r="E42" s="33">
        <v>1</v>
      </c>
      <c r="F42" s="33" t="s">
        <v>26</v>
      </c>
      <c r="G42" s="39">
        <v>-5862839.6560553396</v>
      </c>
      <c r="H42" s="34">
        <v>-562958.65784328035</v>
      </c>
      <c r="I42" s="34">
        <v>-3286846.5899116616</v>
      </c>
      <c r="J42" s="34">
        <v>-4322374.4822450578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0</v>
      </c>
      <c r="Y42" s="34">
        <v>0</v>
      </c>
      <c r="Z42" s="34">
        <v>0</v>
      </c>
      <c r="AA42" s="34">
        <v>4699003.3447500002</v>
      </c>
      <c r="AC42" s="34">
        <v>4699003.3447500002</v>
      </c>
      <c r="AD42" s="77">
        <v>17</v>
      </c>
      <c r="AE42" s="34">
        <v>204304.49325</v>
      </c>
    </row>
    <row r="43" spans="2:31" x14ac:dyDescent="0.2">
      <c r="B43" s="31" t="s">
        <v>100</v>
      </c>
      <c r="C43" s="73">
        <v>1</v>
      </c>
      <c r="D43" s="31" t="s">
        <v>111</v>
      </c>
      <c r="E43" s="33">
        <v>1</v>
      </c>
      <c r="F43" s="33" t="s">
        <v>26</v>
      </c>
      <c r="G43" s="39">
        <v>-34758610.52453468</v>
      </c>
      <c r="H43" s="34">
        <v>-320034.00319034554</v>
      </c>
      <c r="I43" s="34">
        <v>-571518.41881557018</v>
      </c>
      <c r="J43" s="34">
        <v>-1782611.1820711612</v>
      </c>
      <c r="K43" s="34">
        <v>-15944119.00112237</v>
      </c>
      <c r="L43" s="34">
        <v>-38721538.835559972</v>
      </c>
      <c r="M43" s="34">
        <v>-4730669.92924059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4">
        <v>0</v>
      </c>
      <c r="Y43" s="34">
        <v>0</v>
      </c>
      <c r="Z43" s="34">
        <v>0</v>
      </c>
      <c r="AA43" s="34">
        <v>44690753.786400005</v>
      </c>
      <c r="AC43" s="34">
        <v>44690753.786400005</v>
      </c>
      <c r="AD43" s="77">
        <v>14</v>
      </c>
      <c r="AE43" s="34">
        <v>1241409.8274000003</v>
      </c>
    </row>
    <row r="44" spans="2:31" x14ac:dyDescent="0.2">
      <c r="B44" s="31" t="s">
        <v>100</v>
      </c>
      <c r="C44" s="73">
        <v>1</v>
      </c>
      <c r="D44" s="31" t="s">
        <v>112</v>
      </c>
      <c r="E44" s="33">
        <v>1</v>
      </c>
      <c r="F44" s="33" t="s">
        <v>26</v>
      </c>
      <c r="G44" s="39">
        <v>-17417601.822843723</v>
      </c>
      <c r="H44" s="34">
        <v>-176326.03594953808</v>
      </c>
      <c r="I44" s="34">
        <v>-302125.58516439761</v>
      </c>
      <c r="J44" s="34">
        <v>-916273.63369533548</v>
      </c>
      <c r="K44" s="34">
        <v>-10037009.391649535</v>
      </c>
      <c r="L44" s="34">
        <v>-16560110.043541193</v>
      </c>
      <c r="M44" s="34">
        <v>0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4">
        <v>0</v>
      </c>
      <c r="Y44" s="34">
        <v>0</v>
      </c>
      <c r="Z44" s="34">
        <v>0</v>
      </c>
      <c r="AA44" s="34">
        <v>15995339.822857141</v>
      </c>
      <c r="AC44" s="34">
        <v>15995339.822857141</v>
      </c>
      <c r="AD44" s="77">
        <v>15</v>
      </c>
      <c r="AE44" s="34">
        <v>799766.99114285712</v>
      </c>
    </row>
    <row r="45" spans="2:31" x14ac:dyDescent="0.2">
      <c r="B45" s="31" t="s">
        <v>100</v>
      </c>
      <c r="C45" s="73">
        <v>2</v>
      </c>
      <c r="D45" s="31" t="s">
        <v>160</v>
      </c>
      <c r="E45" s="33">
        <v>1</v>
      </c>
      <c r="F45" s="33" t="s">
        <v>26</v>
      </c>
      <c r="G45" s="39">
        <v>-9824340.3916202337</v>
      </c>
      <c r="H45" s="34">
        <v>0</v>
      </c>
      <c r="I45" s="34">
        <v>0</v>
      </c>
      <c r="J45" s="34">
        <v>0</v>
      </c>
      <c r="K45" s="34">
        <v>0</v>
      </c>
      <c r="L45" s="34">
        <v>-1047577</v>
      </c>
      <c r="M45" s="34">
        <v>-6968417</v>
      </c>
      <c r="N45" s="34">
        <v>-11645069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13271217.524999999</v>
      </c>
      <c r="AC45" s="34">
        <v>13271217.524999999</v>
      </c>
      <c r="AD45" s="77">
        <v>13</v>
      </c>
      <c r="AE45" s="34">
        <v>491526.57500000001</v>
      </c>
    </row>
    <row r="46" spans="2:31" x14ac:dyDescent="0.2">
      <c r="B46" s="31" t="s">
        <v>101</v>
      </c>
      <c r="C46" s="73">
        <v>1</v>
      </c>
      <c r="D46" s="31" t="s">
        <v>107</v>
      </c>
      <c r="E46" s="33">
        <v>1</v>
      </c>
      <c r="F46" s="33" t="s">
        <v>26</v>
      </c>
      <c r="G46" s="39">
        <v>-5862839.6560553396</v>
      </c>
      <c r="H46" s="34">
        <v>-562958.65784328035</v>
      </c>
      <c r="I46" s="34">
        <v>-3286846.5899116616</v>
      </c>
      <c r="J46" s="34">
        <v>-4322374.4822450578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4">
        <v>0</v>
      </c>
      <c r="Y46" s="34">
        <v>0</v>
      </c>
      <c r="Z46" s="34">
        <v>0</v>
      </c>
      <c r="AA46" s="34">
        <v>4699003.3447500002</v>
      </c>
      <c r="AC46" s="34">
        <v>4699003.3447500002</v>
      </c>
      <c r="AD46" s="77">
        <v>17</v>
      </c>
      <c r="AE46" s="34">
        <v>204304.49325</v>
      </c>
    </row>
    <row r="47" spans="2:31" x14ac:dyDescent="0.2">
      <c r="B47" s="31" t="s">
        <v>101</v>
      </c>
      <c r="C47" s="73">
        <v>1</v>
      </c>
      <c r="D47" s="31" t="s">
        <v>110</v>
      </c>
      <c r="E47" s="33">
        <v>1</v>
      </c>
      <c r="F47" s="33" t="s">
        <v>26</v>
      </c>
      <c r="G47" s="39">
        <v>-24144202.227721684</v>
      </c>
      <c r="H47" s="34">
        <v>0</v>
      </c>
      <c r="I47" s="34">
        <v>-304770.17797596147</v>
      </c>
      <c r="J47" s="34">
        <v>-540678.40015691228</v>
      </c>
      <c r="K47" s="34">
        <v>-1838846.5297054031</v>
      </c>
      <c r="L47" s="34">
        <v>-15373872.498268411</v>
      </c>
      <c r="M47" s="34">
        <v>-27921537.278582022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4">
        <v>0</v>
      </c>
      <c r="Y47" s="34">
        <v>0</v>
      </c>
      <c r="Z47" s="34">
        <v>0</v>
      </c>
      <c r="AA47" s="34">
        <v>33105387.516975865</v>
      </c>
      <c r="AC47" s="34">
        <v>33105387.516975865</v>
      </c>
      <c r="AD47" s="77">
        <v>14</v>
      </c>
      <c r="AE47" s="34">
        <v>919594.09769377415</v>
      </c>
    </row>
    <row r="48" spans="2:31" x14ac:dyDescent="0.2">
      <c r="B48" s="31" t="s">
        <v>101</v>
      </c>
      <c r="C48" s="73">
        <v>1</v>
      </c>
      <c r="D48" s="31" t="s">
        <v>113</v>
      </c>
      <c r="E48" s="33">
        <v>1</v>
      </c>
      <c r="F48" s="33" t="s">
        <v>26</v>
      </c>
      <c r="G48" s="39">
        <v>-31322112.805458348</v>
      </c>
      <c r="H48" s="34">
        <v>-290073.52279134013</v>
      </c>
      <c r="I48" s="34">
        <v>-384387.044076366</v>
      </c>
      <c r="J48" s="34">
        <v>-909168.76573292306</v>
      </c>
      <c r="K48" s="34">
        <v>-11910563.816729208</v>
      </c>
      <c r="L48" s="34">
        <v>-37455489.060670167</v>
      </c>
      <c r="M48" s="34">
        <v>0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0</v>
      </c>
      <c r="V48" s="34">
        <v>0</v>
      </c>
      <c r="W48" s="34">
        <v>0</v>
      </c>
      <c r="X48" s="34">
        <v>0</v>
      </c>
      <c r="Y48" s="34">
        <v>0</v>
      </c>
      <c r="Z48" s="34">
        <v>0</v>
      </c>
      <c r="AA48" s="34">
        <v>29114104.120000005</v>
      </c>
      <c r="AC48" s="34">
        <v>29114104.120000005</v>
      </c>
      <c r="AD48" s="77">
        <v>15</v>
      </c>
      <c r="AE48" s="34">
        <v>1455705.2060000002</v>
      </c>
    </row>
    <row r="49" spans="2:31" x14ac:dyDescent="0.2">
      <c r="B49" s="31" t="s">
        <v>101</v>
      </c>
      <c r="C49" s="73">
        <v>2</v>
      </c>
      <c r="D49" s="31" t="s">
        <v>114</v>
      </c>
      <c r="E49" s="33">
        <v>1</v>
      </c>
      <c r="F49" s="33" t="s">
        <v>26</v>
      </c>
      <c r="G49" s="39">
        <v>-34475020.350740738</v>
      </c>
      <c r="H49" s="34">
        <v>0</v>
      </c>
      <c r="I49" s="34">
        <v>-280164.99313624977</v>
      </c>
      <c r="J49" s="34">
        <v>-581512.83897542977</v>
      </c>
      <c r="K49" s="34">
        <v>-2019198.382157</v>
      </c>
      <c r="L49" s="34">
        <v>-19947050.723129183</v>
      </c>
      <c r="M49" s="34">
        <v>-42769235.622012779</v>
      </c>
      <c r="N49" s="34">
        <v>-1514936.9105893557</v>
      </c>
      <c r="O49" s="34">
        <v>0</v>
      </c>
      <c r="P49" s="34">
        <v>0</v>
      </c>
      <c r="Q49" s="34">
        <v>0</v>
      </c>
      <c r="R49" s="34">
        <v>0</v>
      </c>
      <c r="S49" s="34">
        <v>0</v>
      </c>
      <c r="T49" s="34">
        <v>0</v>
      </c>
      <c r="U49" s="34">
        <v>0</v>
      </c>
      <c r="V49" s="34">
        <v>0</v>
      </c>
      <c r="W49" s="34">
        <v>0</v>
      </c>
      <c r="X49" s="34">
        <v>0</v>
      </c>
      <c r="Y49" s="34">
        <v>0</v>
      </c>
      <c r="Z49" s="34">
        <v>0</v>
      </c>
      <c r="AA49" s="34">
        <v>49662953.607799999</v>
      </c>
      <c r="AC49" s="34">
        <v>49662953.607799999</v>
      </c>
      <c r="AD49" s="77">
        <v>13</v>
      </c>
      <c r="AE49" s="34">
        <v>1342241.9894000001</v>
      </c>
    </row>
    <row r="50" spans="2:31" x14ac:dyDescent="0.2">
      <c r="B50" s="31" t="s">
        <v>102</v>
      </c>
      <c r="C50" s="73">
        <v>1</v>
      </c>
      <c r="D50" s="31" t="s">
        <v>107</v>
      </c>
      <c r="E50" s="33">
        <v>1</v>
      </c>
      <c r="F50" s="33" t="s">
        <v>26</v>
      </c>
      <c r="G50" s="39">
        <v>-5862839.6560553396</v>
      </c>
      <c r="H50" s="34">
        <v>-562958.65784328035</v>
      </c>
      <c r="I50" s="34">
        <v>-3286846.5899116616</v>
      </c>
      <c r="J50" s="34">
        <v>-4322374.4822450578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0</v>
      </c>
      <c r="V50" s="34">
        <v>0</v>
      </c>
      <c r="W50" s="34">
        <v>0</v>
      </c>
      <c r="X50" s="34">
        <v>0</v>
      </c>
      <c r="Y50" s="34">
        <v>0</v>
      </c>
      <c r="Z50" s="34">
        <v>0</v>
      </c>
      <c r="AA50" s="34">
        <v>4699003.3447500002</v>
      </c>
      <c r="AC50" s="34">
        <v>4699003.3447500002</v>
      </c>
      <c r="AD50" s="77">
        <v>17</v>
      </c>
      <c r="AE50" s="34">
        <v>204304.49325</v>
      </c>
    </row>
    <row r="51" spans="2:31" x14ac:dyDescent="0.2">
      <c r="B51" s="31" t="s">
        <v>102</v>
      </c>
      <c r="C51" s="73">
        <v>1</v>
      </c>
      <c r="D51" s="31" t="s">
        <v>115</v>
      </c>
      <c r="E51" s="33">
        <v>1</v>
      </c>
      <c r="F51" s="33" t="s">
        <v>26</v>
      </c>
      <c r="G51" s="39">
        <v>-70637734.094938233</v>
      </c>
      <c r="H51" s="34">
        <v>-367611.55494976975</v>
      </c>
      <c r="I51" s="34">
        <v>-900058.03321340622</v>
      </c>
      <c r="J51" s="34">
        <v>-3182788.6187264519</v>
      </c>
      <c r="K51" s="34">
        <v>-20107254.89472688</v>
      </c>
      <c r="L51" s="34">
        <v>-99355949.459276319</v>
      </c>
      <c r="M51" s="34">
        <v>-2954264.6191071668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34">
        <v>0</v>
      </c>
      <c r="W51" s="34">
        <v>0</v>
      </c>
      <c r="X51" s="34">
        <v>0</v>
      </c>
      <c r="Y51" s="34">
        <v>0</v>
      </c>
      <c r="Z51" s="34">
        <v>0</v>
      </c>
      <c r="AA51" s="34">
        <v>91344907.569599986</v>
      </c>
      <c r="AC51" s="34">
        <v>91344907.569599986</v>
      </c>
      <c r="AD51" s="77">
        <v>14</v>
      </c>
      <c r="AE51" s="34">
        <v>2537358.5436</v>
      </c>
    </row>
    <row r="52" spans="2:31" x14ac:dyDescent="0.2">
      <c r="B52" s="31" t="s">
        <v>102</v>
      </c>
      <c r="C52" s="73">
        <v>1</v>
      </c>
      <c r="D52" s="31" t="s">
        <v>120</v>
      </c>
      <c r="E52" s="33">
        <v>1</v>
      </c>
      <c r="F52" s="33" t="s">
        <v>26</v>
      </c>
      <c r="G52" s="39">
        <v>-31322112.805458348</v>
      </c>
      <c r="H52" s="34">
        <v>-290073.52279134013</v>
      </c>
      <c r="I52" s="34">
        <v>-384387.044076366</v>
      </c>
      <c r="J52" s="34">
        <v>-909168.76573292306</v>
      </c>
      <c r="K52" s="34">
        <v>-11910563.816729208</v>
      </c>
      <c r="L52" s="34">
        <v>-37455489.060670167</v>
      </c>
      <c r="M52" s="34">
        <v>0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0</v>
      </c>
      <c r="V52" s="34">
        <v>0</v>
      </c>
      <c r="W52" s="34">
        <v>0</v>
      </c>
      <c r="X52" s="34">
        <v>0</v>
      </c>
      <c r="Y52" s="34">
        <v>0</v>
      </c>
      <c r="Z52" s="34">
        <v>0</v>
      </c>
      <c r="AA52" s="34">
        <v>29114104.120000005</v>
      </c>
      <c r="AC52" s="34">
        <v>29114104.120000005</v>
      </c>
      <c r="AD52" s="77">
        <v>15</v>
      </c>
      <c r="AE52" s="34">
        <v>1455705.2060000002</v>
      </c>
    </row>
    <row r="53" spans="2:31" x14ac:dyDescent="0.2">
      <c r="B53" s="31" t="s">
        <v>102</v>
      </c>
      <c r="C53" s="73">
        <v>1</v>
      </c>
      <c r="D53" s="31" t="s">
        <v>112</v>
      </c>
      <c r="E53" s="33">
        <v>1</v>
      </c>
      <c r="F53" s="33" t="s">
        <v>26</v>
      </c>
      <c r="G53" s="39">
        <v>-17417601.822843723</v>
      </c>
      <c r="H53" s="34">
        <v>-176326.03594953808</v>
      </c>
      <c r="I53" s="34">
        <v>-302125.58516439761</v>
      </c>
      <c r="J53" s="34">
        <v>-916273.63369533548</v>
      </c>
      <c r="K53" s="34">
        <v>-10037009.391649535</v>
      </c>
      <c r="L53" s="34">
        <v>-16560110.043541193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0</v>
      </c>
      <c r="U53" s="34">
        <v>0</v>
      </c>
      <c r="V53" s="34">
        <v>0</v>
      </c>
      <c r="W53" s="34">
        <v>0</v>
      </c>
      <c r="X53" s="34">
        <v>0</v>
      </c>
      <c r="Y53" s="34">
        <v>0</v>
      </c>
      <c r="Z53" s="34">
        <v>0</v>
      </c>
      <c r="AA53" s="34">
        <v>15995339.822857141</v>
      </c>
      <c r="AC53" s="34">
        <v>15995339.822857141</v>
      </c>
      <c r="AD53" s="77">
        <v>15</v>
      </c>
      <c r="AE53" s="34">
        <v>799766.99114285712</v>
      </c>
    </row>
    <row r="54" spans="2:31" x14ac:dyDescent="0.2">
      <c r="B54" s="31" t="s">
        <v>102</v>
      </c>
      <c r="C54" s="73">
        <v>2</v>
      </c>
      <c r="D54" s="31" t="s">
        <v>160</v>
      </c>
      <c r="E54" s="33">
        <v>1</v>
      </c>
      <c r="F54" s="33" t="s">
        <v>26</v>
      </c>
      <c r="G54" s="39">
        <v>-9824340.3916202337</v>
      </c>
      <c r="H54" s="34">
        <v>0</v>
      </c>
      <c r="I54" s="34">
        <v>0</v>
      </c>
      <c r="J54" s="34">
        <v>0</v>
      </c>
      <c r="K54" s="34">
        <v>0</v>
      </c>
      <c r="L54" s="34">
        <v>-1047577</v>
      </c>
      <c r="M54" s="34">
        <v>-6968417</v>
      </c>
      <c r="N54" s="34">
        <v>-11645069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0</v>
      </c>
      <c r="V54" s="34">
        <v>0</v>
      </c>
      <c r="W54" s="34">
        <v>0</v>
      </c>
      <c r="X54" s="34">
        <v>0</v>
      </c>
      <c r="Y54" s="34">
        <v>0</v>
      </c>
      <c r="Z54" s="34">
        <v>0</v>
      </c>
      <c r="AA54" s="34">
        <v>13271217.524999999</v>
      </c>
      <c r="AC54" s="34">
        <v>13271217.524999999</v>
      </c>
      <c r="AD54" s="77">
        <v>13</v>
      </c>
      <c r="AE54" s="34">
        <v>491526.57500000001</v>
      </c>
    </row>
    <row r="55" spans="2:31" x14ac:dyDescent="0.2">
      <c r="B55" s="31" t="s">
        <v>103</v>
      </c>
      <c r="C55" s="73">
        <v>1</v>
      </c>
      <c r="D55" s="31" t="s">
        <v>107</v>
      </c>
      <c r="E55" s="33">
        <v>1</v>
      </c>
      <c r="F55" s="33" t="s">
        <v>26</v>
      </c>
      <c r="G55" s="39">
        <v>-5862839.6560553396</v>
      </c>
      <c r="H55" s="34">
        <v>-562958.65784328035</v>
      </c>
      <c r="I55" s="34">
        <v>-3286846.5899116616</v>
      </c>
      <c r="J55" s="34">
        <v>-4322374.4822450578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v>0</v>
      </c>
      <c r="R55" s="34">
        <v>0</v>
      </c>
      <c r="S55" s="34">
        <v>0</v>
      </c>
      <c r="T55" s="34">
        <v>0</v>
      </c>
      <c r="U55" s="34">
        <v>0</v>
      </c>
      <c r="V55" s="34">
        <v>0</v>
      </c>
      <c r="W55" s="34">
        <v>0</v>
      </c>
      <c r="X55" s="34">
        <v>0</v>
      </c>
      <c r="Y55" s="34">
        <v>0</v>
      </c>
      <c r="Z55" s="34">
        <v>0</v>
      </c>
      <c r="AA55" s="34">
        <v>4699003.3447500002</v>
      </c>
      <c r="AC55" s="34">
        <v>4699003.3447500002</v>
      </c>
      <c r="AD55" s="77">
        <v>17</v>
      </c>
      <c r="AE55" s="34">
        <v>204304.49325</v>
      </c>
    </row>
    <row r="56" spans="2:31" x14ac:dyDescent="0.2">
      <c r="B56" s="31" t="s">
        <v>103</v>
      </c>
      <c r="C56" s="73">
        <v>1</v>
      </c>
      <c r="D56" s="31" t="s">
        <v>116</v>
      </c>
      <c r="E56" s="33">
        <v>1</v>
      </c>
      <c r="F56" s="33" t="s">
        <v>26</v>
      </c>
      <c r="G56" s="39">
        <v>-54407792.095098339</v>
      </c>
      <c r="H56" s="34">
        <v>-1041254.0248065903</v>
      </c>
      <c r="I56" s="34">
        <v>-2755096.8880457319</v>
      </c>
      <c r="J56" s="34">
        <v>-21687177.713019524</v>
      </c>
      <c r="K56" s="34">
        <v>-60935329.234128162</v>
      </c>
      <c r="L56" s="34">
        <v>0</v>
      </c>
      <c r="M56" s="34">
        <v>0</v>
      </c>
      <c r="N56" s="34">
        <v>0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0</v>
      </c>
      <c r="V56" s="34">
        <v>0</v>
      </c>
      <c r="W56" s="34">
        <v>0</v>
      </c>
      <c r="X56" s="34">
        <v>0</v>
      </c>
      <c r="Y56" s="34">
        <v>0</v>
      </c>
      <c r="Z56" s="34">
        <v>0</v>
      </c>
      <c r="AA56" s="34">
        <v>57036446.187600009</v>
      </c>
      <c r="AC56" s="34">
        <v>57036446.187600009</v>
      </c>
      <c r="AD56" s="77">
        <v>17</v>
      </c>
      <c r="AE56" s="34">
        <v>1728377.1572000002</v>
      </c>
    </row>
    <row r="57" spans="2:31" x14ac:dyDescent="0.2">
      <c r="B57" s="31" t="s">
        <v>103</v>
      </c>
      <c r="C57" s="73">
        <v>1</v>
      </c>
      <c r="D57" s="31" t="s">
        <v>112</v>
      </c>
      <c r="E57" s="33">
        <v>1</v>
      </c>
      <c r="F57" s="33" t="s">
        <v>26</v>
      </c>
      <c r="G57" s="39">
        <v>-17417601.822843723</v>
      </c>
      <c r="H57" s="34">
        <v>-176326.03594953808</v>
      </c>
      <c r="I57" s="34">
        <v>-302125.58516439761</v>
      </c>
      <c r="J57" s="34">
        <v>-916273.63369533548</v>
      </c>
      <c r="K57" s="34">
        <v>-10037009.391649535</v>
      </c>
      <c r="L57" s="34">
        <v>-16560110.043541193</v>
      </c>
      <c r="M57" s="34">
        <v>0</v>
      </c>
      <c r="N57" s="34">
        <v>0</v>
      </c>
      <c r="O57" s="34">
        <v>0</v>
      </c>
      <c r="P57" s="34">
        <v>0</v>
      </c>
      <c r="Q57" s="34">
        <v>0</v>
      </c>
      <c r="R57" s="34">
        <v>0</v>
      </c>
      <c r="S57" s="34">
        <v>0</v>
      </c>
      <c r="T57" s="34">
        <v>0</v>
      </c>
      <c r="U57" s="34">
        <v>0</v>
      </c>
      <c r="V57" s="34">
        <v>0</v>
      </c>
      <c r="W57" s="34">
        <v>0</v>
      </c>
      <c r="X57" s="34">
        <v>0</v>
      </c>
      <c r="Y57" s="34">
        <v>0</v>
      </c>
      <c r="Z57" s="34">
        <v>0</v>
      </c>
      <c r="AA57" s="34">
        <v>15995339.822857141</v>
      </c>
      <c r="AC57" s="34">
        <v>15995339.822857141</v>
      </c>
      <c r="AD57" s="77">
        <v>15</v>
      </c>
      <c r="AE57" s="34">
        <v>799766.99114285712</v>
      </c>
    </row>
    <row r="58" spans="2:31" x14ac:dyDescent="0.2">
      <c r="B58" s="31" t="s">
        <v>103</v>
      </c>
      <c r="C58" s="73">
        <v>2</v>
      </c>
      <c r="D58" s="31" t="s">
        <v>161</v>
      </c>
      <c r="E58" s="33">
        <v>1</v>
      </c>
      <c r="F58" s="33" t="s">
        <v>26</v>
      </c>
      <c r="G58" s="39">
        <v>-9824340.3916202337</v>
      </c>
      <c r="H58" s="34">
        <v>0</v>
      </c>
      <c r="I58" s="34">
        <v>0</v>
      </c>
      <c r="J58" s="34">
        <v>0</v>
      </c>
      <c r="K58" s="34">
        <v>0</v>
      </c>
      <c r="L58" s="34">
        <v>-1047577</v>
      </c>
      <c r="M58" s="34">
        <v>-6968417</v>
      </c>
      <c r="N58" s="34">
        <v>-11645069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>
        <v>0</v>
      </c>
      <c r="X58" s="34">
        <v>0</v>
      </c>
      <c r="Y58" s="34">
        <v>0</v>
      </c>
      <c r="Z58" s="34">
        <v>0</v>
      </c>
      <c r="AA58" s="34">
        <v>13271217.524999999</v>
      </c>
      <c r="AC58" s="34">
        <v>13271217.524999999</v>
      </c>
      <c r="AD58" s="77">
        <v>13</v>
      </c>
      <c r="AE58" s="34">
        <v>491526.57500000001</v>
      </c>
    </row>
    <row r="59" spans="2:31" x14ac:dyDescent="0.2">
      <c r="B59" s="31" t="s">
        <v>104</v>
      </c>
      <c r="C59" s="73">
        <v>1</v>
      </c>
      <c r="D59" s="31" t="s">
        <v>107</v>
      </c>
      <c r="E59" s="33">
        <v>1</v>
      </c>
      <c r="F59" s="33" t="s">
        <v>26</v>
      </c>
      <c r="G59" s="39">
        <v>-5862839.6560553396</v>
      </c>
      <c r="H59" s="34">
        <v>-562958.65784328035</v>
      </c>
      <c r="I59" s="34">
        <v>-3286846.5899116616</v>
      </c>
      <c r="J59" s="34">
        <v>-4322374.4822450578</v>
      </c>
      <c r="K59" s="34">
        <v>0</v>
      </c>
      <c r="L59" s="34">
        <v>0</v>
      </c>
      <c r="M59" s="34">
        <v>0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0</v>
      </c>
      <c r="V59" s="34">
        <v>0</v>
      </c>
      <c r="W59" s="34">
        <v>0</v>
      </c>
      <c r="X59" s="34">
        <v>0</v>
      </c>
      <c r="Y59" s="34">
        <v>0</v>
      </c>
      <c r="Z59" s="34">
        <v>0</v>
      </c>
      <c r="AA59" s="34">
        <v>4699003.3447500002</v>
      </c>
      <c r="AC59" s="34">
        <v>4699003.3447500002</v>
      </c>
      <c r="AD59" s="77">
        <v>17</v>
      </c>
      <c r="AE59" s="34">
        <v>204304.49325</v>
      </c>
    </row>
    <row r="60" spans="2:31" x14ac:dyDescent="0.2">
      <c r="B60" s="31" t="s">
        <v>104</v>
      </c>
      <c r="C60" s="73">
        <v>1</v>
      </c>
      <c r="D60" s="31" t="s">
        <v>116</v>
      </c>
      <c r="E60" s="33">
        <v>1</v>
      </c>
      <c r="F60" s="33" t="s">
        <v>26</v>
      </c>
      <c r="G60" s="39">
        <v>-54407792.095098339</v>
      </c>
      <c r="H60" s="34">
        <v>-1041254.0248065903</v>
      </c>
      <c r="I60" s="34">
        <v>-2755096.8880457319</v>
      </c>
      <c r="J60" s="34">
        <v>-21687177.713019524</v>
      </c>
      <c r="K60" s="34">
        <v>-60935329.234128162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0</v>
      </c>
      <c r="V60" s="34">
        <v>0</v>
      </c>
      <c r="W60" s="34">
        <v>0</v>
      </c>
      <c r="X60" s="34">
        <v>0</v>
      </c>
      <c r="Y60" s="34">
        <v>0</v>
      </c>
      <c r="Z60" s="34">
        <v>0</v>
      </c>
      <c r="AA60" s="34">
        <v>57036446.187600009</v>
      </c>
      <c r="AC60" s="34">
        <v>57036446.187600009</v>
      </c>
      <c r="AD60" s="77">
        <v>17</v>
      </c>
      <c r="AE60" s="34">
        <v>1728377.1572000002</v>
      </c>
    </row>
    <row r="61" spans="2:31" x14ac:dyDescent="0.2">
      <c r="B61" s="31" t="s">
        <v>104</v>
      </c>
      <c r="C61" s="73">
        <v>1</v>
      </c>
      <c r="D61" s="31" t="s">
        <v>112</v>
      </c>
      <c r="E61" s="33">
        <v>1</v>
      </c>
      <c r="F61" s="33" t="s">
        <v>26</v>
      </c>
      <c r="G61" s="39">
        <v>-17417601.822843723</v>
      </c>
      <c r="H61" s="34">
        <v>-176326.03594953808</v>
      </c>
      <c r="I61" s="34">
        <v>-302125.58516439761</v>
      </c>
      <c r="J61" s="34">
        <v>-916273.63369533548</v>
      </c>
      <c r="K61" s="34">
        <v>-10037009.391649535</v>
      </c>
      <c r="L61" s="34">
        <v>-16560110.043541193</v>
      </c>
      <c r="M61" s="34">
        <v>0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0</v>
      </c>
      <c r="V61" s="34">
        <v>0</v>
      </c>
      <c r="W61" s="34">
        <v>0</v>
      </c>
      <c r="X61" s="34">
        <v>0</v>
      </c>
      <c r="Y61" s="34">
        <v>0</v>
      </c>
      <c r="Z61" s="34">
        <v>0</v>
      </c>
      <c r="AA61" s="34">
        <v>15995339.822857141</v>
      </c>
      <c r="AC61" s="34">
        <v>15995339.822857141</v>
      </c>
      <c r="AD61" s="77">
        <v>15</v>
      </c>
      <c r="AE61" s="34">
        <v>799766.99114285712</v>
      </c>
    </row>
    <row r="62" spans="2:31" x14ac:dyDescent="0.2">
      <c r="B62" s="31" t="s">
        <v>104</v>
      </c>
      <c r="C62" s="73">
        <v>2</v>
      </c>
      <c r="D62" s="31" t="s">
        <v>162</v>
      </c>
      <c r="E62" s="33">
        <v>1</v>
      </c>
      <c r="F62" s="33" t="s">
        <v>26</v>
      </c>
      <c r="G62" s="39"/>
      <c r="H62" s="34" t="s">
        <v>200</v>
      </c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C62" s="34" t="s">
        <v>200</v>
      </c>
      <c r="AD62" s="77"/>
      <c r="AE62" s="34"/>
    </row>
    <row r="63" spans="2:31" x14ac:dyDescent="0.2">
      <c r="B63" s="31" t="s">
        <v>105</v>
      </c>
      <c r="C63" s="73">
        <v>1</v>
      </c>
      <c r="D63" s="31" t="s">
        <v>107</v>
      </c>
      <c r="E63" s="33">
        <v>1</v>
      </c>
      <c r="F63" s="33" t="s">
        <v>26</v>
      </c>
      <c r="G63" s="39">
        <v>-5862839.6560553396</v>
      </c>
      <c r="H63" s="34">
        <v>-562958.65784328035</v>
      </c>
      <c r="I63" s="34">
        <v>-3286846.5899116616</v>
      </c>
      <c r="J63" s="34">
        <v>-4322374.4822450578</v>
      </c>
      <c r="K63" s="34">
        <v>0</v>
      </c>
      <c r="L63" s="34">
        <v>0</v>
      </c>
      <c r="M63" s="34">
        <v>0</v>
      </c>
      <c r="N63" s="34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0</v>
      </c>
      <c r="V63" s="34">
        <v>0</v>
      </c>
      <c r="W63" s="34">
        <v>0</v>
      </c>
      <c r="X63" s="34">
        <v>0</v>
      </c>
      <c r="Y63" s="34">
        <v>0</v>
      </c>
      <c r="Z63" s="34">
        <v>0</v>
      </c>
      <c r="AA63" s="34">
        <v>4699003.3447500002</v>
      </c>
      <c r="AC63" s="34">
        <v>4699003.3447500002</v>
      </c>
      <c r="AD63" s="77">
        <v>17</v>
      </c>
      <c r="AE63" s="34">
        <v>204304.49325</v>
      </c>
    </row>
    <row r="64" spans="2:31" x14ac:dyDescent="0.2">
      <c r="B64" s="31" t="s">
        <v>105</v>
      </c>
      <c r="C64" s="73">
        <v>1</v>
      </c>
      <c r="D64" s="31" t="s">
        <v>116</v>
      </c>
      <c r="E64" s="33">
        <v>1</v>
      </c>
      <c r="F64" s="33" t="s">
        <v>26</v>
      </c>
      <c r="G64" s="39">
        <v>-54407792.095098339</v>
      </c>
      <c r="H64" s="34">
        <v>-1041254.0248065903</v>
      </c>
      <c r="I64" s="34">
        <v>-2755096.8880457319</v>
      </c>
      <c r="J64" s="34">
        <v>-21687177.713019524</v>
      </c>
      <c r="K64" s="34">
        <v>-60935329.234128162</v>
      </c>
      <c r="L64" s="34">
        <v>0</v>
      </c>
      <c r="M64" s="34">
        <v>0</v>
      </c>
      <c r="N64" s="34">
        <v>0</v>
      </c>
      <c r="O64" s="34">
        <v>0</v>
      </c>
      <c r="P64" s="34">
        <v>0</v>
      </c>
      <c r="Q64" s="34">
        <v>0</v>
      </c>
      <c r="R64" s="34">
        <v>0</v>
      </c>
      <c r="S64" s="34">
        <v>0</v>
      </c>
      <c r="T64" s="34">
        <v>0</v>
      </c>
      <c r="U64" s="34">
        <v>0</v>
      </c>
      <c r="V64" s="34">
        <v>0</v>
      </c>
      <c r="W64" s="34">
        <v>0</v>
      </c>
      <c r="X64" s="34">
        <v>0</v>
      </c>
      <c r="Y64" s="34">
        <v>0</v>
      </c>
      <c r="Z64" s="34">
        <v>0</v>
      </c>
      <c r="AA64" s="34">
        <v>57036446.187600009</v>
      </c>
      <c r="AC64" s="34">
        <v>57036446.187600009</v>
      </c>
      <c r="AD64" s="77">
        <v>17</v>
      </c>
      <c r="AE64" s="34">
        <v>1728377.1572000002</v>
      </c>
    </row>
    <row r="65" spans="2:31" x14ac:dyDescent="0.2">
      <c r="B65" s="31" t="s">
        <v>105</v>
      </c>
      <c r="C65" s="73">
        <v>2</v>
      </c>
      <c r="D65" s="31" t="s">
        <v>114</v>
      </c>
      <c r="E65" s="33">
        <v>1</v>
      </c>
      <c r="F65" s="33" t="s">
        <v>26</v>
      </c>
      <c r="G65" s="39">
        <v>-34475020.350740738</v>
      </c>
      <c r="H65" s="34">
        <v>0</v>
      </c>
      <c r="I65" s="34">
        <v>-280164.99313624977</v>
      </c>
      <c r="J65" s="34">
        <v>-581512.83897542977</v>
      </c>
      <c r="K65" s="34">
        <v>-2019198.382157</v>
      </c>
      <c r="L65" s="34">
        <v>-19947050.723129183</v>
      </c>
      <c r="M65" s="34">
        <v>-42769235.622012779</v>
      </c>
      <c r="N65" s="34">
        <v>-1514936.9105893557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0</v>
      </c>
      <c r="U65" s="34">
        <v>0</v>
      </c>
      <c r="V65" s="34">
        <v>0</v>
      </c>
      <c r="W65" s="34">
        <v>0</v>
      </c>
      <c r="X65" s="34">
        <v>0</v>
      </c>
      <c r="Y65" s="34">
        <v>0</v>
      </c>
      <c r="Z65" s="34">
        <v>0</v>
      </c>
      <c r="AA65" s="34">
        <v>49662953.607799999</v>
      </c>
      <c r="AC65" s="34">
        <v>49662953.607799999</v>
      </c>
      <c r="AD65" s="77">
        <v>13</v>
      </c>
      <c r="AE65" s="34">
        <v>1342241.9894000001</v>
      </c>
    </row>
    <row r="66" spans="2:31" x14ac:dyDescent="0.2">
      <c r="B66" s="31" t="s">
        <v>117</v>
      </c>
      <c r="C66" s="73">
        <v>1</v>
      </c>
      <c r="D66" s="31" t="s">
        <v>107</v>
      </c>
      <c r="E66" s="33">
        <v>1</v>
      </c>
      <c r="F66" s="33" t="s">
        <v>26</v>
      </c>
      <c r="G66" s="39">
        <v>-5862839.6560553396</v>
      </c>
      <c r="H66" s="34">
        <v>-562958.65784328035</v>
      </c>
      <c r="I66" s="34">
        <v>-3286846.5899116616</v>
      </c>
      <c r="J66" s="34">
        <v>-4322374.4822450578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0</v>
      </c>
      <c r="V66" s="34">
        <v>0</v>
      </c>
      <c r="W66" s="34">
        <v>0</v>
      </c>
      <c r="X66" s="34">
        <v>0</v>
      </c>
      <c r="Y66" s="34">
        <v>0</v>
      </c>
      <c r="Z66" s="34">
        <v>0</v>
      </c>
      <c r="AA66" s="34">
        <v>4699003.3447500002</v>
      </c>
      <c r="AC66" s="34">
        <v>4699003.3447500002</v>
      </c>
      <c r="AD66" s="77">
        <v>17</v>
      </c>
      <c r="AE66" s="34">
        <v>204304.49325</v>
      </c>
    </row>
    <row r="67" spans="2:31" x14ac:dyDescent="0.2">
      <c r="B67" s="31" t="s">
        <v>117</v>
      </c>
      <c r="C67" s="73">
        <v>1</v>
      </c>
      <c r="D67" s="31" t="s">
        <v>194</v>
      </c>
      <c r="E67" s="33">
        <v>0</v>
      </c>
      <c r="F67" s="33" t="s">
        <v>26</v>
      </c>
      <c r="G67" s="39"/>
      <c r="H67" s="34" t="s">
        <v>200</v>
      </c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C67" s="34" t="s">
        <v>200</v>
      </c>
      <c r="AD67" s="77"/>
      <c r="AE67" s="34"/>
    </row>
    <row r="68" spans="2:31" x14ac:dyDescent="0.2">
      <c r="B68" s="31" t="s">
        <v>117</v>
      </c>
      <c r="C68" s="73">
        <v>2</v>
      </c>
      <c r="D68" s="31" t="s">
        <v>116</v>
      </c>
      <c r="E68" s="33">
        <v>1</v>
      </c>
      <c r="F68" s="33" t="s">
        <v>26</v>
      </c>
      <c r="G68" s="39">
        <v>-40774440.496269129</v>
      </c>
      <c r="H68" s="34">
        <v>0</v>
      </c>
      <c r="I68" s="34">
        <v>0</v>
      </c>
      <c r="J68" s="34">
        <v>0</v>
      </c>
      <c r="K68" s="34">
        <v>-1041254.0248065903</v>
      </c>
      <c r="L68" s="34">
        <v>-2755096.8880457319</v>
      </c>
      <c r="M68" s="34">
        <v>-21687177.713019524</v>
      </c>
      <c r="N68" s="34">
        <v>-60935329.234128162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0</v>
      </c>
      <c r="V68" s="34">
        <v>0</v>
      </c>
      <c r="W68" s="34">
        <v>0</v>
      </c>
      <c r="X68" s="34">
        <v>0</v>
      </c>
      <c r="Y68" s="34">
        <v>0</v>
      </c>
      <c r="Z68" s="34">
        <v>0</v>
      </c>
      <c r="AA68" s="34">
        <v>63949954.816400006</v>
      </c>
      <c r="AC68" s="34">
        <v>63949954.816400006</v>
      </c>
      <c r="AD68" s="77">
        <v>13</v>
      </c>
      <c r="AE68" s="34">
        <v>1728377.1572000002</v>
      </c>
    </row>
    <row r="69" spans="2:31" x14ac:dyDescent="0.2">
      <c r="B69" s="31" t="s">
        <v>117</v>
      </c>
      <c r="C69" s="73">
        <v>2</v>
      </c>
      <c r="D69" s="31" t="s">
        <v>112</v>
      </c>
      <c r="E69" s="33">
        <v>1</v>
      </c>
      <c r="F69" s="33" t="s">
        <v>26</v>
      </c>
      <c r="G69" s="39">
        <v>-14483219.880632302</v>
      </c>
      <c r="H69" s="34">
        <v>0</v>
      </c>
      <c r="I69" s="34">
        <v>0</v>
      </c>
      <c r="J69" s="34">
        <v>-176326.03594953808</v>
      </c>
      <c r="K69" s="34">
        <v>-302125.58516439761</v>
      </c>
      <c r="L69" s="34">
        <v>-916273.63369533548</v>
      </c>
      <c r="M69" s="34">
        <v>-10037009.391649535</v>
      </c>
      <c r="N69" s="34">
        <v>-16560110.043541193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0</v>
      </c>
      <c r="V69" s="34">
        <v>0</v>
      </c>
      <c r="W69" s="34">
        <v>0</v>
      </c>
      <c r="X69" s="34">
        <v>0</v>
      </c>
      <c r="Y69" s="34">
        <v>0</v>
      </c>
      <c r="Z69" s="34">
        <v>0</v>
      </c>
      <c r="AA69" s="34">
        <v>17594873.805142857</v>
      </c>
      <c r="AC69" s="34">
        <v>17594873.805142857</v>
      </c>
      <c r="AD69" s="77">
        <v>13</v>
      </c>
      <c r="AE69" s="34">
        <v>799766.99114285712</v>
      </c>
    </row>
    <row r="70" spans="2:31" x14ac:dyDescent="0.2">
      <c r="B70" s="31" t="s">
        <v>118</v>
      </c>
      <c r="C70" s="73">
        <v>1</v>
      </c>
      <c r="D70" s="31" t="s">
        <v>107</v>
      </c>
      <c r="E70" s="33">
        <v>1</v>
      </c>
      <c r="F70" s="33" t="s">
        <v>26</v>
      </c>
      <c r="G70" s="39">
        <v>-5862839.6560553396</v>
      </c>
      <c r="H70" s="34">
        <v>-562958.65784328035</v>
      </c>
      <c r="I70" s="34">
        <v>-3286846.5899116616</v>
      </c>
      <c r="J70" s="34">
        <v>-4322374.4822450578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  <c r="AA70" s="34">
        <v>4699003.3447500002</v>
      </c>
      <c r="AC70" s="34">
        <v>4699003.3447500002</v>
      </c>
      <c r="AD70" s="77">
        <v>17</v>
      </c>
      <c r="AE70" s="34">
        <v>204304.49325</v>
      </c>
    </row>
    <row r="71" spans="2:31" x14ac:dyDescent="0.2">
      <c r="B71" s="31" t="s">
        <v>118</v>
      </c>
      <c r="C71" s="73">
        <v>1</v>
      </c>
      <c r="D71" s="31" t="s">
        <v>194</v>
      </c>
      <c r="E71" s="33">
        <v>0</v>
      </c>
      <c r="F71" s="33" t="s">
        <v>26</v>
      </c>
      <c r="G71" s="39"/>
      <c r="H71" s="34" t="s">
        <v>200</v>
      </c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C71" s="34" t="s">
        <v>200</v>
      </c>
      <c r="AD71" s="77"/>
      <c r="AE71" s="34"/>
    </row>
    <row r="72" spans="2:31" x14ac:dyDescent="0.2">
      <c r="B72" s="31" t="s">
        <v>118</v>
      </c>
      <c r="C72" s="73">
        <v>2</v>
      </c>
      <c r="D72" s="31" t="s">
        <v>116</v>
      </c>
      <c r="E72" s="33">
        <v>1</v>
      </c>
      <c r="F72" s="33" t="s">
        <v>26</v>
      </c>
      <c r="G72" s="39">
        <v>-40774440.496269129</v>
      </c>
      <c r="H72" s="34">
        <v>0</v>
      </c>
      <c r="I72" s="34">
        <v>0</v>
      </c>
      <c r="J72" s="34">
        <v>0</v>
      </c>
      <c r="K72" s="34">
        <v>-1041254.0248065903</v>
      </c>
      <c r="L72" s="34">
        <v>-2755096.8880457319</v>
      </c>
      <c r="M72" s="34">
        <v>-21687177.713019524</v>
      </c>
      <c r="N72" s="34">
        <v>-60935329.234128162</v>
      </c>
      <c r="O72" s="34">
        <v>0</v>
      </c>
      <c r="P72" s="34">
        <v>0</v>
      </c>
      <c r="Q72" s="34">
        <v>0</v>
      </c>
      <c r="R72" s="34">
        <v>0</v>
      </c>
      <c r="S72" s="34">
        <v>0</v>
      </c>
      <c r="T72" s="34">
        <v>0</v>
      </c>
      <c r="U72" s="34">
        <v>0</v>
      </c>
      <c r="V72" s="34">
        <v>0</v>
      </c>
      <c r="W72" s="34">
        <v>0</v>
      </c>
      <c r="X72" s="34">
        <v>0</v>
      </c>
      <c r="Y72" s="34">
        <v>0</v>
      </c>
      <c r="Z72" s="34">
        <v>0</v>
      </c>
      <c r="AA72" s="34">
        <v>63949954.816400006</v>
      </c>
      <c r="AC72" s="34">
        <v>63949954.816400006</v>
      </c>
      <c r="AD72" s="77">
        <v>13</v>
      </c>
      <c r="AE72" s="34">
        <v>1728377.1572000002</v>
      </c>
    </row>
    <row r="73" spans="2:31" x14ac:dyDescent="0.2">
      <c r="B73" s="31" t="s">
        <v>118</v>
      </c>
      <c r="C73" s="73">
        <v>2</v>
      </c>
      <c r="D73" s="31" t="s">
        <v>112</v>
      </c>
      <c r="E73" s="33">
        <v>1</v>
      </c>
      <c r="F73" s="33" t="s">
        <v>26</v>
      </c>
      <c r="G73" s="39">
        <v>-14483219.880632302</v>
      </c>
      <c r="H73" s="34">
        <v>0</v>
      </c>
      <c r="I73" s="34">
        <v>0</v>
      </c>
      <c r="J73" s="34">
        <v>-176326.03594953808</v>
      </c>
      <c r="K73" s="34">
        <v>-302125.58516439761</v>
      </c>
      <c r="L73" s="34">
        <v>-916273.63369533548</v>
      </c>
      <c r="M73" s="34">
        <v>-10037009.391649535</v>
      </c>
      <c r="N73" s="34">
        <v>-16560110.043541193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>
        <v>0</v>
      </c>
      <c r="U73" s="34">
        <v>0</v>
      </c>
      <c r="V73" s="34">
        <v>0</v>
      </c>
      <c r="W73" s="34">
        <v>0</v>
      </c>
      <c r="X73" s="34">
        <v>0</v>
      </c>
      <c r="Y73" s="34">
        <v>0</v>
      </c>
      <c r="Z73" s="34">
        <v>0</v>
      </c>
      <c r="AA73" s="34">
        <v>17594873.805142857</v>
      </c>
      <c r="AC73" s="34">
        <v>17594873.805142857</v>
      </c>
      <c r="AD73" s="77">
        <v>13</v>
      </c>
      <c r="AE73" s="34">
        <v>799766.99114285712</v>
      </c>
    </row>
    <row r="74" spans="2:31" x14ac:dyDescent="0.2">
      <c r="B74" s="31" t="s">
        <v>157</v>
      </c>
      <c r="C74" s="73">
        <v>1</v>
      </c>
      <c r="D74" s="31" t="s">
        <v>107</v>
      </c>
      <c r="E74" s="33">
        <v>1</v>
      </c>
      <c r="F74" s="33" t="s">
        <v>26</v>
      </c>
      <c r="G74" s="39">
        <v>-5862839.6560553396</v>
      </c>
      <c r="H74" s="34">
        <v>-562958.65784328035</v>
      </c>
      <c r="I74" s="34">
        <v>-3286846.5899116616</v>
      </c>
      <c r="J74" s="34">
        <v>-4322374.4822450578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0</v>
      </c>
      <c r="W74" s="34">
        <v>0</v>
      </c>
      <c r="X74" s="34">
        <v>0</v>
      </c>
      <c r="Y74" s="34">
        <v>0</v>
      </c>
      <c r="Z74" s="34">
        <v>0</v>
      </c>
      <c r="AA74" s="34">
        <v>4699003.3447500002</v>
      </c>
      <c r="AC74" s="34">
        <v>4699003.3447500002</v>
      </c>
      <c r="AD74" s="77">
        <v>17</v>
      </c>
      <c r="AE74" s="34">
        <v>204304.49325</v>
      </c>
    </row>
    <row r="75" spans="2:31" x14ac:dyDescent="0.2">
      <c r="B75" s="31" t="s">
        <v>157</v>
      </c>
      <c r="C75" s="73">
        <v>1</v>
      </c>
      <c r="D75" s="31" t="s">
        <v>194</v>
      </c>
      <c r="E75" s="33">
        <v>0</v>
      </c>
      <c r="F75" s="33" t="s">
        <v>26</v>
      </c>
      <c r="G75" s="39"/>
      <c r="H75" s="34" t="s">
        <v>200</v>
      </c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C75" s="34" t="s">
        <v>200</v>
      </c>
      <c r="AD75" s="77"/>
      <c r="AE75" s="34"/>
    </row>
    <row r="76" spans="2:31" x14ac:dyDescent="0.2">
      <c r="B76" s="31" t="s">
        <v>157</v>
      </c>
      <c r="C76" s="73">
        <v>2</v>
      </c>
      <c r="D76" s="31" t="s">
        <v>116</v>
      </c>
      <c r="E76" s="33">
        <v>1</v>
      </c>
      <c r="F76" s="33" t="s">
        <v>26</v>
      </c>
      <c r="G76" s="39">
        <v>-40774440.496269129</v>
      </c>
      <c r="H76" s="34">
        <v>0</v>
      </c>
      <c r="I76" s="34">
        <v>0</v>
      </c>
      <c r="J76" s="34">
        <v>0</v>
      </c>
      <c r="K76" s="34">
        <v>-1041254.0248065903</v>
      </c>
      <c r="L76" s="34">
        <v>-2755096.8880457319</v>
      </c>
      <c r="M76" s="34">
        <v>-21687177.713019524</v>
      </c>
      <c r="N76" s="34">
        <v>-60935329.234128162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34">
        <v>0</v>
      </c>
      <c r="W76" s="34">
        <v>0</v>
      </c>
      <c r="X76" s="34">
        <v>0</v>
      </c>
      <c r="Y76" s="34">
        <v>0</v>
      </c>
      <c r="Z76" s="34">
        <v>0</v>
      </c>
      <c r="AA76" s="34">
        <v>63949954.816400006</v>
      </c>
      <c r="AC76" s="34">
        <v>63949954.816400006</v>
      </c>
      <c r="AD76" s="77">
        <v>13</v>
      </c>
      <c r="AE76" s="34">
        <v>1728377.1572000002</v>
      </c>
    </row>
    <row r="77" spans="2:31" x14ac:dyDescent="0.2">
      <c r="B77" s="31" t="s">
        <v>157</v>
      </c>
      <c r="C77" s="73">
        <v>2</v>
      </c>
      <c r="D77" s="31" t="s">
        <v>112</v>
      </c>
      <c r="E77" s="33">
        <v>1</v>
      </c>
      <c r="F77" s="33" t="s">
        <v>26</v>
      </c>
      <c r="G77" s="39">
        <v>-14483219.880632302</v>
      </c>
      <c r="H77" s="34">
        <v>0</v>
      </c>
      <c r="I77" s="34">
        <v>0</v>
      </c>
      <c r="J77" s="34">
        <v>-176326.03594953808</v>
      </c>
      <c r="K77" s="34">
        <v>-302125.58516439761</v>
      </c>
      <c r="L77" s="34">
        <v>-916273.63369533548</v>
      </c>
      <c r="M77" s="34">
        <v>-10037009.391649535</v>
      </c>
      <c r="N77" s="34">
        <v>-16560110.043541193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17594873.805142857</v>
      </c>
      <c r="AC77" s="34">
        <v>17594873.805142857</v>
      </c>
      <c r="AD77" s="77">
        <v>13</v>
      </c>
      <c r="AE77" s="34">
        <v>799766.99114285712</v>
      </c>
    </row>
    <row r="78" spans="2:31" ht="15" x14ac:dyDescent="0.25">
      <c r="B78" s="129" t="s">
        <v>121</v>
      </c>
      <c r="C78" s="130"/>
      <c r="D78" s="129"/>
      <c r="E78" s="33"/>
      <c r="F78" s="33"/>
      <c r="G78" s="39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C78" s="34"/>
      <c r="AD78" s="77"/>
      <c r="AE78" s="34"/>
    </row>
    <row r="79" spans="2:31" x14ac:dyDescent="0.2">
      <c r="B79" s="31" t="s">
        <v>98</v>
      </c>
      <c r="C79" s="73">
        <v>2</v>
      </c>
      <c r="D79" s="31" t="s">
        <v>109</v>
      </c>
      <c r="E79" s="33">
        <v>1</v>
      </c>
      <c r="F79" s="33" t="s">
        <v>26</v>
      </c>
      <c r="G79" s="39">
        <v>-6799567.8445543209</v>
      </c>
      <c r="H79" s="34">
        <v>0</v>
      </c>
      <c r="I79" s="34">
        <v>0</v>
      </c>
      <c r="J79" s="34">
        <v>0</v>
      </c>
      <c r="K79" s="34">
        <v>0</v>
      </c>
      <c r="L79" s="34">
        <v>-12600000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34">
        <v>0</v>
      </c>
      <c r="W79" s="34">
        <v>0</v>
      </c>
      <c r="X79" s="34">
        <v>0</v>
      </c>
      <c r="Y79" s="34">
        <v>0</v>
      </c>
      <c r="Z79" s="34">
        <v>0</v>
      </c>
      <c r="AA79" s="34">
        <v>9324000</v>
      </c>
      <c r="AC79" s="34">
        <v>9324000</v>
      </c>
      <c r="AD79" s="77">
        <v>13</v>
      </c>
      <c r="AE79" s="34">
        <v>252000</v>
      </c>
    </row>
    <row r="80" spans="2:31" x14ac:dyDescent="0.2">
      <c r="B80" s="31" t="s">
        <v>99</v>
      </c>
      <c r="C80" s="73">
        <v>1</v>
      </c>
      <c r="D80" s="31" t="s">
        <v>110</v>
      </c>
      <c r="E80" s="33">
        <v>1</v>
      </c>
      <c r="F80" s="33" t="s">
        <v>26</v>
      </c>
      <c r="G80" s="39">
        <v>-4429726.564336041</v>
      </c>
      <c r="H80" s="34">
        <v>0</v>
      </c>
      <c r="I80" s="34">
        <v>0</v>
      </c>
      <c r="J80" s="34">
        <v>0</v>
      </c>
      <c r="K80" s="34">
        <v>0</v>
      </c>
      <c r="L80" s="34">
        <v>-8100000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34">
        <v>0</v>
      </c>
      <c r="W80" s="34">
        <v>0</v>
      </c>
      <c r="X80" s="34">
        <v>0</v>
      </c>
      <c r="Y80" s="34">
        <v>0</v>
      </c>
      <c r="Z80" s="34">
        <v>0</v>
      </c>
      <c r="AA80" s="34">
        <v>5832000</v>
      </c>
      <c r="AC80" s="34">
        <v>5832000</v>
      </c>
      <c r="AD80" s="77">
        <v>14</v>
      </c>
      <c r="AE80" s="34">
        <v>162000</v>
      </c>
    </row>
    <row r="81" spans="2:31" x14ac:dyDescent="0.2">
      <c r="B81" s="31" t="s">
        <v>100</v>
      </c>
      <c r="C81" s="73">
        <v>1</v>
      </c>
      <c r="D81" s="31" t="s">
        <v>111</v>
      </c>
      <c r="E81" s="33">
        <v>1</v>
      </c>
      <c r="F81" s="33" t="s">
        <v>26</v>
      </c>
      <c r="G81" s="39">
        <v>-4789341.6234771721</v>
      </c>
      <c r="H81" s="34">
        <v>0</v>
      </c>
      <c r="I81" s="34">
        <v>0</v>
      </c>
      <c r="J81" s="34">
        <v>0</v>
      </c>
      <c r="K81" s="34">
        <v>-8100000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0</v>
      </c>
      <c r="V81" s="34">
        <v>0</v>
      </c>
      <c r="W81" s="34">
        <v>0</v>
      </c>
      <c r="X81" s="34">
        <v>0</v>
      </c>
      <c r="Y81" s="34">
        <v>0</v>
      </c>
      <c r="Z81" s="34">
        <v>0</v>
      </c>
      <c r="AA81" s="34">
        <v>5832000</v>
      </c>
      <c r="AC81" s="34">
        <v>5832000</v>
      </c>
      <c r="AD81" s="77">
        <v>14</v>
      </c>
      <c r="AE81" s="34">
        <v>162000</v>
      </c>
    </row>
    <row r="82" spans="2:31" x14ac:dyDescent="0.2">
      <c r="B82" s="31" t="s">
        <v>101</v>
      </c>
      <c r="C82" s="73">
        <v>1</v>
      </c>
      <c r="D82" s="31" t="s">
        <v>110</v>
      </c>
      <c r="E82" s="33">
        <v>1</v>
      </c>
      <c r="F82" s="33" t="s">
        <v>26</v>
      </c>
      <c r="G82" s="39">
        <v>-4429726.564336041</v>
      </c>
      <c r="H82" s="34">
        <v>0</v>
      </c>
      <c r="I82" s="34">
        <v>0</v>
      </c>
      <c r="J82" s="34">
        <v>0</v>
      </c>
      <c r="K82" s="34">
        <v>0</v>
      </c>
      <c r="L82" s="34">
        <v>-8100000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0</v>
      </c>
      <c r="Y82" s="34">
        <v>0</v>
      </c>
      <c r="Z82" s="34">
        <v>0</v>
      </c>
      <c r="AA82" s="34">
        <v>5832000</v>
      </c>
      <c r="AC82" s="34">
        <v>5832000</v>
      </c>
      <c r="AD82" s="77">
        <v>14</v>
      </c>
      <c r="AE82" s="34">
        <v>162000</v>
      </c>
    </row>
    <row r="83" spans="2:31" x14ac:dyDescent="0.2">
      <c r="B83" s="31" t="s">
        <v>101</v>
      </c>
      <c r="C83" s="73">
        <v>2</v>
      </c>
      <c r="D83" s="31" t="s">
        <v>114</v>
      </c>
      <c r="E83" s="33">
        <v>1</v>
      </c>
      <c r="F83" s="33" t="s">
        <v>26</v>
      </c>
      <c r="G83" s="39">
        <v>-8526442.2177744638</v>
      </c>
      <c r="H83" s="34">
        <v>0</v>
      </c>
      <c r="I83" s="34">
        <v>0</v>
      </c>
      <c r="J83" s="34">
        <v>0</v>
      </c>
      <c r="K83" s="34">
        <v>0</v>
      </c>
      <c r="L83" s="34">
        <v>-15800000</v>
      </c>
      <c r="M83" s="34">
        <v>0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  <c r="S83" s="34">
        <v>0</v>
      </c>
      <c r="T83" s="34">
        <v>0</v>
      </c>
      <c r="U83" s="34">
        <v>0</v>
      </c>
      <c r="V83" s="34">
        <v>0</v>
      </c>
      <c r="W83" s="34">
        <v>0</v>
      </c>
      <c r="X83" s="34">
        <v>0</v>
      </c>
      <c r="Y83" s="34">
        <v>0</v>
      </c>
      <c r="Z83" s="34">
        <v>0</v>
      </c>
      <c r="AA83" s="34">
        <v>11692000</v>
      </c>
      <c r="AC83" s="34">
        <v>11692000</v>
      </c>
      <c r="AD83" s="77">
        <v>13</v>
      </c>
      <c r="AE83" s="34">
        <v>316000</v>
      </c>
    </row>
    <row r="84" spans="2:31" x14ac:dyDescent="0.2">
      <c r="B84" s="31" t="s">
        <v>102</v>
      </c>
      <c r="C84" s="73">
        <v>1</v>
      </c>
      <c r="D84" s="31" t="s">
        <v>115</v>
      </c>
      <c r="E84" s="33">
        <v>1</v>
      </c>
      <c r="F84" s="33" t="s">
        <v>26</v>
      </c>
      <c r="G84" s="39">
        <v>-4789341.6234771721</v>
      </c>
      <c r="H84" s="34">
        <v>0</v>
      </c>
      <c r="I84" s="34">
        <v>0</v>
      </c>
      <c r="J84" s="34">
        <v>0</v>
      </c>
      <c r="K84" s="34">
        <v>-8100000</v>
      </c>
      <c r="L84" s="34">
        <v>0</v>
      </c>
      <c r="M84" s="34">
        <v>0</v>
      </c>
      <c r="N84" s="34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0</v>
      </c>
      <c r="V84" s="34">
        <v>0</v>
      </c>
      <c r="W84" s="34">
        <v>0</v>
      </c>
      <c r="X84" s="34">
        <v>0</v>
      </c>
      <c r="Y84" s="34">
        <v>0</v>
      </c>
      <c r="Z84" s="34">
        <v>0</v>
      </c>
      <c r="AA84" s="34">
        <v>5832000</v>
      </c>
      <c r="AC84" s="34">
        <v>5832000</v>
      </c>
      <c r="AD84" s="77">
        <v>14</v>
      </c>
      <c r="AE84" s="34">
        <v>162000</v>
      </c>
    </row>
    <row r="85" spans="2:31" x14ac:dyDescent="0.2">
      <c r="B85" s="31" t="s">
        <v>105</v>
      </c>
      <c r="C85" s="73">
        <v>2</v>
      </c>
      <c r="D85" s="31" t="s">
        <v>114</v>
      </c>
      <c r="E85" s="33">
        <v>1</v>
      </c>
      <c r="F85" s="33" t="s">
        <v>26</v>
      </c>
      <c r="G85" s="39">
        <v>-8526442.2177744638</v>
      </c>
      <c r="H85" s="34">
        <v>0</v>
      </c>
      <c r="I85" s="34">
        <v>0</v>
      </c>
      <c r="J85" s="34">
        <v>0</v>
      </c>
      <c r="K85" s="34">
        <v>0</v>
      </c>
      <c r="L85" s="34">
        <v>-15800000</v>
      </c>
      <c r="M85" s="34">
        <v>0</v>
      </c>
      <c r="N85" s="34">
        <v>0</v>
      </c>
      <c r="O85" s="34">
        <v>0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0</v>
      </c>
      <c r="V85" s="34">
        <v>0</v>
      </c>
      <c r="W85" s="34">
        <v>0</v>
      </c>
      <c r="X85" s="34">
        <v>0</v>
      </c>
      <c r="Y85" s="34">
        <v>0</v>
      </c>
      <c r="Z85" s="34">
        <v>0</v>
      </c>
      <c r="AA85" s="34">
        <v>11692000</v>
      </c>
      <c r="AC85" s="34">
        <v>11692000</v>
      </c>
      <c r="AD85" s="77">
        <v>13</v>
      </c>
      <c r="AE85" s="34">
        <v>316000</v>
      </c>
    </row>
    <row r="86" spans="2:31" ht="15" x14ac:dyDescent="0.25">
      <c r="B86" s="129" t="s">
        <v>126</v>
      </c>
      <c r="C86" s="130"/>
      <c r="D86" s="129"/>
      <c r="E86" s="33"/>
      <c r="F86" s="33"/>
      <c r="G86" s="39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C86" s="34"/>
      <c r="AD86" s="77"/>
      <c r="AE86" s="34"/>
    </row>
    <row r="87" spans="2:31" x14ac:dyDescent="0.2">
      <c r="B87" s="31" t="s">
        <v>98</v>
      </c>
      <c r="C87" s="73">
        <v>2</v>
      </c>
      <c r="D87" s="31" t="s">
        <v>109</v>
      </c>
      <c r="E87" s="33">
        <v>1</v>
      </c>
      <c r="F87" s="33" t="s">
        <v>26</v>
      </c>
      <c r="G87" s="39">
        <v>-23724028.54018816</v>
      </c>
      <c r="H87" s="34">
        <v>0</v>
      </c>
      <c r="I87" s="34">
        <v>0</v>
      </c>
      <c r="J87" s="34">
        <v>0</v>
      </c>
      <c r="K87" s="34">
        <v>0</v>
      </c>
      <c r="L87" s="34">
        <v>-35000000</v>
      </c>
      <c r="M87" s="34">
        <v>-9720000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0</v>
      </c>
      <c r="V87" s="34">
        <v>0</v>
      </c>
      <c r="W87" s="34">
        <v>0</v>
      </c>
      <c r="X87" s="34">
        <v>0</v>
      </c>
      <c r="Y87" s="34">
        <v>0</v>
      </c>
      <c r="Z87" s="34">
        <v>0</v>
      </c>
      <c r="AA87" s="34">
        <v>33092800</v>
      </c>
      <c r="AC87" s="34">
        <v>33092800</v>
      </c>
      <c r="AD87" s="77">
        <v>13</v>
      </c>
      <c r="AE87" s="34">
        <v>894400</v>
      </c>
    </row>
    <row r="88" spans="2:31" x14ac:dyDescent="0.2">
      <c r="B88" s="31" t="s">
        <v>99</v>
      </c>
      <c r="C88" s="73">
        <v>1</v>
      </c>
      <c r="D88" s="31" t="s">
        <v>110</v>
      </c>
      <c r="E88" s="33">
        <v>1</v>
      </c>
      <c r="F88" s="33" t="s">
        <v>26</v>
      </c>
      <c r="G88" s="39">
        <v>-10112934.61390117</v>
      </c>
      <c r="H88" s="34">
        <v>0</v>
      </c>
      <c r="I88" s="34">
        <v>0</v>
      </c>
      <c r="J88" s="34">
        <v>0</v>
      </c>
      <c r="K88" s="34">
        <v>0</v>
      </c>
      <c r="L88" s="34">
        <v>-10000000</v>
      </c>
      <c r="M88" s="34">
        <v>-9200000</v>
      </c>
      <c r="N88" s="34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0</v>
      </c>
      <c r="W88" s="34">
        <v>0</v>
      </c>
      <c r="X88" s="34">
        <v>0</v>
      </c>
      <c r="Y88" s="34">
        <v>0</v>
      </c>
      <c r="Z88" s="34">
        <v>0</v>
      </c>
      <c r="AA88" s="34">
        <v>13824000</v>
      </c>
      <c r="AC88" s="34">
        <v>13824000</v>
      </c>
      <c r="AD88" s="77">
        <v>14</v>
      </c>
      <c r="AE88" s="34">
        <v>384000</v>
      </c>
    </row>
    <row r="89" spans="2:31" x14ac:dyDescent="0.2">
      <c r="B89" s="31" t="s">
        <v>100</v>
      </c>
      <c r="C89" s="73">
        <v>1</v>
      </c>
      <c r="D89" s="31" t="s">
        <v>111</v>
      </c>
      <c r="E89" s="33">
        <v>1</v>
      </c>
      <c r="F89" s="33" t="s">
        <v>26</v>
      </c>
      <c r="G89" s="39">
        <v>-10944061.805760901</v>
      </c>
      <c r="H89" s="34">
        <v>0</v>
      </c>
      <c r="I89" s="34">
        <v>0</v>
      </c>
      <c r="J89" s="34">
        <v>0</v>
      </c>
      <c r="K89" s="34">
        <v>-10000000</v>
      </c>
      <c r="L89" s="34">
        <v>-9200000</v>
      </c>
      <c r="M89" s="34">
        <v>0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34">
        <v>0</v>
      </c>
      <c r="V89" s="34">
        <v>0</v>
      </c>
      <c r="W89" s="34">
        <v>0</v>
      </c>
      <c r="X89" s="34">
        <v>0</v>
      </c>
      <c r="Y89" s="34">
        <v>0</v>
      </c>
      <c r="Z89" s="34">
        <v>0</v>
      </c>
      <c r="AA89" s="34">
        <v>13824000</v>
      </c>
      <c r="AC89" s="34">
        <v>13824000</v>
      </c>
      <c r="AD89" s="77">
        <v>14</v>
      </c>
      <c r="AE89" s="34">
        <v>384000</v>
      </c>
    </row>
    <row r="90" spans="2:31" x14ac:dyDescent="0.2">
      <c r="B90" s="31" t="s">
        <v>101</v>
      </c>
      <c r="C90" s="73">
        <v>1</v>
      </c>
      <c r="D90" s="31" t="s">
        <v>110</v>
      </c>
      <c r="E90" s="33">
        <v>1</v>
      </c>
      <c r="F90" s="33" t="s">
        <v>26</v>
      </c>
      <c r="G90" s="39">
        <v>-10112934.61390117</v>
      </c>
      <c r="H90" s="34">
        <v>0</v>
      </c>
      <c r="I90" s="34">
        <v>0</v>
      </c>
      <c r="J90" s="34">
        <v>0</v>
      </c>
      <c r="K90" s="34">
        <v>0</v>
      </c>
      <c r="L90" s="34">
        <v>-10000000</v>
      </c>
      <c r="M90" s="34">
        <v>-9200000</v>
      </c>
      <c r="N90" s="34">
        <v>0</v>
      </c>
      <c r="O90" s="34">
        <v>0</v>
      </c>
      <c r="P90" s="34">
        <v>0</v>
      </c>
      <c r="Q90" s="34">
        <v>0</v>
      </c>
      <c r="R90" s="34">
        <v>0</v>
      </c>
      <c r="S90" s="34">
        <v>0</v>
      </c>
      <c r="T90" s="34">
        <v>0</v>
      </c>
      <c r="U90" s="34">
        <v>0</v>
      </c>
      <c r="V90" s="34">
        <v>0</v>
      </c>
      <c r="W90" s="34">
        <v>0</v>
      </c>
      <c r="X90" s="34">
        <v>0</v>
      </c>
      <c r="Y90" s="34">
        <v>0</v>
      </c>
      <c r="Z90" s="34">
        <v>0</v>
      </c>
      <c r="AA90" s="34">
        <v>13824000</v>
      </c>
      <c r="AC90" s="34">
        <v>13824000</v>
      </c>
      <c r="AD90" s="77">
        <v>14</v>
      </c>
      <c r="AE90" s="34">
        <v>384000</v>
      </c>
    </row>
    <row r="91" spans="2:31" x14ac:dyDescent="0.2">
      <c r="B91" s="31" t="s">
        <v>101</v>
      </c>
      <c r="C91" s="73">
        <v>2</v>
      </c>
      <c r="D91" s="31" t="s">
        <v>114</v>
      </c>
      <c r="E91" s="33">
        <v>1</v>
      </c>
      <c r="F91" s="33" t="s">
        <v>26</v>
      </c>
      <c r="G91" s="39">
        <v>-11934497.713827321</v>
      </c>
      <c r="H91" s="34">
        <v>0</v>
      </c>
      <c r="I91" s="34">
        <v>0</v>
      </c>
      <c r="J91" s="34">
        <v>0</v>
      </c>
      <c r="K91" s="34">
        <v>0</v>
      </c>
      <c r="L91" s="34">
        <v>-10000000</v>
      </c>
      <c r="M91" s="34">
        <v>-13140000</v>
      </c>
      <c r="N91" s="34">
        <v>0</v>
      </c>
      <c r="O91" s="34">
        <v>0</v>
      </c>
      <c r="P91" s="34">
        <v>0</v>
      </c>
      <c r="Q91" s="34">
        <v>0</v>
      </c>
      <c r="R91" s="34">
        <v>0</v>
      </c>
      <c r="S91" s="34">
        <v>0</v>
      </c>
      <c r="T91" s="34">
        <v>0</v>
      </c>
      <c r="U91" s="34">
        <v>0</v>
      </c>
      <c r="V91" s="34">
        <v>0</v>
      </c>
      <c r="W91" s="34">
        <v>0</v>
      </c>
      <c r="X91" s="34">
        <v>0</v>
      </c>
      <c r="Y91" s="34">
        <v>0</v>
      </c>
      <c r="Z91" s="34">
        <v>0</v>
      </c>
      <c r="AA91" s="34">
        <v>17123600</v>
      </c>
      <c r="AC91" s="34">
        <v>17123600</v>
      </c>
      <c r="AD91" s="77">
        <v>13</v>
      </c>
      <c r="AE91" s="34">
        <v>462800</v>
      </c>
    </row>
    <row r="92" spans="2:31" x14ac:dyDescent="0.2">
      <c r="B92" s="31" t="s">
        <v>102</v>
      </c>
      <c r="C92" s="73">
        <v>1</v>
      </c>
      <c r="D92" s="31" t="s">
        <v>115</v>
      </c>
      <c r="E92" s="33">
        <v>1</v>
      </c>
      <c r="F92" s="33" t="s">
        <v>26</v>
      </c>
      <c r="G92" s="39">
        <v>-13977008.699142739</v>
      </c>
      <c r="H92" s="34">
        <v>0</v>
      </c>
      <c r="I92" s="34">
        <v>0</v>
      </c>
      <c r="J92" s="34">
        <v>0</v>
      </c>
      <c r="K92" s="34">
        <v>-15000000</v>
      </c>
      <c r="L92" s="34">
        <v>-9340000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34">
        <v>0</v>
      </c>
      <c r="T92" s="34">
        <v>0</v>
      </c>
      <c r="U92" s="34">
        <v>0</v>
      </c>
      <c r="V92" s="34">
        <v>0</v>
      </c>
      <c r="W92" s="34">
        <v>0</v>
      </c>
      <c r="X92" s="34">
        <v>0</v>
      </c>
      <c r="Y92" s="34">
        <v>0</v>
      </c>
      <c r="Z92" s="34">
        <v>0</v>
      </c>
      <c r="AA92" s="34">
        <v>17524800</v>
      </c>
      <c r="AC92" s="34">
        <v>17524800</v>
      </c>
      <c r="AD92" s="77">
        <v>14</v>
      </c>
      <c r="AE92" s="34">
        <v>486800</v>
      </c>
    </row>
    <row r="93" spans="2:31" x14ac:dyDescent="0.2">
      <c r="B93" s="31" t="s">
        <v>103</v>
      </c>
      <c r="C93" s="73">
        <v>1</v>
      </c>
      <c r="D93" s="31" t="s">
        <v>116</v>
      </c>
      <c r="E93" s="33">
        <v>1</v>
      </c>
      <c r="F93" s="33" t="s">
        <v>26</v>
      </c>
      <c r="G93" s="39">
        <v>-219900.23668279679</v>
      </c>
      <c r="H93" s="34">
        <v>0</v>
      </c>
      <c r="I93" s="34">
        <v>0</v>
      </c>
      <c r="J93" s="34">
        <v>-333278.00000000006</v>
      </c>
      <c r="K93" s="34">
        <v>0</v>
      </c>
      <c r="L93" s="34">
        <v>0</v>
      </c>
      <c r="M93" s="34">
        <v>0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34">
        <v>0</v>
      </c>
      <c r="T93" s="34">
        <v>0</v>
      </c>
      <c r="U93" s="34">
        <v>0</v>
      </c>
      <c r="V93" s="34">
        <v>0</v>
      </c>
      <c r="W93" s="34">
        <v>0</v>
      </c>
      <c r="X93" s="34">
        <v>0</v>
      </c>
      <c r="Y93" s="34">
        <v>0</v>
      </c>
      <c r="Z93" s="34">
        <v>0</v>
      </c>
      <c r="AA93" s="34">
        <v>219963.48000000004</v>
      </c>
      <c r="AC93" s="34">
        <v>219963.48000000004</v>
      </c>
      <c r="AD93" s="77">
        <v>17</v>
      </c>
      <c r="AE93" s="34">
        <v>6665.5600000000013</v>
      </c>
    </row>
    <row r="94" spans="2:31" x14ac:dyDescent="0.2">
      <c r="B94" s="31" t="s">
        <v>104</v>
      </c>
      <c r="C94" s="73">
        <v>1</v>
      </c>
      <c r="D94" s="31" t="s">
        <v>116</v>
      </c>
      <c r="E94" s="33">
        <v>1</v>
      </c>
      <c r="F94" s="33" t="s">
        <v>26</v>
      </c>
      <c r="G94" s="39">
        <v>-219900.23668279679</v>
      </c>
      <c r="H94" s="34">
        <v>0</v>
      </c>
      <c r="I94" s="34">
        <v>0</v>
      </c>
      <c r="J94" s="34">
        <v>-333278.00000000006</v>
      </c>
      <c r="K94" s="34">
        <v>0</v>
      </c>
      <c r="L94" s="34">
        <v>0</v>
      </c>
      <c r="M94" s="34">
        <v>0</v>
      </c>
      <c r="N94" s="34">
        <v>0</v>
      </c>
      <c r="O94" s="34">
        <v>0</v>
      </c>
      <c r="P94" s="34">
        <v>0</v>
      </c>
      <c r="Q94" s="34">
        <v>0</v>
      </c>
      <c r="R94" s="34">
        <v>0</v>
      </c>
      <c r="S94" s="34">
        <v>0</v>
      </c>
      <c r="T94" s="34">
        <v>0</v>
      </c>
      <c r="U94" s="34">
        <v>0</v>
      </c>
      <c r="V94" s="34">
        <v>0</v>
      </c>
      <c r="W94" s="34">
        <v>0</v>
      </c>
      <c r="X94" s="34">
        <v>0</v>
      </c>
      <c r="Y94" s="34">
        <v>0</v>
      </c>
      <c r="Z94" s="34">
        <v>0</v>
      </c>
      <c r="AA94" s="34">
        <v>219963.48000000004</v>
      </c>
      <c r="AC94" s="34">
        <v>219963.48000000004</v>
      </c>
      <c r="AD94" s="77">
        <v>17</v>
      </c>
      <c r="AE94" s="34">
        <v>6665.5600000000013</v>
      </c>
    </row>
    <row r="95" spans="2:31" x14ac:dyDescent="0.2">
      <c r="B95" s="31" t="s">
        <v>105</v>
      </c>
      <c r="C95" s="73">
        <v>1</v>
      </c>
      <c r="D95" s="31" t="s">
        <v>116</v>
      </c>
      <c r="E95" s="33">
        <v>1</v>
      </c>
      <c r="F95" s="33" t="s">
        <v>26</v>
      </c>
      <c r="G95" s="39">
        <v>-219900.23668279679</v>
      </c>
      <c r="H95" s="34">
        <v>0</v>
      </c>
      <c r="I95" s="34">
        <v>0</v>
      </c>
      <c r="J95" s="34">
        <v>-333278.00000000006</v>
      </c>
      <c r="K95" s="34">
        <v>0</v>
      </c>
      <c r="L95" s="34">
        <v>0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  <c r="S95" s="34">
        <v>0</v>
      </c>
      <c r="T95" s="34">
        <v>0</v>
      </c>
      <c r="U95" s="34">
        <v>0</v>
      </c>
      <c r="V95" s="34">
        <v>0</v>
      </c>
      <c r="W95" s="34">
        <v>0</v>
      </c>
      <c r="X95" s="34">
        <v>0</v>
      </c>
      <c r="Y95" s="34">
        <v>0</v>
      </c>
      <c r="Z95" s="34">
        <v>0</v>
      </c>
      <c r="AA95" s="34">
        <v>219963.48000000004</v>
      </c>
      <c r="AC95" s="34">
        <v>219963.48000000004</v>
      </c>
      <c r="AD95" s="77">
        <v>17</v>
      </c>
      <c r="AE95" s="34">
        <v>6665.5600000000013</v>
      </c>
    </row>
    <row r="96" spans="2:31" x14ac:dyDescent="0.2">
      <c r="B96" s="31" t="s">
        <v>105</v>
      </c>
      <c r="C96" s="73">
        <v>2</v>
      </c>
      <c r="D96" s="31" t="s">
        <v>114</v>
      </c>
      <c r="E96" s="33">
        <v>1</v>
      </c>
      <c r="F96" s="33" t="s">
        <v>26</v>
      </c>
      <c r="G96" s="39">
        <v>-11934497.713827321</v>
      </c>
      <c r="H96" s="34">
        <v>0</v>
      </c>
      <c r="I96" s="34">
        <v>0</v>
      </c>
      <c r="J96" s="34">
        <v>0</v>
      </c>
      <c r="K96" s="34">
        <v>0</v>
      </c>
      <c r="L96" s="34">
        <v>-10000000</v>
      </c>
      <c r="M96" s="34">
        <v>-13140000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  <c r="S96" s="34">
        <v>0</v>
      </c>
      <c r="T96" s="34">
        <v>0</v>
      </c>
      <c r="U96" s="34">
        <v>0</v>
      </c>
      <c r="V96" s="34">
        <v>0</v>
      </c>
      <c r="W96" s="34">
        <v>0</v>
      </c>
      <c r="X96" s="34">
        <v>0</v>
      </c>
      <c r="Y96" s="34">
        <v>0</v>
      </c>
      <c r="Z96" s="34">
        <v>0</v>
      </c>
      <c r="AA96" s="34">
        <v>17123600</v>
      </c>
      <c r="AC96" s="34">
        <v>17123600</v>
      </c>
      <c r="AD96" s="77">
        <v>13</v>
      </c>
      <c r="AE96" s="34">
        <v>462800</v>
      </c>
    </row>
    <row r="97" spans="2:31" x14ac:dyDescent="0.2">
      <c r="B97" s="31" t="s">
        <v>117</v>
      </c>
      <c r="C97" s="73">
        <v>2</v>
      </c>
      <c r="D97" s="31" t="s">
        <v>116</v>
      </c>
      <c r="E97" s="33">
        <v>1</v>
      </c>
      <c r="F97" s="33" t="s">
        <v>26</v>
      </c>
      <c r="G97" s="39">
        <v>-165827.75207952762</v>
      </c>
      <c r="H97" s="34">
        <v>0</v>
      </c>
      <c r="I97" s="34">
        <v>0</v>
      </c>
      <c r="J97" s="34">
        <v>0</v>
      </c>
      <c r="K97" s="34">
        <v>0</v>
      </c>
      <c r="L97" s="34">
        <v>0</v>
      </c>
      <c r="M97" s="34">
        <v>-333278.00000000006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34">
        <v>0</v>
      </c>
      <c r="T97" s="34">
        <v>0</v>
      </c>
      <c r="U97" s="34">
        <v>0</v>
      </c>
      <c r="V97" s="34">
        <v>0</v>
      </c>
      <c r="W97" s="34">
        <v>0</v>
      </c>
      <c r="X97" s="34">
        <v>0</v>
      </c>
      <c r="Y97" s="34">
        <v>0</v>
      </c>
      <c r="Z97" s="34">
        <v>0</v>
      </c>
      <c r="AA97" s="34">
        <v>246625.72000000003</v>
      </c>
      <c r="AC97" s="34">
        <v>246625.72000000003</v>
      </c>
      <c r="AD97" s="77">
        <v>13</v>
      </c>
      <c r="AE97" s="34">
        <v>6665.5600000000013</v>
      </c>
    </row>
    <row r="98" spans="2:31" x14ac:dyDescent="0.2">
      <c r="B98" s="31" t="s">
        <v>118</v>
      </c>
      <c r="C98" s="73">
        <v>2</v>
      </c>
      <c r="D98" s="31" t="s">
        <v>116</v>
      </c>
      <c r="E98" s="33">
        <v>1</v>
      </c>
      <c r="F98" s="33" t="s">
        <v>26</v>
      </c>
      <c r="G98" s="39">
        <v>-165827.75207952762</v>
      </c>
      <c r="H98" s="34">
        <v>0</v>
      </c>
      <c r="I98" s="34">
        <v>0</v>
      </c>
      <c r="J98" s="34">
        <v>0</v>
      </c>
      <c r="K98" s="34">
        <v>0</v>
      </c>
      <c r="L98" s="34">
        <v>0</v>
      </c>
      <c r="M98" s="34">
        <v>-333278.00000000006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>
        <v>0</v>
      </c>
      <c r="U98" s="34">
        <v>0</v>
      </c>
      <c r="V98" s="34">
        <v>0</v>
      </c>
      <c r="W98" s="34">
        <v>0</v>
      </c>
      <c r="X98" s="34">
        <v>0</v>
      </c>
      <c r="Y98" s="34">
        <v>0</v>
      </c>
      <c r="Z98" s="34">
        <v>0</v>
      </c>
      <c r="AA98" s="34">
        <v>246625.72000000003</v>
      </c>
      <c r="AC98" s="34">
        <v>246625.72000000003</v>
      </c>
      <c r="AD98" s="77">
        <v>13</v>
      </c>
      <c r="AE98" s="34">
        <v>6665.5600000000013</v>
      </c>
    </row>
    <row r="99" spans="2:31" x14ac:dyDescent="0.2">
      <c r="B99" s="31" t="s">
        <v>157</v>
      </c>
      <c r="C99" s="73">
        <v>2</v>
      </c>
      <c r="D99" s="31" t="s">
        <v>116</v>
      </c>
      <c r="E99" s="33">
        <v>1</v>
      </c>
      <c r="F99" s="33" t="s">
        <v>26</v>
      </c>
      <c r="G99" s="39">
        <v>-165827.75207952762</v>
      </c>
      <c r="H99" s="34">
        <v>0</v>
      </c>
      <c r="I99" s="34">
        <v>0</v>
      </c>
      <c r="J99" s="34">
        <v>0</v>
      </c>
      <c r="K99" s="34">
        <v>0</v>
      </c>
      <c r="L99" s="34">
        <v>0</v>
      </c>
      <c r="M99" s="34">
        <v>-333278.00000000006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0</v>
      </c>
      <c r="V99" s="34">
        <v>0</v>
      </c>
      <c r="W99" s="34">
        <v>0</v>
      </c>
      <c r="X99" s="34">
        <v>0</v>
      </c>
      <c r="Y99" s="34">
        <v>0</v>
      </c>
      <c r="Z99" s="34">
        <v>0</v>
      </c>
      <c r="AA99" s="34">
        <v>246625.72000000003</v>
      </c>
      <c r="AC99" s="34">
        <v>246625.72000000003</v>
      </c>
      <c r="AD99" s="77">
        <v>13</v>
      </c>
      <c r="AE99" s="34">
        <v>6665.5600000000013</v>
      </c>
    </row>
    <row r="101" spans="2:31" ht="15" x14ac:dyDescent="0.25">
      <c r="B101" s="26" t="s">
        <v>49</v>
      </c>
      <c r="C101" s="26"/>
      <c r="D101" s="9"/>
      <c r="E101" s="9"/>
      <c r="F101" s="27"/>
      <c r="G101" s="38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2:31" ht="15" x14ac:dyDescent="0.25">
      <c r="B102" s="28" t="s">
        <v>25</v>
      </c>
      <c r="C102" s="28"/>
      <c r="D102" s="28"/>
      <c r="E102" s="28"/>
      <c r="F102" s="29" t="s">
        <v>17</v>
      </c>
      <c r="G102" s="30" t="s">
        <v>44</v>
      </c>
      <c r="H102" s="30">
        <v>2023</v>
      </c>
      <c r="I102" s="30">
        <v>2024</v>
      </c>
      <c r="J102" s="30">
        <v>2025</v>
      </c>
      <c r="K102" s="30">
        <v>2026</v>
      </c>
      <c r="L102" s="30">
        <v>2027</v>
      </c>
      <c r="M102" s="30">
        <v>2028</v>
      </c>
      <c r="N102" s="30">
        <v>2029</v>
      </c>
      <c r="O102" s="30">
        <v>2030</v>
      </c>
      <c r="P102" s="30">
        <v>2031</v>
      </c>
      <c r="Q102" s="30">
        <v>2032</v>
      </c>
      <c r="R102" s="30">
        <v>2033</v>
      </c>
      <c r="S102" s="30">
        <v>2034</v>
      </c>
      <c r="T102" s="30">
        <v>2035</v>
      </c>
      <c r="U102" s="30">
        <v>2036</v>
      </c>
      <c r="V102" s="30">
        <v>2037</v>
      </c>
      <c r="W102" s="30">
        <v>2038</v>
      </c>
      <c r="X102" s="30">
        <v>2039</v>
      </c>
      <c r="Y102" s="30">
        <v>2040</v>
      </c>
      <c r="Z102" s="30">
        <v>2041</v>
      </c>
      <c r="AA102" s="30">
        <v>2042</v>
      </c>
    </row>
    <row r="103" spans="2:31" ht="15" x14ac:dyDescent="0.2">
      <c r="B103" s="31" t="s">
        <v>97</v>
      </c>
      <c r="C103" s="31"/>
      <c r="D103" s="32"/>
      <c r="E103" s="32"/>
      <c r="F103" s="33" t="s">
        <v>26</v>
      </c>
      <c r="G103" s="39">
        <v>-175465299.40121794</v>
      </c>
      <c r="H103" s="34">
        <v>-3206685.9702940285</v>
      </c>
      <c r="I103" s="34">
        <v>-12900039.289619526</v>
      </c>
      <c r="J103" s="34">
        <v>-67117200.621726424</v>
      </c>
      <c r="K103" s="34">
        <v>-98252317.870229796</v>
      </c>
      <c r="L103" s="34">
        <v>-57241104.781033315</v>
      </c>
      <c r="M103" s="34">
        <v>-23528527.15265765</v>
      </c>
      <c r="N103" s="34">
        <v>-11645069.154439274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4">
        <v>0</v>
      </c>
      <c r="V103" s="34">
        <v>0</v>
      </c>
      <c r="W103" s="34">
        <v>0</v>
      </c>
      <c r="X103" s="34">
        <v>0</v>
      </c>
      <c r="Y103" s="34">
        <v>0</v>
      </c>
      <c r="Z103" s="34">
        <v>0</v>
      </c>
      <c r="AA103" s="34">
        <v>156528811.41292855</v>
      </c>
      <c r="AC103" s="103"/>
      <c r="AD103" s="102"/>
      <c r="AE103" s="41"/>
    </row>
    <row r="104" spans="2:31" ht="15" x14ac:dyDescent="0.2">
      <c r="B104" s="31" t="s">
        <v>98</v>
      </c>
      <c r="C104" s="31"/>
      <c r="D104" s="32"/>
      <c r="E104" s="32"/>
      <c r="F104" s="33" t="s">
        <v>26</v>
      </c>
      <c r="G104" s="39">
        <v>-153598044.27151799</v>
      </c>
      <c r="H104" s="34">
        <v>-2476045.605460606</v>
      </c>
      <c r="I104" s="34">
        <v>-11876473.330656376</v>
      </c>
      <c r="J104" s="34">
        <v>-65427657.455899201</v>
      </c>
      <c r="K104" s="34">
        <v>-11731043.870460166</v>
      </c>
      <c r="L104" s="34">
        <v>-81214032.783121556</v>
      </c>
      <c r="M104" s="34">
        <v>-40613655.279063344</v>
      </c>
      <c r="N104" s="34">
        <v>-52002700.115338735</v>
      </c>
      <c r="O104" s="34">
        <v>0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0</v>
      </c>
      <c r="V104" s="34">
        <v>0</v>
      </c>
      <c r="W104" s="34">
        <v>0</v>
      </c>
      <c r="X104" s="34">
        <v>0</v>
      </c>
      <c r="Y104" s="34">
        <v>0</v>
      </c>
      <c r="Z104" s="34">
        <v>0</v>
      </c>
      <c r="AA104" s="34">
        <v>174944445.98105001</v>
      </c>
      <c r="AC104" s="103"/>
      <c r="AD104" s="102"/>
      <c r="AE104" s="41"/>
    </row>
    <row r="105" spans="2:31" ht="15" x14ac:dyDescent="0.2">
      <c r="B105" s="31" t="s">
        <v>99</v>
      </c>
      <c r="C105" s="31"/>
      <c r="D105" s="32"/>
      <c r="E105" s="32"/>
      <c r="F105" s="33" t="s">
        <v>26</v>
      </c>
      <c r="G105" s="39">
        <v>-101615038.80973847</v>
      </c>
      <c r="H105" s="34">
        <v>-853032.18063462048</v>
      </c>
      <c r="I105" s="34">
        <v>-4152329.8479135269</v>
      </c>
      <c r="J105" s="34">
        <v>-6074347.2332992908</v>
      </c>
      <c r="K105" s="34">
        <v>-14665683.980129948</v>
      </c>
      <c r="L105" s="34">
        <v>-82013947.950588107</v>
      </c>
      <c r="M105" s="34">
        <v>-60650064.322123215</v>
      </c>
      <c r="N105" s="34">
        <v>-11645069</v>
      </c>
      <c r="O105" s="34">
        <v>0</v>
      </c>
      <c r="P105" s="34">
        <v>0</v>
      </c>
      <c r="Q105" s="34">
        <v>0</v>
      </c>
      <c r="R105" s="34">
        <v>0</v>
      </c>
      <c r="S105" s="34">
        <v>0</v>
      </c>
      <c r="T105" s="34">
        <v>0</v>
      </c>
      <c r="U105" s="34">
        <v>0</v>
      </c>
      <c r="V105" s="34">
        <v>0</v>
      </c>
      <c r="W105" s="34">
        <v>0</v>
      </c>
      <c r="X105" s="34">
        <v>0</v>
      </c>
      <c r="Y105" s="34">
        <v>0</v>
      </c>
      <c r="Z105" s="34">
        <v>0</v>
      </c>
      <c r="AA105" s="34">
        <v>116640819.32072586</v>
      </c>
      <c r="AC105" s="103"/>
      <c r="AD105" s="102"/>
      <c r="AE105" s="41"/>
    </row>
    <row r="106" spans="2:31" ht="15" x14ac:dyDescent="0.2">
      <c r="B106" s="31" t="s">
        <v>100</v>
      </c>
      <c r="C106" s="31"/>
      <c r="D106" s="32"/>
      <c r="E106" s="32"/>
      <c r="F106" s="33" t="s">
        <v>26</v>
      </c>
      <c r="G106" s="39">
        <v>-83596795.824292034</v>
      </c>
      <c r="H106" s="34">
        <v>-1059318.6969831639</v>
      </c>
      <c r="I106" s="34">
        <v>-4160490.5938916295</v>
      </c>
      <c r="J106" s="34">
        <v>-7021259.2980115544</v>
      </c>
      <c r="K106" s="34">
        <v>-44081128.392771907</v>
      </c>
      <c r="L106" s="34">
        <v>-65529225.879101165</v>
      </c>
      <c r="M106" s="34">
        <v>-11699086.92924059</v>
      </c>
      <c r="N106" s="34">
        <v>-11645069</v>
      </c>
      <c r="O106" s="34">
        <v>0</v>
      </c>
      <c r="P106" s="34">
        <v>0</v>
      </c>
      <c r="Q106" s="34">
        <v>0</v>
      </c>
      <c r="R106" s="34">
        <v>0</v>
      </c>
      <c r="S106" s="34">
        <v>0</v>
      </c>
      <c r="T106" s="34">
        <v>0</v>
      </c>
      <c r="U106" s="34">
        <v>0</v>
      </c>
      <c r="V106" s="34">
        <v>0</v>
      </c>
      <c r="W106" s="34">
        <v>0</v>
      </c>
      <c r="X106" s="34">
        <v>0</v>
      </c>
      <c r="Y106" s="34">
        <v>0</v>
      </c>
      <c r="Z106" s="34">
        <v>0</v>
      </c>
      <c r="AA106" s="34">
        <v>98312314.479007155</v>
      </c>
      <c r="AC106" s="103"/>
      <c r="AD106" s="102"/>
      <c r="AE106" s="41"/>
    </row>
    <row r="107" spans="2:31" ht="15" x14ac:dyDescent="0.2">
      <c r="B107" s="31" t="s">
        <v>101</v>
      </c>
      <c r="C107" s="31"/>
      <c r="D107" s="32"/>
      <c r="E107" s="32"/>
      <c r="F107" s="33" t="s">
        <v>26</v>
      </c>
      <c r="G107" s="39">
        <v>-130807776.14981507</v>
      </c>
      <c r="H107" s="34">
        <v>-853032.18063462048</v>
      </c>
      <c r="I107" s="34">
        <v>-4256168.8051002389</v>
      </c>
      <c r="J107" s="34">
        <v>-6353734.4871103223</v>
      </c>
      <c r="K107" s="34">
        <v>-15768608.728591612</v>
      </c>
      <c r="L107" s="34">
        <v>-116676412.28206776</v>
      </c>
      <c r="M107" s="34">
        <v>-93030772.900594801</v>
      </c>
      <c r="N107" s="34">
        <v>-1514936.9105893557</v>
      </c>
      <c r="O107" s="34">
        <v>0</v>
      </c>
      <c r="P107" s="34">
        <v>0</v>
      </c>
      <c r="Q107" s="34">
        <v>0</v>
      </c>
      <c r="R107" s="34">
        <v>0</v>
      </c>
      <c r="S107" s="34">
        <v>0</v>
      </c>
      <c r="T107" s="34">
        <v>0</v>
      </c>
      <c r="U107" s="34">
        <v>0</v>
      </c>
      <c r="V107" s="34">
        <v>0</v>
      </c>
      <c r="W107" s="34">
        <v>0</v>
      </c>
      <c r="X107" s="34">
        <v>0</v>
      </c>
      <c r="Y107" s="34">
        <v>0</v>
      </c>
      <c r="Z107" s="34">
        <v>0</v>
      </c>
      <c r="AA107" s="34">
        <v>165053048.58952588</v>
      </c>
      <c r="AC107" s="103"/>
      <c r="AD107" s="102"/>
      <c r="AE107" s="41"/>
    </row>
    <row r="108" spans="2:31" ht="15" x14ac:dyDescent="0.2">
      <c r="B108" s="31" t="s">
        <v>102</v>
      </c>
      <c r="C108" s="31"/>
      <c r="D108" s="32"/>
      <c r="E108" s="32"/>
      <c r="F108" s="33" t="s">
        <v>26</v>
      </c>
      <c r="G108" s="39">
        <v>-153830979.09353581</v>
      </c>
      <c r="H108" s="34">
        <v>-1396969.7715339283</v>
      </c>
      <c r="I108" s="34">
        <v>-4873417.2523658322</v>
      </c>
      <c r="J108" s="34">
        <v>-9330605.5003997684</v>
      </c>
      <c r="K108" s="34">
        <v>-65154828.103105627</v>
      </c>
      <c r="L108" s="34">
        <v>-163759125.56348768</v>
      </c>
      <c r="M108" s="34">
        <v>-9922681.6191071663</v>
      </c>
      <c r="N108" s="34">
        <v>-11645069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0</v>
      </c>
      <c r="V108" s="34">
        <v>0</v>
      </c>
      <c r="W108" s="34">
        <v>0</v>
      </c>
      <c r="X108" s="34">
        <v>0</v>
      </c>
      <c r="Y108" s="34">
        <v>0</v>
      </c>
      <c r="Z108" s="34">
        <v>0</v>
      </c>
      <c r="AA108" s="34">
        <v>177781372.38220713</v>
      </c>
      <c r="AC108" s="103"/>
      <c r="AD108" s="102"/>
      <c r="AE108" s="41"/>
    </row>
    <row r="109" spans="2:31" ht="15" x14ac:dyDescent="0.2">
      <c r="B109" s="31" t="s">
        <v>103</v>
      </c>
      <c r="C109" s="31"/>
      <c r="D109" s="32"/>
      <c r="E109" s="32"/>
      <c r="F109" s="33" t="s">
        <v>26</v>
      </c>
      <c r="G109" s="39">
        <v>-87732474.202300414</v>
      </c>
      <c r="H109" s="34">
        <v>-1780538.7185994086</v>
      </c>
      <c r="I109" s="34">
        <v>-6344069.0631217919</v>
      </c>
      <c r="J109" s="34">
        <v>-27259103.828959916</v>
      </c>
      <c r="K109" s="34">
        <v>-70972338.625777692</v>
      </c>
      <c r="L109" s="34">
        <v>-17607687.043541193</v>
      </c>
      <c r="M109" s="34">
        <v>-6968417</v>
      </c>
      <c r="N109" s="34">
        <v>-11645069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4">
        <v>0</v>
      </c>
      <c r="V109" s="34">
        <v>0</v>
      </c>
      <c r="W109" s="34">
        <v>0</v>
      </c>
      <c r="X109" s="34">
        <v>0</v>
      </c>
      <c r="Y109" s="34">
        <v>0</v>
      </c>
      <c r="Z109" s="34">
        <v>0</v>
      </c>
      <c r="AA109" s="34">
        <v>91221970.360207155</v>
      </c>
      <c r="AC109" s="103"/>
      <c r="AD109" s="102"/>
      <c r="AE109" s="41"/>
    </row>
    <row r="110" spans="2:31" ht="15" x14ac:dyDescent="0.2">
      <c r="B110" s="31" t="s">
        <v>104</v>
      </c>
      <c r="C110" s="31"/>
      <c r="D110" s="32"/>
      <c r="E110" s="32"/>
      <c r="F110" s="33" t="s">
        <v>26</v>
      </c>
      <c r="G110" s="39"/>
      <c r="H110" s="75" t="s">
        <v>200</v>
      </c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C110" s="103"/>
      <c r="AD110" s="102"/>
      <c r="AE110" s="41"/>
    </row>
    <row r="111" spans="2:31" ht="15" x14ac:dyDescent="0.2">
      <c r="B111" s="31" t="s">
        <v>105</v>
      </c>
      <c r="C111" s="31"/>
      <c r="D111" s="32"/>
      <c r="E111" s="32"/>
      <c r="F111" s="33" t="s">
        <v>26</v>
      </c>
      <c r="G111" s="39">
        <v>-115426492.27017897</v>
      </c>
      <c r="H111" s="34">
        <v>-1604212.6826498706</v>
      </c>
      <c r="I111" s="34">
        <v>-6322108.4710936435</v>
      </c>
      <c r="J111" s="34">
        <v>-26924343.034240011</v>
      </c>
      <c r="K111" s="34">
        <v>-62954527.61628516</v>
      </c>
      <c r="L111" s="34">
        <v>-45747050.723129183</v>
      </c>
      <c r="M111" s="34">
        <v>-55909235.622012779</v>
      </c>
      <c r="N111" s="34">
        <v>-1514936.9105893557</v>
      </c>
      <c r="O111" s="34">
        <v>0</v>
      </c>
      <c r="P111" s="34">
        <v>0</v>
      </c>
      <c r="Q111" s="34">
        <v>0</v>
      </c>
      <c r="R111" s="34">
        <v>0</v>
      </c>
      <c r="S111" s="34">
        <v>0</v>
      </c>
      <c r="T111" s="34">
        <v>0</v>
      </c>
      <c r="U111" s="34">
        <v>0</v>
      </c>
      <c r="V111" s="34">
        <v>0</v>
      </c>
      <c r="W111" s="34">
        <v>0</v>
      </c>
      <c r="X111" s="34">
        <v>0</v>
      </c>
      <c r="Y111" s="34">
        <v>0</v>
      </c>
      <c r="Z111" s="34">
        <v>0</v>
      </c>
      <c r="AA111" s="34">
        <v>140433966.62015003</v>
      </c>
      <c r="AC111" s="103"/>
      <c r="AD111" s="102"/>
      <c r="AE111" s="41"/>
    </row>
    <row r="112" spans="2:31" ht="15" x14ac:dyDescent="0.2">
      <c r="B112" s="31" t="s">
        <v>117</v>
      </c>
      <c r="C112" s="31"/>
      <c r="D112" s="32"/>
      <c r="E112" s="32"/>
      <c r="F112" s="33" t="s">
        <v>26</v>
      </c>
      <c r="G112" s="39"/>
      <c r="H112" s="75" t="s">
        <v>200</v>
      </c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C112" s="103"/>
      <c r="AD112" s="102"/>
      <c r="AE112" s="41"/>
    </row>
    <row r="113" spans="2:31" ht="15" x14ac:dyDescent="0.2">
      <c r="B113" s="31" t="s">
        <v>118</v>
      </c>
      <c r="C113" s="31"/>
      <c r="D113" s="32"/>
      <c r="E113" s="32"/>
      <c r="F113" s="33" t="s">
        <v>26</v>
      </c>
      <c r="G113" s="39"/>
      <c r="H113" s="75" t="s">
        <v>200</v>
      </c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C113" s="103"/>
      <c r="AD113" s="102"/>
      <c r="AE113" s="41"/>
    </row>
    <row r="114" spans="2:31" ht="15" x14ac:dyDescent="0.2">
      <c r="B114" s="97" t="s">
        <v>157</v>
      </c>
      <c r="C114" s="31"/>
      <c r="D114" s="32"/>
      <c r="E114" s="32"/>
      <c r="F114" s="33" t="s">
        <v>26</v>
      </c>
      <c r="G114" s="39"/>
      <c r="H114" s="75" t="s">
        <v>200</v>
      </c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C114" s="103"/>
      <c r="AD114" s="102"/>
      <c r="AE114" s="41"/>
    </row>
    <row r="116" spans="2:31" ht="15" x14ac:dyDescent="0.25">
      <c r="B116" s="26" t="s">
        <v>50</v>
      </c>
      <c r="C116" s="26"/>
      <c r="D116" s="9"/>
      <c r="E116" s="9"/>
      <c r="F116" s="27"/>
      <c r="G116" s="38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2:31" ht="15" x14ac:dyDescent="0.25">
      <c r="B117" s="28" t="s">
        <v>25</v>
      </c>
      <c r="C117" s="28"/>
      <c r="D117" s="28"/>
      <c r="E117" s="28"/>
      <c r="F117" s="29" t="s">
        <v>17</v>
      </c>
      <c r="G117" s="30" t="s">
        <v>44</v>
      </c>
      <c r="H117" s="30">
        <v>2023</v>
      </c>
      <c r="I117" s="30">
        <v>2024</v>
      </c>
      <c r="J117" s="30">
        <v>2025</v>
      </c>
      <c r="K117" s="30">
        <v>2026</v>
      </c>
      <c r="L117" s="30">
        <v>2027</v>
      </c>
      <c r="M117" s="30">
        <v>2028</v>
      </c>
      <c r="N117" s="30">
        <v>2029</v>
      </c>
      <c r="O117" s="30">
        <v>2030</v>
      </c>
      <c r="P117" s="30">
        <v>2031</v>
      </c>
      <c r="Q117" s="30">
        <v>2032</v>
      </c>
      <c r="R117" s="30">
        <v>2033</v>
      </c>
      <c r="S117" s="30">
        <v>2034</v>
      </c>
      <c r="T117" s="30">
        <v>2035</v>
      </c>
      <c r="U117" s="30">
        <v>2036</v>
      </c>
      <c r="V117" s="30">
        <v>2037</v>
      </c>
      <c r="W117" s="30">
        <v>2038</v>
      </c>
      <c r="X117" s="30">
        <v>2039</v>
      </c>
      <c r="Y117" s="30">
        <v>2040</v>
      </c>
      <c r="Z117" s="30">
        <v>2041</v>
      </c>
      <c r="AA117" s="30">
        <v>2042</v>
      </c>
    </row>
    <row r="118" spans="2:31" x14ac:dyDescent="0.2">
      <c r="B118" s="31" t="s">
        <v>97</v>
      </c>
      <c r="C118" s="31"/>
      <c r="D118" s="32"/>
      <c r="E118" s="32"/>
      <c r="F118" s="33" t="s">
        <v>26</v>
      </c>
      <c r="G118" s="39">
        <v>0</v>
      </c>
      <c r="H118" s="34">
        <v>0</v>
      </c>
      <c r="I118" s="34">
        <v>0</v>
      </c>
      <c r="J118" s="34">
        <v>0</v>
      </c>
      <c r="K118" s="34">
        <v>0</v>
      </c>
      <c r="L118" s="34">
        <v>0</v>
      </c>
      <c r="M118" s="34">
        <v>0</v>
      </c>
      <c r="N118" s="34">
        <v>0</v>
      </c>
      <c r="O118" s="34">
        <v>0</v>
      </c>
      <c r="P118" s="34">
        <v>0</v>
      </c>
      <c r="Q118" s="34">
        <v>0</v>
      </c>
      <c r="R118" s="34">
        <v>0</v>
      </c>
      <c r="S118" s="34">
        <v>0</v>
      </c>
      <c r="T118" s="34">
        <v>0</v>
      </c>
      <c r="U118" s="34">
        <v>0</v>
      </c>
      <c r="V118" s="34">
        <v>0</v>
      </c>
      <c r="W118" s="34">
        <v>0</v>
      </c>
      <c r="X118" s="34">
        <v>0</v>
      </c>
      <c r="Y118" s="34">
        <v>0</v>
      </c>
      <c r="Z118" s="34">
        <v>0</v>
      </c>
      <c r="AA118" s="34">
        <v>0</v>
      </c>
    </row>
    <row r="119" spans="2:31" x14ac:dyDescent="0.2">
      <c r="B119" s="31" t="s">
        <v>98</v>
      </c>
      <c r="C119" s="31"/>
      <c r="D119" s="32"/>
      <c r="E119" s="32"/>
      <c r="F119" s="33" t="s">
        <v>26</v>
      </c>
      <c r="G119" s="39">
        <v>0</v>
      </c>
      <c r="H119" s="34">
        <v>0</v>
      </c>
      <c r="I119" s="34">
        <v>0</v>
      </c>
      <c r="J119" s="34">
        <v>0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0</v>
      </c>
      <c r="V119" s="34">
        <v>0</v>
      </c>
      <c r="W119" s="34">
        <v>0</v>
      </c>
      <c r="X119" s="34">
        <v>0</v>
      </c>
      <c r="Y119" s="34">
        <v>0</v>
      </c>
      <c r="Z119" s="34">
        <v>0</v>
      </c>
      <c r="AA119" s="34">
        <v>0</v>
      </c>
    </row>
    <row r="120" spans="2:31" x14ac:dyDescent="0.2">
      <c r="B120" s="31" t="s">
        <v>99</v>
      </c>
      <c r="C120" s="31"/>
      <c r="D120" s="32"/>
      <c r="E120" s="32"/>
      <c r="F120" s="33" t="s">
        <v>26</v>
      </c>
      <c r="G120" s="39">
        <v>0</v>
      </c>
      <c r="H120" s="34">
        <v>0</v>
      </c>
      <c r="I120" s="34">
        <v>0</v>
      </c>
      <c r="J120" s="34">
        <v>0</v>
      </c>
      <c r="K120" s="34">
        <v>0</v>
      </c>
      <c r="L120" s="34">
        <v>0</v>
      </c>
      <c r="M120" s="34">
        <v>0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0</v>
      </c>
      <c r="V120" s="34">
        <v>0</v>
      </c>
      <c r="W120" s="34">
        <v>0</v>
      </c>
      <c r="X120" s="34">
        <v>0</v>
      </c>
      <c r="Y120" s="34">
        <v>0</v>
      </c>
      <c r="Z120" s="34">
        <v>0</v>
      </c>
      <c r="AA120" s="34">
        <v>0</v>
      </c>
    </row>
    <row r="121" spans="2:31" x14ac:dyDescent="0.2">
      <c r="B121" s="31" t="s">
        <v>100</v>
      </c>
      <c r="C121" s="31"/>
      <c r="D121" s="32"/>
      <c r="E121" s="32"/>
      <c r="F121" s="33" t="s">
        <v>26</v>
      </c>
      <c r="G121" s="39">
        <v>0</v>
      </c>
      <c r="H121" s="34">
        <v>0</v>
      </c>
      <c r="I121" s="34">
        <v>0</v>
      </c>
      <c r="J121" s="34">
        <v>0</v>
      </c>
      <c r="K121" s="34">
        <v>0</v>
      </c>
      <c r="L121" s="34">
        <v>0</v>
      </c>
      <c r="M121" s="34">
        <v>0</v>
      </c>
      <c r="N121" s="34">
        <v>0</v>
      </c>
      <c r="O121" s="34">
        <v>0</v>
      </c>
      <c r="P121" s="34">
        <v>0</v>
      </c>
      <c r="Q121" s="34">
        <v>0</v>
      </c>
      <c r="R121" s="34">
        <v>0</v>
      </c>
      <c r="S121" s="34">
        <v>0</v>
      </c>
      <c r="T121" s="34">
        <v>0</v>
      </c>
      <c r="U121" s="34">
        <v>0</v>
      </c>
      <c r="V121" s="34">
        <v>0</v>
      </c>
      <c r="W121" s="34">
        <v>0</v>
      </c>
      <c r="X121" s="34">
        <v>0</v>
      </c>
      <c r="Y121" s="34">
        <v>0</v>
      </c>
      <c r="Z121" s="34">
        <v>0</v>
      </c>
      <c r="AA121" s="34">
        <v>0</v>
      </c>
    </row>
    <row r="122" spans="2:31" x14ac:dyDescent="0.2">
      <c r="B122" s="31" t="s">
        <v>101</v>
      </c>
      <c r="C122" s="31"/>
      <c r="D122" s="32"/>
      <c r="E122" s="32"/>
      <c r="F122" s="33" t="s">
        <v>26</v>
      </c>
      <c r="G122" s="39">
        <v>0</v>
      </c>
      <c r="H122" s="34">
        <v>0</v>
      </c>
      <c r="I122" s="34">
        <v>0</v>
      </c>
      <c r="J122" s="34">
        <v>0</v>
      </c>
      <c r="K122" s="34">
        <v>0</v>
      </c>
      <c r="L122" s="34">
        <v>0</v>
      </c>
      <c r="M122" s="34">
        <v>0</v>
      </c>
      <c r="N122" s="34">
        <v>0</v>
      </c>
      <c r="O122" s="34">
        <v>0</v>
      </c>
      <c r="P122" s="34">
        <v>0</v>
      </c>
      <c r="Q122" s="34">
        <v>0</v>
      </c>
      <c r="R122" s="34">
        <v>0</v>
      </c>
      <c r="S122" s="34">
        <v>0</v>
      </c>
      <c r="T122" s="34">
        <v>0</v>
      </c>
      <c r="U122" s="34">
        <v>0</v>
      </c>
      <c r="V122" s="34">
        <v>0</v>
      </c>
      <c r="W122" s="34">
        <v>0</v>
      </c>
      <c r="X122" s="34">
        <v>0</v>
      </c>
      <c r="Y122" s="34">
        <v>0</v>
      </c>
      <c r="Z122" s="34">
        <v>0</v>
      </c>
      <c r="AA122" s="34">
        <v>0</v>
      </c>
    </row>
    <row r="123" spans="2:31" x14ac:dyDescent="0.2">
      <c r="B123" s="31" t="s">
        <v>102</v>
      </c>
      <c r="C123" s="31"/>
      <c r="D123" s="32"/>
      <c r="E123" s="32"/>
      <c r="F123" s="33" t="s">
        <v>26</v>
      </c>
      <c r="G123" s="39">
        <v>0</v>
      </c>
      <c r="H123" s="34">
        <v>0</v>
      </c>
      <c r="I123" s="34">
        <v>0</v>
      </c>
      <c r="J123" s="34">
        <v>0</v>
      </c>
      <c r="K123" s="34">
        <v>0</v>
      </c>
      <c r="L123" s="34">
        <v>0</v>
      </c>
      <c r="M123" s="34">
        <v>0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</row>
    <row r="124" spans="2:31" x14ac:dyDescent="0.2">
      <c r="B124" s="31" t="s">
        <v>103</v>
      </c>
      <c r="C124" s="31"/>
      <c r="D124" s="32"/>
      <c r="E124" s="32"/>
      <c r="F124" s="33" t="s">
        <v>26</v>
      </c>
      <c r="G124" s="39">
        <v>0</v>
      </c>
      <c r="H124" s="34">
        <v>0</v>
      </c>
      <c r="I124" s="34">
        <v>0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  <c r="S124" s="34">
        <v>0</v>
      </c>
      <c r="T124" s="34">
        <v>0</v>
      </c>
      <c r="U124" s="34">
        <v>0</v>
      </c>
      <c r="V124" s="34">
        <v>0</v>
      </c>
      <c r="W124" s="34">
        <v>0</v>
      </c>
      <c r="X124" s="34">
        <v>0</v>
      </c>
      <c r="Y124" s="34">
        <v>0</v>
      </c>
      <c r="Z124" s="34">
        <v>0</v>
      </c>
      <c r="AA124" s="34">
        <v>0</v>
      </c>
    </row>
    <row r="125" spans="2:31" x14ac:dyDescent="0.2">
      <c r="B125" s="31" t="s">
        <v>104</v>
      </c>
      <c r="C125" s="31"/>
      <c r="D125" s="32"/>
      <c r="E125" s="32"/>
      <c r="F125" s="33" t="s">
        <v>26</v>
      </c>
      <c r="G125" s="39"/>
      <c r="H125" s="75" t="s">
        <v>200</v>
      </c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</row>
    <row r="126" spans="2:31" x14ac:dyDescent="0.2">
      <c r="B126" s="31" t="s">
        <v>105</v>
      </c>
      <c r="C126" s="31"/>
      <c r="D126" s="32"/>
      <c r="E126" s="32"/>
      <c r="F126" s="33" t="s">
        <v>26</v>
      </c>
      <c r="G126" s="39">
        <v>0</v>
      </c>
      <c r="H126" s="34">
        <v>0</v>
      </c>
      <c r="I126" s="34">
        <v>0</v>
      </c>
      <c r="J126" s="34">
        <v>0</v>
      </c>
      <c r="K126" s="34">
        <v>0</v>
      </c>
      <c r="L126" s="34">
        <v>0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34">
        <v>0</v>
      </c>
      <c r="S126" s="34">
        <v>0</v>
      </c>
      <c r="T126" s="34">
        <v>0</v>
      </c>
      <c r="U126" s="34">
        <v>0</v>
      </c>
      <c r="V126" s="34">
        <v>0</v>
      </c>
      <c r="W126" s="34">
        <v>0</v>
      </c>
      <c r="X126" s="34">
        <v>0</v>
      </c>
      <c r="Y126" s="34">
        <v>0</v>
      </c>
      <c r="Z126" s="34">
        <v>0</v>
      </c>
      <c r="AA126" s="34">
        <v>0</v>
      </c>
    </row>
    <row r="127" spans="2:31" x14ac:dyDescent="0.2">
      <c r="B127" s="31" t="s">
        <v>117</v>
      </c>
      <c r="C127" s="31"/>
      <c r="D127" s="32"/>
      <c r="E127" s="32"/>
      <c r="F127" s="33" t="s">
        <v>26</v>
      </c>
      <c r="G127" s="39"/>
      <c r="H127" s="75" t="s">
        <v>200</v>
      </c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</row>
    <row r="128" spans="2:31" x14ac:dyDescent="0.2">
      <c r="B128" s="31" t="s">
        <v>118</v>
      </c>
      <c r="C128" s="31"/>
      <c r="D128" s="32"/>
      <c r="E128" s="32"/>
      <c r="F128" s="33" t="s">
        <v>26</v>
      </c>
      <c r="G128" s="39"/>
      <c r="H128" s="75" t="s">
        <v>200</v>
      </c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</row>
    <row r="129" spans="2:27" ht="15.95" customHeight="1" x14ac:dyDescent="0.2">
      <c r="B129" s="97" t="s">
        <v>157</v>
      </c>
      <c r="C129" s="31"/>
      <c r="D129" s="32"/>
      <c r="E129" s="32"/>
      <c r="F129" s="33" t="s">
        <v>26</v>
      </c>
      <c r="G129" s="39"/>
      <c r="H129" s="75" t="s">
        <v>200</v>
      </c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</row>
    <row r="130" spans="2:27" x14ac:dyDescent="0.2">
      <c r="B130" s="79"/>
    </row>
    <row r="131" spans="2:27" ht="15" x14ac:dyDescent="0.25">
      <c r="B131" s="24" t="s">
        <v>93</v>
      </c>
      <c r="C131" s="24"/>
      <c r="D131" s="25"/>
      <c r="E131" s="25"/>
      <c r="F131" s="6"/>
      <c r="G131" s="1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</row>
    <row r="132" spans="2:27" ht="15" x14ac:dyDescent="0.25">
      <c r="B132" s="28" t="s">
        <v>25</v>
      </c>
      <c r="C132" s="28" t="s">
        <v>106</v>
      </c>
      <c r="D132" s="28" t="s">
        <v>124</v>
      </c>
      <c r="E132" s="29" t="s">
        <v>47</v>
      </c>
      <c r="F132" s="29" t="s">
        <v>17</v>
      </c>
      <c r="G132" s="30" t="s">
        <v>44</v>
      </c>
      <c r="H132" s="30">
        <v>2023</v>
      </c>
      <c r="I132" s="30">
        <v>2024</v>
      </c>
      <c r="J132" s="30">
        <v>2025</v>
      </c>
      <c r="K132" s="30">
        <v>2026</v>
      </c>
      <c r="L132" s="30">
        <v>2027</v>
      </c>
      <c r="M132" s="30">
        <v>2028</v>
      </c>
      <c r="N132" s="30">
        <v>2029</v>
      </c>
      <c r="O132" s="30">
        <v>2030</v>
      </c>
      <c r="P132" s="30">
        <v>2031</v>
      </c>
      <c r="Q132" s="30">
        <v>2032</v>
      </c>
      <c r="R132" s="30">
        <v>2033</v>
      </c>
      <c r="S132" s="30">
        <v>2034</v>
      </c>
      <c r="T132" s="30">
        <v>2035</v>
      </c>
      <c r="U132" s="30">
        <v>2036</v>
      </c>
      <c r="V132" s="30">
        <v>2037</v>
      </c>
      <c r="W132" s="30">
        <v>2038</v>
      </c>
      <c r="X132" s="30">
        <v>2039</v>
      </c>
      <c r="Y132" s="30">
        <v>2040</v>
      </c>
      <c r="Z132" s="30">
        <v>2041</v>
      </c>
      <c r="AA132" s="30">
        <v>2042</v>
      </c>
    </row>
    <row r="133" spans="2:27" x14ac:dyDescent="0.2">
      <c r="B133" s="32" t="s">
        <v>97</v>
      </c>
      <c r="C133" s="61">
        <v>1</v>
      </c>
      <c r="D133" s="32" t="s">
        <v>107</v>
      </c>
      <c r="E133" s="33">
        <v>1</v>
      </c>
      <c r="F133" s="33" t="s">
        <v>26</v>
      </c>
      <c r="G133" s="39">
        <v>-797713.74277839845</v>
      </c>
      <c r="H133" s="34">
        <v>0</v>
      </c>
      <c r="I133" s="34">
        <v>0</v>
      </c>
      <c r="J133" s="34">
        <v>0</v>
      </c>
      <c r="K133" s="34">
        <v>-81721.797299999991</v>
      </c>
      <c r="L133" s="34">
        <v>-81721.797299999991</v>
      </c>
      <c r="M133" s="34">
        <v>-81721.797299999991</v>
      </c>
      <c r="N133" s="34">
        <v>-81721.797299999991</v>
      </c>
      <c r="O133" s="34">
        <v>-81721.797299999991</v>
      </c>
      <c r="P133" s="34">
        <v>-81721.797299999991</v>
      </c>
      <c r="Q133" s="34">
        <v>-81721.797299999991</v>
      </c>
      <c r="R133" s="34">
        <v>-81721.797299999991</v>
      </c>
      <c r="S133" s="34">
        <v>-81721.797299999991</v>
      </c>
      <c r="T133" s="34">
        <v>-81721.797299999991</v>
      </c>
      <c r="U133" s="34">
        <v>-81721.797299999991</v>
      </c>
      <c r="V133" s="34">
        <v>-81721.797299999991</v>
      </c>
      <c r="W133" s="34">
        <v>-81721.797299999991</v>
      </c>
      <c r="X133" s="34">
        <v>-81721.797299999991</v>
      </c>
      <c r="Y133" s="34">
        <v>-81721.797299999991</v>
      </c>
      <c r="Z133" s="34">
        <v>-81721.797299999991</v>
      </c>
      <c r="AA133" s="34">
        <v>-81721.797299999991</v>
      </c>
    </row>
    <row r="134" spans="2:27" x14ac:dyDescent="0.2">
      <c r="B134" s="32" t="s">
        <v>97</v>
      </c>
      <c r="C134" s="61">
        <v>1</v>
      </c>
      <c r="D134" s="32" t="s">
        <v>108</v>
      </c>
      <c r="E134" s="33">
        <v>1</v>
      </c>
      <c r="F134" s="33" t="s">
        <v>26</v>
      </c>
      <c r="G134" s="39">
        <v>-4973368.5562325921</v>
      </c>
      <c r="H134" s="34">
        <v>0</v>
      </c>
      <c r="I134" s="34">
        <v>0</v>
      </c>
      <c r="J134" s="34">
        <v>0</v>
      </c>
      <c r="K134" s="34">
        <v>-509496.82230000006</v>
      </c>
      <c r="L134" s="34">
        <v>-509496.82230000006</v>
      </c>
      <c r="M134" s="34">
        <v>-509496.82230000006</v>
      </c>
      <c r="N134" s="34">
        <v>-509496.82230000006</v>
      </c>
      <c r="O134" s="34">
        <v>-509496.82230000006</v>
      </c>
      <c r="P134" s="34">
        <v>-509496.82230000006</v>
      </c>
      <c r="Q134" s="34">
        <v>-509496.82230000006</v>
      </c>
      <c r="R134" s="34">
        <v>-509496.82230000006</v>
      </c>
      <c r="S134" s="34">
        <v>-509496.82230000006</v>
      </c>
      <c r="T134" s="34">
        <v>-509496.82230000006</v>
      </c>
      <c r="U134" s="34">
        <v>-509496.82230000006</v>
      </c>
      <c r="V134" s="34">
        <v>-509496.82230000006</v>
      </c>
      <c r="W134" s="34">
        <v>-509496.82230000006</v>
      </c>
      <c r="X134" s="34">
        <v>-509496.82230000006</v>
      </c>
      <c r="Y134" s="34">
        <v>-509496.82230000006</v>
      </c>
      <c r="Z134" s="34">
        <v>-509496.82230000006</v>
      </c>
      <c r="AA134" s="34">
        <v>-509496.82230000006</v>
      </c>
    </row>
    <row r="135" spans="2:27" x14ac:dyDescent="0.2">
      <c r="B135" s="32" t="s">
        <v>97</v>
      </c>
      <c r="C135" s="61">
        <v>1</v>
      </c>
      <c r="D135" s="32" t="s">
        <v>158</v>
      </c>
      <c r="E135" s="33">
        <v>1</v>
      </c>
      <c r="F135" s="33" t="s">
        <v>26</v>
      </c>
      <c r="G135" s="39">
        <v>-1799322.1831739617</v>
      </c>
      <c r="H135" s="34">
        <v>0</v>
      </c>
      <c r="I135" s="34">
        <v>0</v>
      </c>
      <c r="J135" s="34">
        <v>0</v>
      </c>
      <c r="K135" s="34">
        <v>-184331.59020000001</v>
      </c>
      <c r="L135" s="34">
        <v>-184331.59020000001</v>
      </c>
      <c r="M135" s="34">
        <v>-184331.59020000001</v>
      </c>
      <c r="N135" s="34">
        <v>-184331.59020000001</v>
      </c>
      <c r="O135" s="34">
        <v>-184331.59020000001</v>
      </c>
      <c r="P135" s="34">
        <v>-184331.59020000001</v>
      </c>
      <c r="Q135" s="34">
        <v>-184331.59020000001</v>
      </c>
      <c r="R135" s="34">
        <v>-184331.59020000001</v>
      </c>
      <c r="S135" s="34">
        <v>-184331.59020000001</v>
      </c>
      <c r="T135" s="34">
        <v>-184331.59020000001</v>
      </c>
      <c r="U135" s="34">
        <v>-184331.59020000001</v>
      </c>
      <c r="V135" s="34">
        <v>-184331.59020000001</v>
      </c>
      <c r="W135" s="34">
        <v>-184331.59020000001</v>
      </c>
      <c r="X135" s="34">
        <v>-184331.59020000001</v>
      </c>
      <c r="Y135" s="34">
        <v>-184331.59020000001</v>
      </c>
      <c r="Z135" s="34">
        <v>-184331.59020000001</v>
      </c>
      <c r="AA135" s="34">
        <v>-184331.59020000001</v>
      </c>
    </row>
    <row r="136" spans="2:27" x14ac:dyDescent="0.2">
      <c r="B136" s="32" t="s">
        <v>97</v>
      </c>
      <c r="C136" s="61">
        <v>1</v>
      </c>
      <c r="D136" s="32" t="s">
        <v>112</v>
      </c>
      <c r="E136" s="33">
        <v>1</v>
      </c>
      <c r="F136" s="33" t="s">
        <v>26</v>
      </c>
      <c r="G136" s="39">
        <v>-2053864.9476829271</v>
      </c>
      <c r="H136" s="34">
        <v>0</v>
      </c>
      <c r="I136" s="34">
        <v>0</v>
      </c>
      <c r="J136" s="34">
        <v>0</v>
      </c>
      <c r="K136" s="34">
        <v>0</v>
      </c>
      <c r="L136" s="34">
        <v>0</v>
      </c>
      <c r="M136" s="34">
        <v>0</v>
      </c>
      <c r="N136" s="34">
        <v>-279918.44689999998</v>
      </c>
      <c r="O136" s="34">
        <v>-279918.44689999998</v>
      </c>
      <c r="P136" s="34">
        <v>-279918.44689999998</v>
      </c>
      <c r="Q136" s="34">
        <v>-279918.44689999998</v>
      </c>
      <c r="R136" s="34">
        <v>-279918.44689999998</v>
      </c>
      <c r="S136" s="34">
        <v>-279918.44689999998</v>
      </c>
      <c r="T136" s="34">
        <v>-279918.44689999998</v>
      </c>
      <c r="U136" s="34">
        <v>-279918.44689999998</v>
      </c>
      <c r="V136" s="34">
        <v>-279918.44689999998</v>
      </c>
      <c r="W136" s="34">
        <v>-279918.44689999998</v>
      </c>
      <c r="X136" s="34">
        <v>-279918.44689999998</v>
      </c>
      <c r="Y136" s="34">
        <v>-279918.44689999998</v>
      </c>
      <c r="Z136" s="34">
        <v>-279918.44689999998</v>
      </c>
      <c r="AA136" s="34">
        <v>-279918.44689999998</v>
      </c>
    </row>
    <row r="137" spans="2:27" x14ac:dyDescent="0.2">
      <c r="B137" s="32" t="s">
        <v>97</v>
      </c>
      <c r="C137" s="61">
        <v>1</v>
      </c>
      <c r="D137" s="32" t="s">
        <v>119</v>
      </c>
      <c r="E137" s="33">
        <v>1</v>
      </c>
      <c r="F137" s="33" t="s">
        <v>26</v>
      </c>
      <c r="G137" s="39">
        <v>-12047046.402049191</v>
      </c>
      <c r="H137" s="34">
        <v>0</v>
      </c>
      <c r="I137" s="34">
        <v>0</v>
      </c>
      <c r="J137" s="34">
        <v>0</v>
      </c>
      <c r="K137" s="34">
        <v>0</v>
      </c>
      <c r="L137" s="34">
        <v>0</v>
      </c>
      <c r="M137" s="34">
        <v>-1486830.1569999999</v>
      </c>
      <c r="N137" s="34">
        <v>-1486830.1569999999</v>
      </c>
      <c r="O137" s="34">
        <v>-1486830.1569999999</v>
      </c>
      <c r="P137" s="34">
        <v>-1486830.1569999999</v>
      </c>
      <c r="Q137" s="34">
        <v>-1486830.1569999999</v>
      </c>
      <c r="R137" s="34">
        <v>-1486830.1569999999</v>
      </c>
      <c r="S137" s="34">
        <v>-1486830.1569999999</v>
      </c>
      <c r="T137" s="34">
        <v>-1486830.1569999999</v>
      </c>
      <c r="U137" s="34">
        <v>-1486830.1569999999</v>
      </c>
      <c r="V137" s="34">
        <v>-1486830.1569999999</v>
      </c>
      <c r="W137" s="34">
        <v>-1486830.1569999999</v>
      </c>
      <c r="X137" s="34">
        <v>-1486830.1569999999</v>
      </c>
      <c r="Y137" s="34">
        <v>-1486830.1569999999</v>
      </c>
      <c r="Z137" s="34">
        <v>-1486830.1569999999</v>
      </c>
      <c r="AA137" s="34">
        <v>-1486830.1569999999</v>
      </c>
    </row>
    <row r="138" spans="2:27" x14ac:dyDescent="0.2">
      <c r="B138" s="32" t="s">
        <v>97</v>
      </c>
      <c r="C138" s="61">
        <v>2</v>
      </c>
      <c r="D138" s="32" t="s">
        <v>159</v>
      </c>
      <c r="E138" s="33">
        <v>1</v>
      </c>
      <c r="F138" s="33" t="s">
        <v>26</v>
      </c>
      <c r="G138" s="39">
        <v>-1300013.7416138146</v>
      </c>
      <c r="H138" s="34">
        <v>0</v>
      </c>
      <c r="I138" s="34">
        <v>0</v>
      </c>
      <c r="J138" s="34">
        <v>0</v>
      </c>
      <c r="K138" s="34">
        <v>0</v>
      </c>
      <c r="L138" s="34">
        <v>0</v>
      </c>
      <c r="M138" s="34">
        <v>0</v>
      </c>
      <c r="N138" s="34">
        <v>0</v>
      </c>
      <c r="O138" s="34">
        <v>-196610.6347</v>
      </c>
      <c r="P138" s="34">
        <v>-196610.6347</v>
      </c>
      <c r="Q138" s="34">
        <v>-196610.6347</v>
      </c>
      <c r="R138" s="34">
        <v>-196610.6347</v>
      </c>
      <c r="S138" s="34">
        <v>-196610.6347</v>
      </c>
      <c r="T138" s="34">
        <v>-196610.6347</v>
      </c>
      <c r="U138" s="34">
        <v>-196610.6347</v>
      </c>
      <c r="V138" s="34">
        <v>-196610.6347</v>
      </c>
      <c r="W138" s="34">
        <v>-196610.6347</v>
      </c>
      <c r="X138" s="34">
        <v>-196610.6347</v>
      </c>
      <c r="Y138" s="34">
        <v>-196610.6347</v>
      </c>
      <c r="Z138" s="34">
        <v>-196610.6347</v>
      </c>
      <c r="AA138" s="34">
        <v>-196610.6347</v>
      </c>
    </row>
    <row r="139" spans="2:27" x14ac:dyDescent="0.2">
      <c r="B139" s="32" t="s">
        <v>98</v>
      </c>
      <c r="C139" s="61">
        <v>1</v>
      </c>
      <c r="D139" s="32" t="s">
        <v>107</v>
      </c>
      <c r="E139" s="33">
        <v>1</v>
      </c>
      <c r="F139" s="33" t="s">
        <v>26</v>
      </c>
      <c r="G139" s="39">
        <v>-797713.74277839845</v>
      </c>
      <c r="H139" s="34">
        <v>0</v>
      </c>
      <c r="I139" s="34">
        <v>0</v>
      </c>
      <c r="J139" s="34">
        <v>0</v>
      </c>
      <c r="K139" s="34">
        <v>-81721.797299999991</v>
      </c>
      <c r="L139" s="34">
        <v>-81721.797299999991</v>
      </c>
      <c r="M139" s="34">
        <v>-81721.797299999991</v>
      </c>
      <c r="N139" s="34">
        <v>-81721.797299999991</v>
      </c>
      <c r="O139" s="34">
        <v>-81721.797299999991</v>
      </c>
      <c r="P139" s="34">
        <v>-81721.797299999991</v>
      </c>
      <c r="Q139" s="34">
        <v>-81721.797299999991</v>
      </c>
      <c r="R139" s="34">
        <v>-81721.797299999991</v>
      </c>
      <c r="S139" s="34">
        <v>-81721.797299999991</v>
      </c>
      <c r="T139" s="34">
        <v>-81721.797299999991</v>
      </c>
      <c r="U139" s="34">
        <v>-81721.797299999991</v>
      </c>
      <c r="V139" s="34">
        <v>-81721.797299999991</v>
      </c>
      <c r="W139" s="34">
        <v>-81721.797299999991</v>
      </c>
      <c r="X139" s="34">
        <v>-81721.797299999991</v>
      </c>
      <c r="Y139" s="34">
        <v>-81721.797299999991</v>
      </c>
      <c r="Z139" s="34">
        <v>-81721.797299999991</v>
      </c>
      <c r="AA139" s="34">
        <v>-81721.797299999991</v>
      </c>
    </row>
    <row r="140" spans="2:27" x14ac:dyDescent="0.2">
      <c r="B140" s="32" t="s">
        <v>98</v>
      </c>
      <c r="C140" s="61">
        <v>1</v>
      </c>
      <c r="D140" s="32" t="s">
        <v>108</v>
      </c>
      <c r="E140" s="33">
        <v>1</v>
      </c>
      <c r="F140" s="33" t="s">
        <v>26</v>
      </c>
      <c r="G140" s="39">
        <v>-4973368.5562325921</v>
      </c>
      <c r="H140" s="34">
        <v>0</v>
      </c>
      <c r="I140" s="34">
        <v>0</v>
      </c>
      <c r="J140" s="34">
        <v>0</v>
      </c>
      <c r="K140" s="34">
        <v>-509496.82230000006</v>
      </c>
      <c r="L140" s="34">
        <v>-509496.82230000006</v>
      </c>
      <c r="M140" s="34">
        <v>-509496.82230000006</v>
      </c>
      <c r="N140" s="34">
        <v>-509496.82230000006</v>
      </c>
      <c r="O140" s="34">
        <v>-509496.82230000006</v>
      </c>
      <c r="P140" s="34">
        <v>-509496.82230000006</v>
      </c>
      <c r="Q140" s="34">
        <v>-509496.82230000006</v>
      </c>
      <c r="R140" s="34">
        <v>-509496.82230000006</v>
      </c>
      <c r="S140" s="34">
        <v>-509496.82230000006</v>
      </c>
      <c r="T140" s="34">
        <v>-509496.82230000006</v>
      </c>
      <c r="U140" s="34">
        <v>-509496.82230000006</v>
      </c>
      <c r="V140" s="34">
        <v>-509496.82230000006</v>
      </c>
      <c r="W140" s="34">
        <v>-509496.82230000006</v>
      </c>
      <c r="X140" s="34">
        <v>-509496.82230000006</v>
      </c>
      <c r="Y140" s="34">
        <v>-509496.82230000006</v>
      </c>
      <c r="Z140" s="34">
        <v>-509496.82230000006</v>
      </c>
      <c r="AA140" s="34">
        <v>-509496.82230000006</v>
      </c>
    </row>
    <row r="141" spans="2:27" x14ac:dyDescent="0.2">
      <c r="B141" s="32" t="s">
        <v>98</v>
      </c>
      <c r="C141" s="61">
        <v>1</v>
      </c>
      <c r="D141" s="32" t="s">
        <v>158</v>
      </c>
      <c r="E141" s="33">
        <v>1</v>
      </c>
      <c r="F141" s="33" t="s">
        <v>26</v>
      </c>
      <c r="G141" s="39">
        <v>-1799322.1831739617</v>
      </c>
      <c r="H141" s="34">
        <v>0</v>
      </c>
      <c r="I141" s="34">
        <v>0</v>
      </c>
      <c r="J141" s="34">
        <v>0</v>
      </c>
      <c r="K141" s="34">
        <v>-184331.59020000001</v>
      </c>
      <c r="L141" s="34">
        <v>-184331.59020000001</v>
      </c>
      <c r="M141" s="34">
        <v>-184331.59020000001</v>
      </c>
      <c r="N141" s="34">
        <v>-184331.59020000001</v>
      </c>
      <c r="O141" s="34">
        <v>-184331.59020000001</v>
      </c>
      <c r="P141" s="34">
        <v>-184331.59020000001</v>
      </c>
      <c r="Q141" s="34">
        <v>-184331.59020000001</v>
      </c>
      <c r="R141" s="34">
        <v>-184331.59020000001</v>
      </c>
      <c r="S141" s="34">
        <v>-184331.59020000001</v>
      </c>
      <c r="T141" s="34">
        <v>-184331.59020000001</v>
      </c>
      <c r="U141" s="34">
        <v>-184331.59020000001</v>
      </c>
      <c r="V141" s="34">
        <v>-184331.59020000001</v>
      </c>
      <c r="W141" s="34">
        <v>-184331.59020000001</v>
      </c>
      <c r="X141" s="34">
        <v>-184331.59020000001</v>
      </c>
      <c r="Y141" s="34">
        <v>-184331.59020000001</v>
      </c>
      <c r="Z141" s="34">
        <v>-184331.59020000001</v>
      </c>
      <c r="AA141" s="34">
        <v>-184331.59020000001</v>
      </c>
    </row>
    <row r="142" spans="2:27" x14ac:dyDescent="0.2">
      <c r="B142" s="32" t="s">
        <v>98</v>
      </c>
      <c r="C142" s="61">
        <v>1</v>
      </c>
      <c r="D142" s="32" t="s">
        <v>112</v>
      </c>
      <c r="E142" s="33">
        <v>1</v>
      </c>
      <c r="F142" s="33" t="s">
        <v>26</v>
      </c>
      <c r="G142" s="39">
        <v>-2493995.0247767484</v>
      </c>
      <c r="H142" s="34">
        <v>0</v>
      </c>
      <c r="I142" s="34">
        <v>0</v>
      </c>
      <c r="J142" s="34">
        <v>0</v>
      </c>
      <c r="K142" s="34">
        <v>0</v>
      </c>
      <c r="L142" s="34">
        <v>-279918.44689999998</v>
      </c>
      <c r="M142" s="34">
        <v>-279918.44689999998</v>
      </c>
      <c r="N142" s="34">
        <v>-279918.44689999998</v>
      </c>
      <c r="O142" s="34">
        <v>-279918.44689999998</v>
      </c>
      <c r="P142" s="34">
        <v>-279918.44689999998</v>
      </c>
      <c r="Q142" s="34">
        <v>-279918.44689999998</v>
      </c>
      <c r="R142" s="34">
        <v>-279918.44689999998</v>
      </c>
      <c r="S142" s="34">
        <v>-279918.44689999998</v>
      </c>
      <c r="T142" s="34">
        <v>-279918.44689999998</v>
      </c>
      <c r="U142" s="34">
        <v>-279918.44689999998</v>
      </c>
      <c r="V142" s="34">
        <v>-279918.44689999998</v>
      </c>
      <c r="W142" s="34">
        <v>-279918.44689999998</v>
      </c>
      <c r="X142" s="34">
        <v>-279918.44689999998</v>
      </c>
      <c r="Y142" s="34">
        <v>-279918.44689999998</v>
      </c>
      <c r="Z142" s="34">
        <v>-279918.44689999998</v>
      </c>
      <c r="AA142" s="34">
        <v>-279918.44689999998</v>
      </c>
    </row>
    <row r="143" spans="2:27" x14ac:dyDescent="0.2">
      <c r="B143" s="32" t="s">
        <v>98</v>
      </c>
      <c r="C143" s="61">
        <v>2</v>
      </c>
      <c r="D143" s="32" t="s">
        <v>109</v>
      </c>
      <c r="E143" s="33">
        <v>1</v>
      </c>
      <c r="F143" s="33" t="s">
        <v>26</v>
      </c>
      <c r="G143" s="39">
        <v>-6775756.2541117677</v>
      </c>
      <c r="H143" s="34">
        <v>0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-1024747.4277</v>
      </c>
      <c r="P143" s="34">
        <v>-1024747.4277</v>
      </c>
      <c r="Q143" s="34">
        <v>-1024747.4277</v>
      </c>
      <c r="R143" s="34">
        <v>-1024747.4277</v>
      </c>
      <c r="S143" s="34">
        <v>-1024747.4277</v>
      </c>
      <c r="T143" s="34">
        <v>-1024747.4277</v>
      </c>
      <c r="U143" s="34">
        <v>-1024747.4277</v>
      </c>
      <c r="V143" s="34">
        <v>-1024747.4277</v>
      </c>
      <c r="W143" s="34">
        <v>-1024747.4277</v>
      </c>
      <c r="X143" s="34">
        <v>-1024747.4277</v>
      </c>
      <c r="Y143" s="34">
        <v>-1024747.4277</v>
      </c>
      <c r="Z143" s="34">
        <v>-1024747.4277</v>
      </c>
      <c r="AA143" s="34">
        <v>-1024747.4277</v>
      </c>
    </row>
    <row r="144" spans="2:27" x14ac:dyDescent="0.2">
      <c r="B144" s="32" t="s">
        <v>99</v>
      </c>
      <c r="C144" s="61">
        <v>1</v>
      </c>
      <c r="D144" s="32" t="s">
        <v>107</v>
      </c>
      <c r="E144" s="33">
        <v>1</v>
      </c>
      <c r="F144" s="33" t="s">
        <v>26</v>
      </c>
      <c r="G144" s="39">
        <v>-797713.74277839845</v>
      </c>
      <c r="H144" s="34">
        <v>0</v>
      </c>
      <c r="I144" s="34">
        <v>0</v>
      </c>
      <c r="J144" s="34">
        <v>0</v>
      </c>
      <c r="K144" s="34">
        <v>-81721.797299999991</v>
      </c>
      <c r="L144" s="34">
        <v>-81721.797299999991</v>
      </c>
      <c r="M144" s="34">
        <v>-81721.797299999991</v>
      </c>
      <c r="N144" s="34">
        <v>-81721.797299999991</v>
      </c>
      <c r="O144" s="34">
        <v>-81721.797299999991</v>
      </c>
      <c r="P144" s="34">
        <v>-81721.797299999991</v>
      </c>
      <c r="Q144" s="34">
        <v>-81721.797299999991</v>
      </c>
      <c r="R144" s="34">
        <v>-81721.797299999991</v>
      </c>
      <c r="S144" s="34">
        <v>-81721.797299999991</v>
      </c>
      <c r="T144" s="34">
        <v>-81721.797299999991</v>
      </c>
      <c r="U144" s="34">
        <v>-81721.797299999991</v>
      </c>
      <c r="V144" s="34">
        <v>-81721.797299999991</v>
      </c>
      <c r="W144" s="34">
        <v>-81721.797299999991</v>
      </c>
      <c r="X144" s="34">
        <v>-81721.797299999991</v>
      </c>
      <c r="Y144" s="34">
        <v>-81721.797299999991</v>
      </c>
      <c r="Z144" s="34">
        <v>-81721.797299999991</v>
      </c>
      <c r="AA144" s="34">
        <v>-81721.797299999991</v>
      </c>
    </row>
    <row r="145" spans="2:27" x14ac:dyDescent="0.2">
      <c r="B145" s="32" t="s">
        <v>99</v>
      </c>
      <c r="C145" s="61">
        <v>1</v>
      </c>
      <c r="D145" s="32" t="s">
        <v>110</v>
      </c>
      <c r="E145" s="33">
        <v>1</v>
      </c>
      <c r="F145" s="33" t="s">
        <v>26</v>
      </c>
      <c r="G145" s="39">
        <v>-3373700.6336422195</v>
      </c>
      <c r="H145" s="34">
        <v>0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-459797.04884688708</v>
      </c>
      <c r="O145" s="34">
        <v>-459797.04884688708</v>
      </c>
      <c r="P145" s="34">
        <v>-459797.04884688708</v>
      </c>
      <c r="Q145" s="34">
        <v>-459797.04884688708</v>
      </c>
      <c r="R145" s="34">
        <v>-459797.04884688708</v>
      </c>
      <c r="S145" s="34">
        <v>-459797.04884688708</v>
      </c>
      <c r="T145" s="34">
        <v>-459797.04884688708</v>
      </c>
      <c r="U145" s="34">
        <v>-459797.04884688708</v>
      </c>
      <c r="V145" s="34">
        <v>-459797.04884688708</v>
      </c>
      <c r="W145" s="34">
        <v>-459797.04884688708</v>
      </c>
      <c r="X145" s="34">
        <v>-459797.04884688708</v>
      </c>
      <c r="Y145" s="34">
        <v>-459797.04884688708</v>
      </c>
      <c r="Z145" s="34">
        <v>-459797.04884688708</v>
      </c>
      <c r="AA145" s="34">
        <v>-459797.04884688708</v>
      </c>
    </row>
    <row r="146" spans="2:27" x14ac:dyDescent="0.2">
      <c r="B146" s="32" t="s">
        <v>99</v>
      </c>
      <c r="C146" s="61">
        <v>1</v>
      </c>
      <c r="D146" s="32" t="s">
        <v>120</v>
      </c>
      <c r="E146" s="33">
        <v>1</v>
      </c>
      <c r="F146" s="33" t="s">
        <v>26</v>
      </c>
      <c r="G146" s="39">
        <v>-4128199.7332633487</v>
      </c>
      <c r="H146" s="34">
        <v>0</v>
      </c>
      <c r="I146" s="34">
        <v>0</v>
      </c>
      <c r="J146" s="34">
        <v>0</v>
      </c>
      <c r="K146" s="34">
        <v>0</v>
      </c>
      <c r="L146" s="34">
        <v>0</v>
      </c>
      <c r="M146" s="34">
        <v>-509496.82210000011</v>
      </c>
      <c r="N146" s="34">
        <v>-509496.82210000011</v>
      </c>
      <c r="O146" s="34">
        <v>-509496.82210000011</v>
      </c>
      <c r="P146" s="34">
        <v>-509496.82210000011</v>
      </c>
      <c r="Q146" s="34">
        <v>-509496.82210000011</v>
      </c>
      <c r="R146" s="34">
        <v>-509496.82210000011</v>
      </c>
      <c r="S146" s="34">
        <v>-509496.82210000011</v>
      </c>
      <c r="T146" s="34">
        <v>-509496.82210000011</v>
      </c>
      <c r="U146" s="34">
        <v>-509496.82210000011</v>
      </c>
      <c r="V146" s="34">
        <v>-509496.82210000011</v>
      </c>
      <c r="W146" s="34">
        <v>-509496.82210000011</v>
      </c>
      <c r="X146" s="34">
        <v>-509496.82210000011</v>
      </c>
      <c r="Y146" s="34">
        <v>-509496.82210000011</v>
      </c>
      <c r="Z146" s="34">
        <v>-509496.82210000011</v>
      </c>
      <c r="AA146" s="34">
        <v>-509496.82210000011</v>
      </c>
    </row>
    <row r="147" spans="2:27" x14ac:dyDescent="0.2">
      <c r="B147" s="32" t="s">
        <v>99</v>
      </c>
      <c r="C147" s="61">
        <v>1</v>
      </c>
      <c r="D147" s="32" t="s">
        <v>112</v>
      </c>
      <c r="E147" s="33">
        <v>1</v>
      </c>
      <c r="F147" s="33" t="s">
        <v>26</v>
      </c>
      <c r="G147" s="39">
        <v>-2053864.9476829271</v>
      </c>
      <c r="H147" s="34">
        <v>0</v>
      </c>
      <c r="I147" s="34">
        <v>0</v>
      </c>
      <c r="J147" s="34">
        <v>0</v>
      </c>
      <c r="K147" s="34">
        <v>0</v>
      </c>
      <c r="L147" s="34">
        <v>0</v>
      </c>
      <c r="M147" s="34">
        <v>0</v>
      </c>
      <c r="N147" s="34">
        <v>-279918.44689999998</v>
      </c>
      <c r="O147" s="34">
        <v>-279918.44689999998</v>
      </c>
      <c r="P147" s="34">
        <v>-279918.44689999998</v>
      </c>
      <c r="Q147" s="34">
        <v>-279918.44689999998</v>
      </c>
      <c r="R147" s="34">
        <v>-279918.44689999998</v>
      </c>
      <c r="S147" s="34">
        <v>-279918.44689999998</v>
      </c>
      <c r="T147" s="34">
        <v>-279918.44689999998</v>
      </c>
      <c r="U147" s="34">
        <v>-279918.44689999998</v>
      </c>
      <c r="V147" s="34">
        <v>-279918.44689999998</v>
      </c>
      <c r="W147" s="34">
        <v>-279918.44689999998</v>
      </c>
      <c r="X147" s="34">
        <v>-279918.44689999998</v>
      </c>
      <c r="Y147" s="34">
        <v>-279918.44689999998</v>
      </c>
      <c r="Z147" s="34">
        <v>-279918.44689999998</v>
      </c>
      <c r="AA147" s="34">
        <v>-279918.44689999998</v>
      </c>
    </row>
    <row r="148" spans="2:27" x14ac:dyDescent="0.2">
      <c r="B148" s="32" t="s">
        <v>99</v>
      </c>
      <c r="C148" s="61">
        <v>2</v>
      </c>
      <c r="D148" s="32" t="s">
        <v>160</v>
      </c>
      <c r="E148" s="33">
        <v>1</v>
      </c>
      <c r="F148" s="33" t="s">
        <v>26</v>
      </c>
      <c r="G148" s="39">
        <v>-1300013.7105368359</v>
      </c>
      <c r="H148" s="34">
        <v>0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-196610.63</v>
      </c>
      <c r="P148" s="34">
        <v>-196610.63</v>
      </c>
      <c r="Q148" s="34">
        <v>-196610.63</v>
      </c>
      <c r="R148" s="34">
        <v>-196610.63</v>
      </c>
      <c r="S148" s="34">
        <v>-196610.63</v>
      </c>
      <c r="T148" s="34">
        <v>-196610.63</v>
      </c>
      <c r="U148" s="34">
        <v>-196610.63</v>
      </c>
      <c r="V148" s="34">
        <v>-196610.63</v>
      </c>
      <c r="W148" s="34">
        <v>-196610.63</v>
      </c>
      <c r="X148" s="34">
        <v>-196610.63</v>
      </c>
      <c r="Y148" s="34">
        <v>-196610.63</v>
      </c>
      <c r="Z148" s="34">
        <v>-196610.63</v>
      </c>
      <c r="AA148" s="34">
        <v>-196610.63</v>
      </c>
    </row>
    <row r="149" spans="2:27" x14ac:dyDescent="0.2">
      <c r="B149" s="32" t="s">
        <v>100</v>
      </c>
      <c r="C149" s="61">
        <v>1</v>
      </c>
      <c r="D149" s="32" t="s">
        <v>107</v>
      </c>
      <c r="E149" s="33">
        <v>1</v>
      </c>
      <c r="F149" s="33" t="s">
        <v>26</v>
      </c>
      <c r="G149" s="39">
        <v>-797713.74277839845</v>
      </c>
      <c r="H149" s="34">
        <v>0</v>
      </c>
      <c r="I149" s="34">
        <v>0</v>
      </c>
      <c r="J149" s="34">
        <v>0</v>
      </c>
      <c r="K149" s="34">
        <v>-81721.797299999991</v>
      </c>
      <c r="L149" s="34">
        <v>-81721.797299999991</v>
      </c>
      <c r="M149" s="34">
        <v>-81721.797299999991</v>
      </c>
      <c r="N149" s="34">
        <v>-81721.797299999991</v>
      </c>
      <c r="O149" s="34">
        <v>-81721.797299999991</v>
      </c>
      <c r="P149" s="34">
        <v>-81721.797299999991</v>
      </c>
      <c r="Q149" s="34">
        <v>-81721.797299999991</v>
      </c>
      <c r="R149" s="34">
        <v>-81721.797299999991</v>
      </c>
      <c r="S149" s="34">
        <v>-81721.797299999991</v>
      </c>
      <c r="T149" s="34">
        <v>-81721.797299999991</v>
      </c>
      <c r="U149" s="34">
        <v>-81721.797299999991</v>
      </c>
      <c r="V149" s="34">
        <v>-81721.797299999991</v>
      </c>
      <c r="W149" s="34">
        <v>-81721.797299999991</v>
      </c>
      <c r="X149" s="34">
        <v>-81721.797299999991</v>
      </c>
      <c r="Y149" s="34">
        <v>-81721.797299999991</v>
      </c>
      <c r="Z149" s="34">
        <v>-81721.797299999991</v>
      </c>
      <c r="AA149" s="34">
        <v>-81721.797299999991</v>
      </c>
    </row>
    <row r="150" spans="2:27" x14ac:dyDescent="0.2">
      <c r="B150" s="32" t="s">
        <v>100</v>
      </c>
      <c r="C150" s="61">
        <v>1</v>
      </c>
      <c r="D150" s="32" t="s">
        <v>111</v>
      </c>
      <c r="E150" s="33">
        <v>1</v>
      </c>
      <c r="F150" s="33" t="s">
        <v>26</v>
      </c>
      <c r="G150" s="39">
        <v>-4554341.0204702253</v>
      </c>
      <c r="H150" s="34">
        <v>0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-620704.91370000015</v>
      </c>
      <c r="O150" s="34">
        <v>-620704.91370000015</v>
      </c>
      <c r="P150" s="34">
        <v>-620704.91370000015</v>
      </c>
      <c r="Q150" s="34">
        <v>-620704.91370000015</v>
      </c>
      <c r="R150" s="34">
        <v>-620704.91370000015</v>
      </c>
      <c r="S150" s="34">
        <v>-620704.91370000015</v>
      </c>
      <c r="T150" s="34">
        <v>-620704.91370000015</v>
      </c>
      <c r="U150" s="34">
        <v>-620704.91370000015</v>
      </c>
      <c r="V150" s="34">
        <v>-620704.91370000015</v>
      </c>
      <c r="W150" s="34">
        <v>-620704.91370000015</v>
      </c>
      <c r="X150" s="34">
        <v>-620704.91370000015</v>
      </c>
      <c r="Y150" s="34">
        <v>-620704.91370000015</v>
      </c>
      <c r="Z150" s="34">
        <v>-620704.91370000015</v>
      </c>
      <c r="AA150" s="34">
        <v>-620704.91370000015</v>
      </c>
    </row>
    <row r="151" spans="2:27" x14ac:dyDescent="0.2">
      <c r="B151" s="32" t="s">
        <v>100</v>
      </c>
      <c r="C151" s="61">
        <v>1</v>
      </c>
      <c r="D151" s="32" t="s">
        <v>112</v>
      </c>
      <c r="E151" s="33">
        <v>1</v>
      </c>
      <c r="F151" s="33" t="s">
        <v>26</v>
      </c>
      <c r="G151" s="39">
        <v>-2268040.1676799203</v>
      </c>
      <c r="H151" s="34">
        <v>0</v>
      </c>
      <c r="I151" s="34">
        <v>0</v>
      </c>
      <c r="J151" s="34">
        <v>0</v>
      </c>
      <c r="K151" s="34">
        <v>0</v>
      </c>
      <c r="L151" s="34">
        <v>0</v>
      </c>
      <c r="M151" s="34">
        <v>-279918.44689999998</v>
      </c>
      <c r="N151" s="34">
        <v>-279918.44689999998</v>
      </c>
      <c r="O151" s="34">
        <v>-279918.44689999998</v>
      </c>
      <c r="P151" s="34">
        <v>-279918.44689999998</v>
      </c>
      <c r="Q151" s="34">
        <v>-279918.44689999998</v>
      </c>
      <c r="R151" s="34">
        <v>-279918.44689999998</v>
      </c>
      <c r="S151" s="34">
        <v>-279918.44689999998</v>
      </c>
      <c r="T151" s="34">
        <v>-279918.44689999998</v>
      </c>
      <c r="U151" s="34">
        <v>-279918.44689999998</v>
      </c>
      <c r="V151" s="34">
        <v>-279918.44689999998</v>
      </c>
      <c r="W151" s="34">
        <v>-279918.44689999998</v>
      </c>
      <c r="X151" s="34">
        <v>-279918.44689999998</v>
      </c>
      <c r="Y151" s="34">
        <v>-279918.44689999998</v>
      </c>
      <c r="Z151" s="34">
        <v>-279918.44689999998</v>
      </c>
      <c r="AA151" s="34">
        <v>-279918.44689999998</v>
      </c>
    </row>
    <row r="152" spans="2:27" x14ac:dyDescent="0.2">
      <c r="B152" s="32" t="s">
        <v>100</v>
      </c>
      <c r="C152" s="61">
        <v>2</v>
      </c>
      <c r="D152" s="32" t="s">
        <v>160</v>
      </c>
      <c r="E152" s="33">
        <v>1</v>
      </c>
      <c r="F152" s="33" t="s">
        <v>26</v>
      </c>
      <c r="G152" s="39">
        <v>-1300013.7105368359</v>
      </c>
      <c r="H152" s="34">
        <v>0</v>
      </c>
      <c r="I152" s="34">
        <v>0</v>
      </c>
      <c r="J152" s="34">
        <v>0</v>
      </c>
      <c r="K152" s="34">
        <v>0</v>
      </c>
      <c r="L152" s="34">
        <v>0</v>
      </c>
      <c r="M152" s="34">
        <v>0</v>
      </c>
      <c r="N152" s="34">
        <v>0</v>
      </c>
      <c r="O152" s="34">
        <v>-196610.63</v>
      </c>
      <c r="P152" s="34">
        <v>-196610.63</v>
      </c>
      <c r="Q152" s="34">
        <v>-196610.63</v>
      </c>
      <c r="R152" s="34">
        <v>-196610.63</v>
      </c>
      <c r="S152" s="34">
        <v>-196610.63</v>
      </c>
      <c r="T152" s="34">
        <v>-196610.63</v>
      </c>
      <c r="U152" s="34">
        <v>-196610.63</v>
      </c>
      <c r="V152" s="34">
        <v>-196610.63</v>
      </c>
      <c r="W152" s="34">
        <v>-196610.63</v>
      </c>
      <c r="X152" s="34">
        <v>-196610.63</v>
      </c>
      <c r="Y152" s="34">
        <v>-196610.63</v>
      </c>
      <c r="Z152" s="34">
        <v>-196610.63</v>
      </c>
      <c r="AA152" s="34">
        <v>-196610.63</v>
      </c>
    </row>
    <row r="153" spans="2:27" x14ac:dyDescent="0.2">
      <c r="B153" s="32" t="s">
        <v>101</v>
      </c>
      <c r="C153" s="61">
        <v>1</v>
      </c>
      <c r="D153" s="32" t="s">
        <v>107</v>
      </c>
      <c r="E153" s="33">
        <v>1</v>
      </c>
      <c r="F153" s="33" t="s">
        <v>26</v>
      </c>
      <c r="G153" s="39">
        <v>-797713.74277839845</v>
      </c>
      <c r="H153" s="34">
        <v>0</v>
      </c>
      <c r="I153" s="34">
        <v>0</v>
      </c>
      <c r="J153" s="34">
        <v>0</v>
      </c>
      <c r="K153" s="34">
        <v>-81721.797299999991</v>
      </c>
      <c r="L153" s="34">
        <v>-81721.797299999991</v>
      </c>
      <c r="M153" s="34">
        <v>-81721.797299999991</v>
      </c>
      <c r="N153" s="34">
        <v>-81721.797299999991</v>
      </c>
      <c r="O153" s="34">
        <v>-81721.797299999991</v>
      </c>
      <c r="P153" s="34">
        <v>-81721.797299999991</v>
      </c>
      <c r="Q153" s="34">
        <v>-81721.797299999991</v>
      </c>
      <c r="R153" s="34">
        <v>-81721.797299999991</v>
      </c>
      <c r="S153" s="34">
        <v>-81721.797299999991</v>
      </c>
      <c r="T153" s="34">
        <v>-81721.797299999991</v>
      </c>
      <c r="U153" s="34">
        <v>-81721.797299999991</v>
      </c>
      <c r="V153" s="34">
        <v>-81721.797299999991</v>
      </c>
      <c r="W153" s="34">
        <v>-81721.797299999991</v>
      </c>
      <c r="X153" s="34">
        <v>-81721.797299999991</v>
      </c>
      <c r="Y153" s="34">
        <v>-81721.797299999991</v>
      </c>
      <c r="Z153" s="34">
        <v>-81721.797299999991</v>
      </c>
      <c r="AA153" s="34">
        <v>-81721.797299999991</v>
      </c>
    </row>
    <row r="154" spans="2:27" x14ac:dyDescent="0.2">
      <c r="B154" s="32" t="s">
        <v>101</v>
      </c>
      <c r="C154" s="61">
        <v>1</v>
      </c>
      <c r="D154" s="32" t="s">
        <v>110</v>
      </c>
      <c r="E154" s="33">
        <v>1</v>
      </c>
      <c r="F154" s="33" t="s">
        <v>26</v>
      </c>
      <c r="G154" s="39">
        <v>-3373700.6336422195</v>
      </c>
      <c r="H154" s="34">
        <v>0</v>
      </c>
      <c r="I154" s="34">
        <v>0</v>
      </c>
      <c r="J154" s="34">
        <v>0</v>
      </c>
      <c r="K154" s="34">
        <v>0</v>
      </c>
      <c r="L154" s="34">
        <v>0</v>
      </c>
      <c r="M154" s="34">
        <v>0</v>
      </c>
      <c r="N154" s="34">
        <v>-459797.04884688708</v>
      </c>
      <c r="O154" s="34">
        <v>-459797.04884688708</v>
      </c>
      <c r="P154" s="34">
        <v>-459797.04884688708</v>
      </c>
      <c r="Q154" s="34">
        <v>-459797.04884688708</v>
      </c>
      <c r="R154" s="34">
        <v>-459797.04884688708</v>
      </c>
      <c r="S154" s="34">
        <v>-459797.04884688708</v>
      </c>
      <c r="T154" s="34">
        <v>-459797.04884688708</v>
      </c>
      <c r="U154" s="34">
        <v>-459797.04884688708</v>
      </c>
      <c r="V154" s="34">
        <v>-459797.04884688708</v>
      </c>
      <c r="W154" s="34">
        <v>-459797.04884688708</v>
      </c>
      <c r="X154" s="34">
        <v>-459797.04884688708</v>
      </c>
      <c r="Y154" s="34">
        <v>-459797.04884688708</v>
      </c>
      <c r="Z154" s="34">
        <v>-459797.04884688708</v>
      </c>
      <c r="AA154" s="34">
        <v>-459797.04884688708</v>
      </c>
    </row>
    <row r="155" spans="2:27" x14ac:dyDescent="0.2">
      <c r="B155" s="32" t="s">
        <v>101</v>
      </c>
      <c r="C155" s="61">
        <v>1</v>
      </c>
      <c r="D155" s="32" t="s">
        <v>113</v>
      </c>
      <c r="E155" s="33">
        <v>1</v>
      </c>
      <c r="F155" s="33" t="s">
        <v>26</v>
      </c>
      <c r="G155" s="39">
        <v>-4128199.7332633487</v>
      </c>
      <c r="H155" s="34">
        <v>0</v>
      </c>
      <c r="I155" s="34">
        <v>0</v>
      </c>
      <c r="J155" s="34">
        <v>0</v>
      </c>
      <c r="K155" s="34">
        <v>0</v>
      </c>
      <c r="L155" s="34">
        <v>0</v>
      </c>
      <c r="M155" s="34">
        <v>-509496.82210000011</v>
      </c>
      <c r="N155" s="34">
        <v>-509496.82210000011</v>
      </c>
      <c r="O155" s="34">
        <v>-509496.82210000011</v>
      </c>
      <c r="P155" s="34">
        <v>-509496.82210000011</v>
      </c>
      <c r="Q155" s="34">
        <v>-509496.82210000011</v>
      </c>
      <c r="R155" s="34">
        <v>-509496.82210000011</v>
      </c>
      <c r="S155" s="34">
        <v>-509496.82210000011</v>
      </c>
      <c r="T155" s="34">
        <v>-509496.82210000011</v>
      </c>
      <c r="U155" s="34">
        <v>-509496.82210000011</v>
      </c>
      <c r="V155" s="34">
        <v>-509496.82210000011</v>
      </c>
      <c r="W155" s="34">
        <v>-509496.82210000011</v>
      </c>
      <c r="X155" s="34">
        <v>-509496.82210000011</v>
      </c>
      <c r="Y155" s="34">
        <v>-509496.82210000011</v>
      </c>
      <c r="Z155" s="34">
        <v>-509496.82210000011</v>
      </c>
      <c r="AA155" s="34">
        <v>-509496.82210000011</v>
      </c>
    </row>
    <row r="156" spans="2:27" x14ac:dyDescent="0.2">
      <c r="B156" s="32" t="s">
        <v>101</v>
      </c>
      <c r="C156" s="61">
        <v>2</v>
      </c>
      <c r="D156" s="32" t="s">
        <v>114</v>
      </c>
      <c r="E156" s="33">
        <v>1</v>
      </c>
      <c r="F156" s="33" t="s">
        <v>26</v>
      </c>
      <c r="G156" s="39">
        <v>-4437534.7077577598</v>
      </c>
      <c r="H156" s="34">
        <v>0</v>
      </c>
      <c r="I156" s="34">
        <v>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-671120.99470000004</v>
      </c>
      <c r="P156" s="34">
        <v>-671120.99470000004</v>
      </c>
      <c r="Q156" s="34">
        <v>-671120.99470000004</v>
      </c>
      <c r="R156" s="34">
        <v>-671120.99470000004</v>
      </c>
      <c r="S156" s="34">
        <v>-671120.99470000004</v>
      </c>
      <c r="T156" s="34">
        <v>-671120.99470000004</v>
      </c>
      <c r="U156" s="34">
        <v>-671120.99470000004</v>
      </c>
      <c r="V156" s="34">
        <v>-671120.99470000004</v>
      </c>
      <c r="W156" s="34">
        <v>-671120.99470000004</v>
      </c>
      <c r="X156" s="34">
        <v>-671120.99470000004</v>
      </c>
      <c r="Y156" s="34">
        <v>-671120.99470000004</v>
      </c>
      <c r="Z156" s="34">
        <v>-671120.99470000004</v>
      </c>
      <c r="AA156" s="34">
        <v>-671120.99470000004</v>
      </c>
    </row>
    <row r="157" spans="2:27" x14ac:dyDescent="0.2">
      <c r="B157" s="32" t="s">
        <v>102</v>
      </c>
      <c r="C157" s="61">
        <v>1</v>
      </c>
      <c r="D157" s="32" t="s">
        <v>107</v>
      </c>
      <c r="E157" s="33">
        <v>1</v>
      </c>
      <c r="F157" s="33" t="s">
        <v>26</v>
      </c>
      <c r="G157" s="39">
        <v>-797713.74277839845</v>
      </c>
      <c r="H157" s="34">
        <v>0</v>
      </c>
      <c r="I157" s="34">
        <v>0</v>
      </c>
      <c r="J157" s="34">
        <v>0</v>
      </c>
      <c r="K157" s="34">
        <v>-81721.797299999991</v>
      </c>
      <c r="L157" s="34">
        <v>-81721.797299999991</v>
      </c>
      <c r="M157" s="34">
        <v>-81721.797299999991</v>
      </c>
      <c r="N157" s="34">
        <v>-81721.797299999991</v>
      </c>
      <c r="O157" s="34">
        <v>-81721.797299999991</v>
      </c>
      <c r="P157" s="34">
        <v>-81721.797299999991</v>
      </c>
      <c r="Q157" s="34">
        <v>-81721.797299999991</v>
      </c>
      <c r="R157" s="34">
        <v>-81721.797299999991</v>
      </c>
      <c r="S157" s="34">
        <v>-81721.797299999991</v>
      </c>
      <c r="T157" s="34">
        <v>-81721.797299999991</v>
      </c>
      <c r="U157" s="34">
        <v>-81721.797299999991</v>
      </c>
      <c r="V157" s="34">
        <v>-81721.797299999991</v>
      </c>
      <c r="W157" s="34">
        <v>-81721.797299999991</v>
      </c>
      <c r="X157" s="34">
        <v>-81721.797299999991</v>
      </c>
      <c r="Y157" s="34">
        <v>-81721.797299999991</v>
      </c>
      <c r="Z157" s="34">
        <v>-81721.797299999991</v>
      </c>
      <c r="AA157" s="34">
        <v>-81721.797299999991</v>
      </c>
    </row>
    <row r="158" spans="2:27" x14ac:dyDescent="0.2">
      <c r="B158" s="32" t="s">
        <v>102</v>
      </c>
      <c r="C158" s="61">
        <v>1</v>
      </c>
      <c r="D158" s="32" t="s">
        <v>115</v>
      </c>
      <c r="E158" s="33">
        <v>1</v>
      </c>
      <c r="F158" s="33" t="s">
        <v>26</v>
      </c>
      <c r="G158" s="39">
        <v>-9308768.0181820877</v>
      </c>
      <c r="H158" s="34">
        <v>0</v>
      </c>
      <c r="I158" s="34">
        <v>0</v>
      </c>
      <c r="J158" s="34">
        <v>0</v>
      </c>
      <c r="K158" s="34">
        <v>0</v>
      </c>
      <c r="L158" s="34">
        <v>0</v>
      </c>
      <c r="M158" s="34">
        <v>0</v>
      </c>
      <c r="N158" s="34">
        <v>-1268679.2718</v>
      </c>
      <c r="O158" s="34">
        <v>-1268679.2718</v>
      </c>
      <c r="P158" s="34">
        <v>-1268679.2718</v>
      </c>
      <c r="Q158" s="34">
        <v>-1268679.2718</v>
      </c>
      <c r="R158" s="34">
        <v>-1268679.2718</v>
      </c>
      <c r="S158" s="34">
        <v>-1268679.2718</v>
      </c>
      <c r="T158" s="34">
        <v>-1268679.2718</v>
      </c>
      <c r="U158" s="34">
        <v>-1268679.2718</v>
      </c>
      <c r="V158" s="34">
        <v>-1268679.2718</v>
      </c>
      <c r="W158" s="34">
        <v>-1268679.2718</v>
      </c>
      <c r="X158" s="34">
        <v>-1268679.2718</v>
      </c>
      <c r="Y158" s="34">
        <v>-1268679.2718</v>
      </c>
      <c r="Z158" s="34">
        <v>-1268679.2718</v>
      </c>
      <c r="AA158" s="34">
        <v>-1268679.2718</v>
      </c>
    </row>
    <row r="159" spans="2:27" x14ac:dyDescent="0.2">
      <c r="B159" s="32" t="s">
        <v>102</v>
      </c>
      <c r="C159" s="61">
        <v>1</v>
      </c>
      <c r="D159" s="32" t="s">
        <v>120</v>
      </c>
      <c r="E159" s="33">
        <v>1</v>
      </c>
      <c r="F159" s="33" t="s">
        <v>26</v>
      </c>
      <c r="G159" s="39">
        <v>-4128199.7332633487</v>
      </c>
      <c r="H159" s="34">
        <v>0</v>
      </c>
      <c r="I159" s="34">
        <v>0</v>
      </c>
      <c r="J159" s="34">
        <v>0</v>
      </c>
      <c r="K159" s="34">
        <v>0</v>
      </c>
      <c r="L159" s="34">
        <v>0</v>
      </c>
      <c r="M159" s="34">
        <v>-509496.82210000011</v>
      </c>
      <c r="N159" s="34">
        <v>-509496.82210000011</v>
      </c>
      <c r="O159" s="34">
        <v>-509496.82210000011</v>
      </c>
      <c r="P159" s="34">
        <v>-509496.82210000011</v>
      </c>
      <c r="Q159" s="34">
        <v>-509496.82210000011</v>
      </c>
      <c r="R159" s="34">
        <v>-509496.82210000011</v>
      </c>
      <c r="S159" s="34">
        <v>-509496.82210000011</v>
      </c>
      <c r="T159" s="34">
        <v>-509496.82210000011</v>
      </c>
      <c r="U159" s="34">
        <v>-509496.82210000011</v>
      </c>
      <c r="V159" s="34">
        <v>-509496.82210000011</v>
      </c>
      <c r="W159" s="34">
        <v>-509496.82210000011</v>
      </c>
      <c r="X159" s="34">
        <v>-509496.82210000011</v>
      </c>
      <c r="Y159" s="34">
        <v>-509496.82210000011</v>
      </c>
      <c r="Z159" s="34">
        <v>-509496.82210000011</v>
      </c>
      <c r="AA159" s="34">
        <v>-509496.82210000011</v>
      </c>
    </row>
    <row r="160" spans="2:27" x14ac:dyDescent="0.2">
      <c r="B160" s="32" t="s">
        <v>102</v>
      </c>
      <c r="C160" s="61">
        <v>1</v>
      </c>
      <c r="D160" s="32" t="s">
        <v>112</v>
      </c>
      <c r="E160" s="33">
        <v>1</v>
      </c>
      <c r="F160" s="33" t="s">
        <v>26</v>
      </c>
      <c r="G160" s="39">
        <v>-2268040.1676799203</v>
      </c>
      <c r="H160" s="34">
        <v>0</v>
      </c>
      <c r="I160" s="34">
        <v>0</v>
      </c>
      <c r="J160" s="34">
        <v>0</v>
      </c>
      <c r="K160" s="34">
        <v>0</v>
      </c>
      <c r="L160" s="34">
        <v>0</v>
      </c>
      <c r="M160" s="34">
        <v>-279918.44689999998</v>
      </c>
      <c r="N160" s="34">
        <v>-279918.44689999998</v>
      </c>
      <c r="O160" s="34">
        <v>-279918.44689999998</v>
      </c>
      <c r="P160" s="34">
        <v>-279918.44689999998</v>
      </c>
      <c r="Q160" s="34">
        <v>-279918.44689999998</v>
      </c>
      <c r="R160" s="34">
        <v>-279918.44689999998</v>
      </c>
      <c r="S160" s="34">
        <v>-279918.44689999998</v>
      </c>
      <c r="T160" s="34">
        <v>-279918.44689999998</v>
      </c>
      <c r="U160" s="34">
        <v>-279918.44689999998</v>
      </c>
      <c r="V160" s="34">
        <v>-279918.44689999998</v>
      </c>
      <c r="W160" s="34">
        <v>-279918.44689999998</v>
      </c>
      <c r="X160" s="34">
        <v>-279918.44689999998</v>
      </c>
      <c r="Y160" s="34">
        <v>-279918.44689999998</v>
      </c>
      <c r="Z160" s="34">
        <v>-279918.44689999998</v>
      </c>
      <c r="AA160" s="34">
        <v>-279918.44689999998</v>
      </c>
    </row>
    <row r="161" spans="2:27" x14ac:dyDescent="0.2">
      <c r="B161" s="32" t="s">
        <v>102</v>
      </c>
      <c r="C161" s="61">
        <v>2</v>
      </c>
      <c r="D161" s="32" t="s">
        <v>160</v>
      </c>
      <c r="E161" s="33">
        <v>1</v>
      </c>
      <c r="F161" s="33" t="s">
        <v>26</v>
      </c>
      <c r="G161" s="39">
        <v>-1300013.7105368359</v>
      </c>
      <c r="H161" s="34">
        <v>0</v>
      </c>
      <c r="I161" s="34">
        <v>0</v>
      </c>
      <c r="J161" s="34">
        <v>0</v>
      </c>
      <c r="K161" s="34">
        <v>0</v>
      </c>
      <c r="L161" s="34">
        <v>0</v>
      </c>
      <c r="M161" s="34">
        <v>0</v>
      </c>
      <c r="N161" s="34">
        <v>0</v>
      </c>
      <c r="O161" s="34">
        <v>-196610.63</v>
      </c>
      <c r="P161" s="34">
        <v>-196610.63</v>
      </c>
      <c r="Q161" s="34">
        <v>-196610.63</v>
      </c>
      <c r="R161" s="34">
        <v>-196610.63</v>
      </c>
      <c r="S161" s="34">
        <v>-196610.63</v>
      </c>
      <c r="T161" s="34">
        <v>-196610.63</v>
      </c>
      <c r="U161" s="34">
        <v>-196610.63</v>
      </c>
      <c r="V161" s="34">
        <v>-196610.63</v>
      </c>
      <c r="W161" s="34">
        <v>-196610.63</v>
      </c>
      <c r="X161" s="34">
        <v>-196610.63</v>
      </c>
      <c r="Y161" s="34">
        <v>-196610.63</v>
      </c>
      <c r="Z161" s="34">
        <v>-196610.63</v>
      </c>
      <c r="AA161" s="34">
        <v>-196610.63</v>
      </c>
    </row>
    <row r="162" spans="2:27" x14ac:dyDescent="0.2">
      <c r="B162" s="32" t="s">
        <v>103</v>
      </c>
      <c r="C162" s="61">
        <v>1</v>
      </c>
      <c r="D162" s="32" t="s">
        <v>107</v>
      </c>
      <c r="E162" s="33">
        <v>1</v>
      </c>
      <c r="F162" s="33" t="s">
        <v>26</v>
      </c>
      <c r="G162" s="39">
        <v>-797713.74277839845</v>
      </c>
      <c r="H162" s="34">
        <v>0</v>
      </c>
      <c r="I162" s="34">
        <v>0</v>
      </c>
      <c r="J162" s="34">
        <v>0</v>
      </c>
      <c r="K162" s="34">
        <v>-81721.797299999991</v>
      </c>
      <c r="L162" s="34">
        <v>-81721.797299999991</v>
      </c>
      <c r="M162" s="34">
        <v>-81721.797299999991</v>
      </c>
      <c r="N162" s="34">
        <v>-81721.797299999991</v>
      </c>
      <c r="O162" s="34">
        <v>-81721.797299999991</v>
      </c>
      <c r="P162" s="34">
        <v>-81721.797299999991</v>
      </c>
      <c r="Q162" s="34">
        <v>-81721.797299999991</v>
      </c>
      <c r="R162" s="34">
        <v>-81721.797299999991</v>
      </c>
      <c r="S162" s="34">
        <v>-81721.797299999991</v>
      </c>
      <c r="T162" s="34">
        <v>-81721.797299999991</v>
      </c>
      <c r="U162" s="34">
        <v>-81721.797299999991</v>
      </c>
      <c r="V162" s="34">
        <v>-81721.797299999991</v>
      </c>
      <c r="W162" s="34">
        <v>-81721.797299999991</v>
      </c>
      <c r="X162" s="34">
        <v>-81721.797299999991</v>
      </c>
      <c r="Y162" s="34">
        <v>-81721.797299999991</v>
      </c>
      <c r="Z162" s="34">
        <v>-81721.797299999991</v>
      </c>
      <c r="AA162" s="34">
        <v>-81721.797299999991</v>
      </c>
    </row>
    <row r="163" spans="2:27" x14ac:dyDescent="0.2">
      <c r="B163" s="32" t="s">
        <v>103</v>
      </c>
      <c r="C163" s="61">
        <v>1</v>
      </c>
      <c r="D163" s="32" t="s">
        <v>116</v>
      </c>
      <c r="E163" s="33">
        <v>1</v>
      </c>
      <c r="F163" s="33" t="s">
        <v>26</v>
      </c>
      <c r="G163" s="39">
        <v>-8435633.1881769616</v>
      </c>
      <c r="H163" s="34">
        <v>0</v>
      </c>
      <c r="I163" s="34">
        <v>0</v>
      </c>
      <c r="J163" s="34">
        <v>0</v>
      </c>
      <c r="K163" s="34">
        <v>-864188.57860000012</v>
      </c>
      <c r="L163" s="34">
        <v>-864188.57860000012</v>
      </c>
      <c r="M163" s="34">
        <v>-864188.57860000012</v>
      </c>
      <c r="N163" s="34">
        <v>-864188.57860000012</v>
      </c>
      <c r="O163" s="34">
        <v>-864188.57860000012</v>
      </c>
      <c r="P163" s="34">
        <v>-864188.57860000012</v>
      </c>
      <c r="Q163" s="34">
        <v>-864188.57860000012</v>
      </c>
      <c r="R163" s="34">
        <v>-864188.57860000012</v>
      </c>
      <c r="S163" s="34">
        <v>-864188.57860000012</v>
      </c>
      <c r="T163" s="34">
        <v>-864188.57860000012</v>
      </c>
      <c r="U163" s="34">
        <v>-864188.57860000012</v>
      </c>
      <c r="V163" s="34">
        <v>-864188.57860000012</v>
      </c>
      <c r="W163" s="34">
        <v>-864188.57860000012</v>
      </c>
      <c r="X163" s="34">
        <v>-864188.57860000012</v>
      </c>
      <c r="Y163" s="34">
        <v>-864188.57860000012</v>
      </c>
      <c r="Z163" s="34">
        <v>-864188.57860000012</v>
      </c>
      <c r="AA163" s="34">
        <v>-864188.57860000012</v>
      </c>
    </row>
    <row r="164" spans="2:27" x14ac:dyDescent="0.2">
      <c r="B164" s="32" t="s">
        <v>103</v>
      </c>
      <c r="C164" s="61">
        <v>1</v>
      </c>
      <c r="D164" s="32" t="s">
        <v>112</v>
      </c>
      <c r="E164" s="33">
        <v>1</v>
      </c>
      <c r="F164" s="33" t="s">
        <v>26</v>
      </c>
      <c r="G164" s="39">
        <v>-2268040.1676799203</v>
      </c>
      <c r="H164" s="34">
        <v>0</v>
      </c>
      <c r="I164" s="34">
        <v>0</v>
      </c>
      <c r="J164" s="34">
        <v>0</v>
      </c>
      <c r="K164" s="34">
        <v>0</v>
      </c>
      <c r="L164" s="34">
        <v>0</v>
      </c>
      <c r="M164" s="34">
        <v>-279918.44689999998</v>
      </c>
      <c r="N164" s="34">
        <v>-279918.44689999998</v>
      </c>
      <c r="O164" s="34">
        <v>-279918.44689999998</v>
      </c>
      <c r="P164" s="34">
        <v>-279918.44689999998</v>
      </c>
      <c r="Q164" s="34">
        <v>-279918.44689999998</v>
      </c>
      <c r="R164" s="34">
        <v>-279918.44689999998</v>
      </c>
      <c r="S164" s="34">
        <v>-279918.44689999998</v>
      </c>
      <c r="T164" s="34">
        <v>-279918.44689999998</v>
      </c>
      <c r="U164" s="34">
        <v>-279918.44689999998</v>
      </c>
      <c r="V164" s="34">
        <v>-279918.44689999998</v>
      </c>
      <c r="W164" s="34">
        <v>-279918.44689999998</v>
      </c>
      <c r="X164" s="34">
        <v>-279918.44689999998</v>
      </c>
      <c r="Y164" s="34">
        <v>-279918.44689999998</v>
      </c>
      <c r="Z164" s="34">
        <v>-279918.44689999998</v>
      </c>
      <c r="AA164" s="34">
        <v>-279918.44689999998</v>
      </c>
    </row>
    <row r="165" spans="2:27" x14ac:dyDescent="0.2">
      <c r="B165" s="32" t="s">
        <v>103</v>
      </c>
      <c r="C165" s="61">
        <v>2</v>
      </c>
      <c r="D165" s="32" t="s">
        <v>161</v>
      </c>
      <c r="E165" s="33">
        <v>1</v>
      </c>
      <c r="F165" s="33" t="s">
        <v>26</v>
      </c>
      <c r="G165" s="39">
        <v>-1300013.7105368359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-196610.63</v>
      </c>
      <c r="P165" s="34">
        <v>-196610.63</v>
      </c>
      <c r="Q165" s="34">
        <v>-196610.63</v>
      </c>
      <c r="R165" s="34">
        <v>-196610.63</v>
      </c>
      <c r="S165" s="34">
        <v>-196610.63</v>
      </c>
      <c r="T165" s="34">
        <v>-196610.63</v>
      </c>
      <c r="U165" s="34">
        <v>-196610.63</v>
      </c>
      <c r="V165" s="34">
        <v>-196610.63</v>
      </c>
      <c r="W165" s="34">
        <v>-196610.63</v>
      </c>
      <c r="X165" s="34">
        <v>-196610.63</v>
      </c>
      <c r="Y165" s="34">
        <v>-196610.63</v>
      </c>
      <c r="Z165" s="34">
        <v>-196610.63</v>
      </c>
      <c r="AA165" s="34">
        <v>-196610.63</v>
      </c>
    </row>
    <row r="166" spans="2:27" x14ac:dyDescent="0.2">
      <c r="B166" s="32" t="s">
        <v>104</v>
      </c>
      <c r="C166" s="61">
        <v>1</v>
      </c>
      <c r="D166" s="32" t="s">
        <v>107</v>
      </c>
      <c r="E166" s="33">
        <v>1</v>
      </c>
      <c r="F166" s="33" t="s">
        <v>26</v>
      </c>
      <c r="G166" s="39">
        <v>-797713.74277839845</v>
      </c>
      <c r="H166" s="34">
        <v>0</v>
      </c>
      <c r="I166" s="34">
        <v>0</v>
      </c>
      <c r="J166" s="34">
        <v>0</v>
      </c>
      <c r="K166" s="34">
        <v>-81721.797299999991</v>
      </c>
      <c r="L166" s="34">
        <v>-81721.797299999991</v>
      </c>
      <c r="M166" s="34">
        <v>-81721.797299999991</v>
      </c>
      <c r="N166" s="34">
        <v>-81721.797299999991</v>
      </c>
      <c r="O166" s="34">
        <v>-81721.797299999991</v>
      </c>
      <c r="P166" s="34">
        <v>-81721.797299999991</v>
      </c>
      <c r="Q166" s="34">
        <v>-81721.797299999991</v>
      </c>
      <c r="R166" s="34">
        <v>-81721.797299999991</v>
      </c>
      <c r="S166" s="34">
        <v>-81721.797299999991</v>
      </c>
      <c r="T166" s="34">
        <v>-81721.797299999991</v>
      </c>
      <c r="U166" s="34">
        <v>-81721.797299999991</v>
      </c>
      <c r="V166" s="34">
        <v>-81721.797299999991</v>
      </c>
      <c r="W166" s="34">
        <v>-81721.797299999991</v>
      </c>
      <c r="X166" s="34">
        <v>-81721.797299999991</v>
      </c>
      <c r="Y166" s="34">
        <v>-81721.797299999991</v>
      </c>
      <c r="Z166" s="34">
        <v>-81721.797299999991</v>
      </c>
      <c r="AA166" s="34">
        <v>-81721.797299999991</v>
      </c>
    </row>
    <row r="167" spans="2:27" x14ac:dyDescent="0.2">
      <c r="B167" s="32" t="s">
        <v>104</v>
      </c>
      <c r="C167" s="61">
        <v>1</v>
      </c>
      <c r="D167" s="32" t="s">
        <v>116</v>
      </c>
      <c r="E167" s="33">
        <v>1</v>
      </c>
      <c r="F167" s="33" t="s">
        <v>26</v>
      </c>
      <c r="G167" s="39">
        <v>-8435633.1881769616</v>
      </c>
      <c r="H167" s="34">
        <v>0</v>
      </c>
      <c r="I167" s="34">
        <v>0</v>
      </c>
      <c r="J167" s="34">
        <v>0</v>
      </c>
      <c r="K167" s="34">
        <v>-864188.57860000012</v>
      </c>
      <c r="L167" s="34">
        <v>-864188.57860000012</v>
      </c>
      <c r="M167" s="34">
        <v>-864188.57860000012</v>
      </c>
      <c r="N167" s="34">
        <v>-864188.57860000012</v>
      </c>
      <c r="O167" s="34">
        <v>-864188.57860000012</v>
      </c>
      <c r="P167" s="34">
        <v>-864188.57860000012</v>
      </c>
      <c r="Q167" s="34">
        <v>-864188.57860000012</v>
      </c>
      <c r="R167" s="34">
        <v>-864188.57860000012</v>
      </c>
      <c r="S167" s="34">
        <v>-864188.57860000012</v>
      </c>
      <c r="T167" s="34">
        <v>-864188.57860000012</v>
      </c>
      <c r="U167" s="34">
        <v>-864188.57860000012</v>
      </c>
      <c r="V167" s="34">
        <v>-864188.57860000012</v>
      </c>
      <c r="W167" s="34">
        <v>-864188.57860000012</v>
      </c>
      <c r="X167" s="34">
        <v>-864188.57860000012</v>
      </c>
      <c r="Y167" s="34">
        <v>-864188.57860000012</v>
      </c>
      <c r="Z167" s="34">
        <v>-864188.57860000012</v>
      </c>
      <c r="AA167" s="34">
        <v>-864188.57860000012</v>
      </c>
    </row>
    <row r="168" spans="2:27" x14ac:dyDescent="0.2">
      <c r="B168" s="32" t="s">
        <v>104</v>
      </c>
      <c r="C168" s="61">
        <v>1</v>
      </c>
      <c r="D168" s="32" t="s">
        <v>112</v>
      </c>
      <c r="E168" s="33">
        <v>1</v>
      </c>
      <c r="F168" s="33" t="s">
        <v>26</v>
      </c>
      <c r="G168" s="39">
        <v>-2268040.1676799203</v>
      </c>
      <c r="H168" s="34">
        <v>0</v>
      </c>
      <c r="I168" s="34">
        <v>0</v>
      </c>
      <c r="J168" s="34">
        <v>0</v>
      </c>
      <c r="K168" s="34">
        <v>0</v>
      </c>
      <c r="L168" s="34">
        <v>0</v>
      </c>
      <c r="M168" s="34">
        <v>-279918.44689999998</v>
      </c>
      <c r="N168" s="34">
        <v>-279918.44689999998</v>
      </c>
      <c r="O168" s="34">
        <v>-279918.44689999998</v>
      </c>
      <c r="P168" s="34">
        <v>-279918.44689999998</v>
      </c>
      <c r="Q168" s="34">
        <v>-279918.44689999998</v>
      </c>
      <c r="R168" s="34">
        <v>-279918.44689999998</v>
      </c>
      <c r="S168" s="34">
        <v>-279918.44689999998</v>
      </c>
      <c r="T168" s="34">
        <v>-279918.44689999998</v>
      </c>
      <c r="U168" s="34">
        <v>-279918.44689999998</v>
      </c>
      <c r="V168" s="34">
        <v>-279918.44689999998</v>
      </c>
      <c r="W168" s="34">
        <v>-279918.44689999998</v>
      </c>
      <c r="X168" s="34">
        <v>-279918.44689999998</v>
      </c>
      <c r="Y168" s="34">
        <v>-279918.44689999998</v>
      </c>
      <c r="Z168" s="34">
        <v>-279918.44689999998</v>
      </c>
      <c r="AA168" s="34">
        <v>-279918.44689999998</v>
      </c>
    </row>
    <row r="169" spans="2:27" x14ac:dyDescent="0.2">
      <c r="B169" s="32" t="s">
        <v>104</v>
      </c>
      <c r="C169" s="61">
        <v>2</v>
      </c>
      <c r="D169" s="32" t="s">
        <v>162</v>
      </c>
      <c r="E169" s="33">
        <v>1</v>
      </c>
      <c r="F169" s="33" t="s">
        <v>26</v>
      </c>
      <c r="G169" s="39">
        <v>-3470067.4642667547</v>
      </c>
      <c r="H169" s="34">
        <v>0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-524803.81149999995</v>
      </c>
      <c r="P169" s="34">
        <v>-524803.81149999995</v>
      </c>
      <c r="Q169" s="34">
        <v>-524803.81149999995</v>
      </c>
      <c r="R169" s="34">
        <v>-524803.81149999995</v>
      </c>
      <c r="S169" s="34">
        <v>-524803.81149999995</v>
      </c>
      <c r="T169" s="34">
        <v>-524803.81149999995</v>
      </c>
      <c r="U169" s="34">
        <v>-524803.81149999995</v>
      </c>
      <c r="V169" s="34">
        <v>-524803.81149999995</v>
      </c>
      <c r="W169" s="34">
        <v>-524803.81149999995</v>
      </c>
      <c r="X169" s="34">
        <v>-524803.81149999995</v>
      </c>
      <c r="Y169" s="34">
        <v>-524803.81149999995</v>
      </c>
      <c r="Z169" s="34">
        <v>-524803.81149999995</v>
      </c>
      <c r="AA169" s="34">
        <v>-524803.81149999995</v>
      </c>
    </row>
    <row r="170" spans="2:27" x14ac:dyDescent="0.2">
      <c r="B170" s="32" t="s">
        <v>105</v>
      </c>
      <c r="C170" s="61">
        <v>1</v>
      </c>
      <c r="D170" s="32" t="s">
        <v>107</v>
      </c>
      <c r="E170" s="33">
        <v>1</v>
      </c>
      <c r="F170" s="33" t="s">
        <v>26</v>
      </c>
      <c r="G170" s="39">
        <v>-797713.74277839845</v>
      </c>
      <c r="H170" s="34">
        <v>0</v>
      </c>
      <c r="I170" s="34">
        <v>0</v>
      </c>
      <c r="J170" s="34">
        <v>0</v>
      </c>
      <c r="K170" s="34">
        <v>-81721.797299999991</v>
      </c>
      <c r="L170" s="34">
        <v>-81721.797299999991</v>
      </c>
      <c r="M170" s="34">
        <v>-81721.797299999991</v>
      </c>
      <c r="N170" s="34">
        <v>-81721.797299999991</v>
      </c>
      <c r="O170" s="34">
        <v>-81721.797299999991</v>
      </c>
      <c r="P170" s="34">
        <v>-81721.797299999991</v>
      </c>
      <c r="Q170" s="34">
        <v>-81721.797299999991</v>
      </c>
      <c r="R170" s="34">
        <v>-81721.797299999991</v>
      </c>
      <c r="S170" s="34">
        <v>-81721.797299999991</v>
      </c>
      <c r="T170" s="34">
        <v>-81721.797299999991</v>
      </c>
      <c r="U170" s="34">
        <v>-81721.797299999991</v>
      </c>
      <c r="V170" s="34">
        <v>-81721.797299999991</v>
      </c>
      <c r="W170" s="34">
        <v>-81721.797299999991</v>
      </c>
      <c r="X170" s="34">
        <v>-81721.797299999991</v>
      </c>
      <c r="Y170" s="34">
        <v>-81721.797299999991</v>
      </c>
      <c r="Z170" s="34">
        <v>-81721.797299999991</v>
      </c>
      <c r="AA170" s="34">
        <v>-81721.797299999991</v>
      </c>
    </row>
    <row r="171" spans="2:27" x14ac:dyDescent="0.2">
      <c r="B171" s="32" t="s">
        <v>105</v>
      </c>
      <c r="C171" s="61">
        <v>1</v>
      </c>
      <c r="D171" s="32" t="s">
        <v>116</v>
      </c>
      <c r="E171" s="33">
        <v>1</v>
      </c>
      <c r="F171" s="33" t="s">
        <v>26</v>
      </c>
      <c r="G171" s="39">
        <v>-8435633.1881769616</v>
      </c>
      <c r="H171" s="34">
        <v>0</v>
      </c>
      <c r="I171" s="34">
        <v>0</v>
      </c>
      <c r="J171" s="34">
        <v>0</v>
      </c>
      <c r="K171" s="34">
        <v>-864188.57860000012</v>
      </c>
      <c r="L171" s="34">
        <v>-864188.57860000012</v>
      </c>
      <c r="M171" s="34">
        <v>-864188.57860000012</v>
      </c>
      <c r="N171" s="34">
        <v>-864188.57860000012</v>
      </c>
      <c r="O171" s="34">
        <v>-864188.57860000012</v>
      </c>
      <c r="P171" s="34">
        <v>-864188.57860000012</v>
      </c>
      <c r="Q171" s="34">
        <v>-864188.57860000012</v>
      </c>
      <c r="R171" s="34">
        <v>-864188.57860000012</v>
      </c>
      <c r="S171" s="34">
        <v>-864188.57860000012</v>
      </c>
      <c r="T171" s="34">
        <v>-864188.57860000012</v>
      </c>
      <c r="U171" s="34">
        <v>-864188.57860000012</v>
      </c>
      <c r="V171" s="34">
        <v>-864188.57860000012</v>
      </c>
      <c r="W171" s="34">
        <v>-864188.57860000012</v>
      </c>
      <c r="X171" s="34">
        <v>-864188.57860000012</v>
      </c>
      <c r="Y171" s="34">
        <v>-864188.57860000012</v>
      </c>
      <c r="Z171" s="34">
        <v>-864188.57860000012</v>
      </c>
      <c r="AA171" s="34">
        <v>-864188.57860000012</v>
      </c>
    </row>
    <row r="172" spans="2:27" x14ac:dyDescent="0.2">
      <c r="B172" s="32" t="s">
        <v>105</v>
      </c>
      <c r="C172" s="61">
        <v>2</v>
      </c>
      <c r="D172" s="32" t="s">
        <v>114</v>
      </c>
      <c r="E172" s="33">
        <v>1</v>
      </c>
      <c r="F172" s="33" t="s">
        <v>26</v>
      </c>
      <c r="G172" s="39">
        <v>-4437534.7077577598</v>
      </c>
      <c r="H172" s="34">
        <v>0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-671120.99470000004</v>
      </c>
      <c r="P172" s="34">
        <v>-671120.99470000004</v>
      </c>
      <c r="Q172" s="34">
        <v>-671120.99470000004</v>
      </c>
      <c r="R172" s="34">
        <v>-671120.99470000004</v>
      </c>
      <c r="S172" s="34">
        <v>-671120.99470000004</v>
      </c>
      <c r="T172" s="34">
        <v>-671120.99470000004</v>
      </c>
      <c r="U172" s="34">
        <v>-671120.99470000004</v>
      </c>
      <c r="V172" s="34">
        <v>-671120.99470000004</v>
      </c>
      <c r="W172" s="34">
        <v>-671120.99470000004</v>
      </c>
      <c r="X172" s="34">
        <v>-671120.99470000004</v>
      </c>
      <c r="Y172" s="34">
        <v>-671120.99470000004</v>
      </c>
      <c r="Z172" s="34">
        <v>-671120.99470000004</v>
      </c>
      <c r="AA172" s="34">
        <v>-671120.99470000004</v>
      </c>
    </row>
    <row r="173" spans="2:27" x14ac:dyDescent="0.2">
      <c r="B173" s="32" t="s">
        <v>117</v>
      </c>
      <c r="C173" s="61">
        <v>1</v>
      </c>
      <c r="D173" s="32" t="s">
        <v>107</v>
      </c>
      <c r="E173" s="33">
        <v>1</v>
      </c>
      <c r="F173" s="33" t="s">
        <v>26</v>
      </c>
      <c r="G173" s="39">
        <v>-797713.74277839845</v>
      </c>
      <c r="H173" s="34">
        <v>0</v>
      </c>
      <c r="I173" s="34">
        <v>0</v>
      </c>
      <c r="J173" s="34">
        <v>0</v>
      </c>
      <c r="K173" s="34">
        <v>-81721.797299999991</v>
      </c>
      <c r="L173" s="34">
        <v>-81721.797299999991</v>
      </c>
      <c r="M173" s="34">
        <v>-81721.797299999991</v>
      </c>
      <c r="N173" s="34">
        <v>-81721.797299999991</v>
      </c>
      <c r="O173" s="34">
        <v>-81721.797299999991</v>
      </c>
      <c r="P173" s="34">
        <v>-81721.797299999991</v>
      </c>
      <c r="Q173" s="34">
        <v>-81721.797299999991</v>
      </c>
      <c r="R173" s="34">
        <v>-81721.797299999991</v>
      </c>
      <c r="S173" s="34">
        <v>-81721.797299999991</v>
      </c>
      <c r="T173" s="34">
        <v>-81721.797299999991</v>
      </c>
      <c r="U173" s="34">
        <v>-81721.797299999991</v>
      </c>
      <c r="V173" s="34">
        <v>-81721.797299999991</v>
      </c>
      <c r="W173" s="34">
        <v>-81721.797299999991</v>
      </c>
      <c r="X173" s="34">
        <v>-81721.797299999991</v>
      </c>
      <c r="Y173" s="34">
        <v>-81721.797299999991</v>
      </c>
      <c r="Z173" s="34">
        <v>-81721.797299999991</v>
      </c>
      <c r="AA173" s="34">
        <v>-81721.797299999991</v>
      </c>
    </row>
    <row r="174" spans="2:27" x14ac:dyDescent="0.2">
      <c r="B174" s="32" t="s">
        <v>117</v>
      </c>
      <c r="C174" s="61">
        <v>1</v>
      </c>
      <c r="D174" s="32" t="s">
        <v>194</v>
      </c>
      <c r="E174" s="33">
        <v>0</v>
      </c>
      <c r="F174" s="33" t="s">
        <v>26</v>
      </c>
      <c r="G174" s="39"/>
      <c r="H174" s="34" t="s">
        <v>200</v>
      </c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</row>
    <row r="175" spans="2:27" x14ac:dyDescent="0.2">
      <c r="B175" s="32" t="s">
        <v>117</v>
      </c>
      <c r="C175" s="61">
        <v>2</v>
      </c>
      <c r="D175" s="32" t="s">
        <v>116</v>
      </c>
      <c r="E175" s="33">
        <v>1</v>
      </c>
      <c r="F175" s="33" t="s">
        <v>26</v>
      </c>
      <c r="G175" s="39">
        <v>-5714121.3609322151</v>
      </c>
      <c r="H175" s="34">
        <v>0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-864188.57860000012</v>
      </c>
      <c r="P175" s="34">
        <v>-864188.57860000012</v>
      </c>
      <c r="Q175" s="34">
        <v>-864188.57860000012</v>
      </c>
      <c r="R175" s="34">
        <v>-864188.57860000012</v>
      </c>
      <c r="S175" s="34">
        <v>-864188.57860000012</v>
      </c>
      <c r="T175" s="34">
        <v>-864188.57860000012</v>
      </c>
      <c r="U175" s="34">
        <v>-864188.57860000012</v>
      </c>
      <c r="V175" s="34">
        <v>-864188.57860000012</v>
      </c>
      <c r="W175" s="34">
        <v>-864188.57860000012</v>
      </c>
      <c r="X175" s="34">
        <v>-864188.57860000012</v>
      </c>
      <c r="Y175" s="34">
        <v>-864188.57860000012</v>
      </c>
      <c r="Z175" s="34">
        <v>-864188.57860000012</v>
      </c>
      <c r="AA175" s="34">
        <v>-864188.57860000012</v>
      </c>
    </row>
    <row r="176" spans="2:27" x14ac:dyDescent="0.2">
      <c r="B176" s="32" t="s">
        <v>117</v>
      </c>
      <c r="C176" s="61">
        <v>2</v>
      </c>
      <c r="D176" s="32" t="s">
        <v>112</v>
      </c>
      <c r="E176" s="33">
        <v>1</v>
      </c>
      <c r="F176" s="33" t="s">
        <v>26</v>
      </c>
      <c r="G176" s="39">
        <v>-1850855.2604819851</v>
      </c>
      <c r="H176" s="34">
        <v>0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-279918.44689999998</v>
      </c>
      <c r="P176" s="34">
        <v>-279918.44689999998</v>
      </c>
      <c r="Q176" s="34">
        <v>-279918.44689999998</v>
      </c>
      <c r="R176" s="34">
        <v>-279918.44689999998</v>
      </c>
      <c r="S176" s="34">
        <v>-279918.44689999998</v>
      </c>
      <c r="T176" s="34">
        <v>-279918.44689999998</v>
      </c>
      <c r="U176" s="34">
        <v>-279918.44689999998</v>
      </c>
      <c r="V176" s="34">
        <v>-279918.44689999998</v>
      </c>
      <c r="W176" s="34">
        <v>-279918.44689999998</v>
      </c>
      <c r="X176" s="34">
        <v>-279918.44689999998</v>
      </c>
      <c r="Y176" s="34">
        <v>-279918.44689999998</v>
      </c>
      <c r="Z176" s="34">
        <v>-279918.44689999998</v>
      </c>
      <c r="AA176" s="34">
        <v>-279918.44689999998</v>
      </c>
    </row>
    <row r="177" spans="2:27" x14ac:dyDescent="0.2">
      <c r="B177" s="32" t="s">
        <v>118</v>
      </c>
      <c r="C177" s="61">
        <v>1</v>
      </c>
      <c r="D177" s="32" t="s">
        <v>107</v>
      </c>
      <c r="E177" s="33">
        <v>1</v>
      </c>
      <c r="F177" s="33" t="s">
        <v>26</v>
      </c>
      <c r="G177" s="39">
        <v>-797713.74277839845</v>
      </c>
      <c r="H177" s="34">
        <v>0</v>
      </c>
      <c r="I177" s="34">
        <v>0</v>
      </c>
      <c r="J177" s="34">
        <v>0</v>
      </c>
      <c r="K177" s="34">
        <v>-81721.797299999991</v>
      </c>
      <c r="L177" s="34">
        <v>-81721.797299999991</v>
      </c>
      <c r="M177" s="34">
        <v>-81721.797299999991</v>
      </c>
      <c r="N177" s="34">
        <v>-81721.797299999991</v>
      </c>
      <c r="O177" s="34">
        <v>-81721.797299999991</v>
      </c>
      <c r="P177" s="34">
        <v>-81721.797299999991</v>
      </c>
      <c r="Q177" s="34">
        <v>-81721.797299999991</v>
      </c>
      <c r="R177" s="34">
        <v>-81721.797299999991</v>
      </c>
      <c r="S177" s="34">
        <v>-81721.797299999991</v>
      </c>
      <c r="T177" s="34">
        <v>-81721.797299999991</v>
      </c>
      <c r="U177" s="34">
        <v>-81721.797299999991</v>
      </c>
      <c r="V177" s="34">
        <v>-81721.797299999991</v>
      </c>
      <c r="W177" s="34">
        <v>-81721.797299999991</v>
      </c>
      <c r="X177" s="34">
        <v>-81721.797299999991</v>
      </c>
      <c r="Y177" s="34">
        <v>-81721.797299999991</v>
      </c>
      <c r="Z177" s="34">
        <v>-81721.797299999991</v>
      </c>
      <c r="AA177" s="34">
        <v>-81721.797299999991</v>
      </c>
    </row>
    <row r="178" spans="2:27" x14ac:dyDescent="0.2">
      <c r="B178" s="32" t="s">
        <v>118</v>
      </c>
      <c r="C178" s="61">
        <v>1</v>
      </c>
      <c r="D178" s="32" t="s">
        <v>194</v>
      </c>
      <c r="E178" s="33">
        <v>0</v>
      </c>
      <c r="F178" s="33" t="s">
        <v>26</v>
      </c>
      <c r="G178" s="151"/>
      <c r="H178" s="75" t="s">
        <v>200</v>
      </c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</row>
    <row r="179" spans="2:27" x14ac:dyDescent="0.2">
      <c r="B179" s="32" t="s">
        <v>118</v>
      </c>
      <c r="C179" s="61">
        <v>2</v>
      </c>
      <c r="D179" s="32" t="s">
        <v>116</v>
      </c>
      <c r="E179" s="33">
        <v>1</v>
      </c>
      <c r="F179" s="33" t="s">
        <v>26</v>
      </c>
      <c r="G179" s="46">
        <v>-5714121.3609322151</v>
      </c>
      <c r="H179" s="75">
        <v>0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-864188.57860000012</v>
      </c>
      <c r="P179" s="34">
        <v>-864188.57860000012</v>
      </c>
      <c r="Q179" s="34">
        <v>-864188.57860000012</v>
      </c>
      <c r="R179" s="34">
        <v>-864188.57860000012</v>
      </c>
      <c r="S179" s="34">
        <v>-864188.57860000012</v>
      </c>
      <c r="T179" s="34">
        <v>-864188.57860000012</v>
      </c>
      <c r="U179" s="34">
        <v>-864188.57860000012</v>
      </c>
      <c r="V179" s="34">
        <v>-864188.57860000012</v>
      </c>
      <c r="W179" s="34">
        <v>-864188.57860000012</v>
      </c>
      <c r="X179" s="34">
        <v>-864188.57860000012</v>
      </c>
      <c r="Y179" s="34">
        <v>-864188.57860000012</v>
      </c>
      <c r="Z179" s="34">
        <v>-864188.57860000012</v>
      </c>
      <c r="AA179" s="34">
        <v>-864188.57860000012</v>
      </c>
    </row>
    <row r="180" spans="2:27" x14ac:dyDescent="0.2">
      <c r="B180" s="32" t="s">
        <v>118</v>
      </c>
      <c r="C180" s="61">
        <v>2</v>
      </c>
      <c r="D180" s="32" t="s">
        <v>112</v>
      </c>
      <c r="E180" s="33">
        <v>1</v>
      </c>
      <c r="F180" s="33" t="s">
        <v>26</v>
      </c>
      <c r="G180" s="46">
        <v>-1850855.2604819851</v>
      </c>
      <c r="H180" s="75">
        <v>0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-279918.44689999998</v>
      </c>
      <c r="P180" s="34">
        <v>-279918.44689999998</v>
      </c>
      <c r="Q180" s="34">
        <v>-279918.44689999998</v>
      </c>
      <c r="R180" s="34">
        <v>-279918.44689999998</v>
      </c>
      <c r="S180" s="34">
        <v>-279918.44689999998</v>
      </c>
      <c r="T180" s="34">
        <v>-279918.44689999998</v>
      </c>
      <c r="U180" s="34">
        <v>-279918.44689999998</v>
      </c>
      <c r="V180" s="34">
        <v>-279918.44689999998</v>
      </c>
      <c r="W180" s="34">
        <v>-279918.44689999998</v>
      </c>
      <c r="X180" s="34">
        <v>-279918.44689999998</v>
      </c>
      <c r="Y180" s="34">
        <v>-279918.44689999998</v>
      </c>
      <c r="Z180" s="34">
        <v>-279918.44689999998</v>
      </c>
      <c r="AA180" s="34">
        <v>-279918.44689999998</v>
      </c>
    </row>
    <row r="181" spans="2:27" x14ac:dyDescent="0.2">
      <c r="B181" s="32" t="s">
        <v>157</v>
      </c>
      <c r="C181" s="61">
        <v>1</v>
      </c>
      <c r="D181" s="32" t="s">
        <v>107</v>
      </c>
      <c r="E181" s="33">
        <v>1</v>
      </c>
      <c r="F181" s="33" t="s">
        <v>26</v>
      </c>
      <c r="G181" s="46">
        <v>-797713.74277839845</v>
      </c>
      <c r="H181" s="75">
        <v>0</v>
      </c>
      <c r="I181" s="34">
        <v>0</v>
      </c>
      <c r="J181" s="34">
        <v>0</v>
      </c>
      <c r="K181" s="34">
        <v>-81721.797299999991</v>
      </c>
      <c r="L181" s="34">
        <v>-81721.797299999991</v>
      </c>
      <c r="M181" s="34">
        <v>-81721.797299999991</v>
      </c>
      <c r="N181" s="34">
        <v>-81721.797299999991</v>
      </c>
      <c r="O181" s="34">
        <v>-81721.797299999991</v>
      </c>
      <c r="P181" s="34">
        <v>-81721.797299999991</v>
      </c>
      <c r="Q181" s="34">
        <v>-81721.797299999991</v>
      </c>
      <c r="R181" s="34">
        <v>-81721.797299999991</v>
      </c>
      <c r="S181" s="34">
        <v>-81721.797299999991</v>
      </c>
      <c r="T181" s="34">
        <v>-81721.797299999991</v>
      </c>
      <c r="U181" s="34">
        <v>-81721.797299999991</v>
      </c>
      <c r="V181" s="34">
        <v>-81721.797299999991</v>
      </c>
      <c r="W181" s="34">
        <v>-81721.797299999991</v>
      </c>
      <c r="X181" s="34">
        <v>-81721.797299999991</v>
      </c>
      <c r="Y181" s="34">
        <v>-81721.797299999991</v>
      </c>
      <c r="Z181" s="34">
        <v>-81721.797299999991</v>
      </c>
      <c r="AA181" s="34">
        <v>-81721.797299999991</v>
      </c>
    </row>
    <row r="182" spans="2:27" x14ac:dyDescent="0.2">
      <c r="B182" s="32" t="s">
        <v>157</v>
      </c>
      <c r="C182" s="61">
        <v>1</v>
      </c>
      <c r="D182" s="32" t="s">
        <v>194</v>
      </c>
      <c r="E182" s="33">
        <v>0</v>
      </c>
      <c r="F182" s="33" t="s">
        <v>26</v>
      </c>
      <c r="G182" s="151"/>
      <c r="H182" s="75" t="s">
        <v>200</v>
      </c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</row>
    <row r="183" spans="2:27" x14ac:dyDescent="0.2">
      <c r="B183" s="32" t="s">
        <v>157</v>
      </c>
      <c r="C183" s="61">
        <v>2</v>
      </c>
      <c r="D183" s="32" t="s">
        <v>116</v>
      </c>
      <c r="E183" s="33">
        <v>1</v>
      </c>
      <c r="F183" s="33" t="s">
        <v>26</v>
      </c>
      <c r="G183" s="46">
        <v>-5714121.3609322151</v>
      </c>
      <c r="H183" s="75">
        <v>0</v>
      </c>
      <c r="I183" s="34">
        <v>0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-864188.57860000012</v>
      </c>
      <c r="P183" s="34">
        <v>-864188.57860000012</v>
      </c>
      <c r="Q183" s="34">
        <v>-864188.57860000012</v>
      </c>
      <c r="R183" s="34">
        <v>-864188.57860000012</v>
      </c>
      <c r="S183" s="34">
        <v>-864188.57860000012</v>
      </c>
      <c r="T183" s="34">
        <v>-864188.57860000012</v>
      </c>
      <c r="U183" s="34">
        <v>-864188.57860000012</v>
      </c>
      <c r="V183" s="34">
        <v>-864188.57860000012</v>
      </c>
      <c r="W183" s="34">
        <v>-864188.57860000012</v>
      </c>
      <c r="X183" s="34">
        <v>-864188.57860000012</v>
      </c>
      <c r="Y183" s="34">
        <v>-864188.57860000012</v>
      </c>
      <c r="Z183" s="34">
        <v>-864188.57860000012</v>
      </c>
      <c r="AA183" s="34">
        <v>-864188.57860000012</v>
      </c>
    </row>
    <row r="184" spans="2:27" x14ac:dyDescent="0.2">
      <c r="B184" s="32" t="s">
        <v>157</v>
      </c>
      <c r="C184" s="61">
        <v>2</v>
      </c>
      <c r="D184" s="32" t="s">
        <v>112</v>
      </c>
      <c r="E184" s="33">
        <v>1</v>
      </c>
      <c r="F184" s="33" t="s">
        <v>26</v>
      </c>
      <c r="G184" s="46">
        <v>-1850855.2604819851</v>
      </c>
      <c r="H184" s="75">
        <v>0</v>
      </c>
      <c r="I184" s="34">
        <v>0</v>
      </c>
      <c r="J184" s="34">
        <v>0</v>
      </c>
      <c r="K184" s="34">
        <v>0</v>
      </c>
      <c r="L184" s="34">
        <v>0</v>
      </c>
      <c r="M184" s="34">
        <v>0</v>
      </c>
      <c r="N184" s="34">
        <v>0</v>
      </c>
      <c r="O184" s="34">
        <v>-279918.44689999998</v>
      </c>
      <c r="P184" s="34">
        <v>-279918.44689999998</v>
      </c>
      <c r="Q184" s="34">
        <v>-279918.44689999998</v>
      </c>
      <c r="R184" s="34">
        <v>-279918.44689999998</v>
      </c>
      <c r="S184" s="34">
        <v>-279918.44689999998</v>
      </c>
      <c r="T184" s="34">
        <v>-279918.44689999998</v>
      </c>
      <c r="U184" s="34">
        <v>-279918.44689999998</v>
      </c>
      <c r="V184" s="34">
        <v>-279918.44689999998</v>
      </c>
      <c r="W184" s="34">
        <v>-279918.44689999998</v>
      </c>
      <c r="X184" s="34">
        <v>-279918.44689999998</v>
      </c>
      <c r="Y184" s="34">
        <v>-279918.44689999998</v>
      </c>
      <c r="Z184" s="34">
        <v>-279918.44689999998</v>
      </c>
      <c r="AA184" s="34">
        <v>-279918.44689999998</v>
      </c>
    </row>
    <row r="185" spans="2:27" x14ac:dyDescent="0.2">
      <c r="B185" s="32" t="s">
        <v>121</v>
      </c>
      <c r="C185" s="61"/>
      <c r="D185" s="32"/>
      <c r="E185" s="33"/>
      <c r="F185" s="33"/>
      <c r="G185" s="46"/>
      <c r="H185" s="75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</row>
    <row r="186" spans="2:27" x14ac:dyDescent="0.2">
      <c r="B186" s="32" t="s">
        <v>98</v>
      </c>
      <c r="C186" s="61">
        <v>2</v>
      </c>
      <c r="D186" s="32" t="s">
        <v>109</v>
      </c>
      <c r="E186" s="33">
        <v>1</v>
      </c>
      <c r="F186" s="33" t="s">
        <v>26</v>
      </c>
      <c r="G186" s="46">
        <v>0</v>
      </c>
      <c r="H186" s="75">
        <v>0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0</v>
      </c>
      <c r="R186" s="34">
        <v>0</v>
      </c>
      <c r="S186" s="34">
        <v>0</v>
      </c>
      <c r="T186" s="34">
        <v>0</v>
      </c>
      <c r="U186" s="34">
        <v>0</v>
      </c>
      <c r="V186" s="34">
        <v>0</v>
      </c>
      <c r="W186" s="34">
        <v>0</v>
      </c>
      <c r="X186" s="34">
        <v>0</v>
      </c>
      <c r="Y186" s="34">
        <v>0</v>
      </c>
      <c r="Z186" s="34">
        <v>0</v>
      </c>
      <c r="AA186" s="34">
        <v>0</v>
      </c>
    </row>
    <row r="187" spans="2:27" x14ac:dyDescent="0.2">
      <c r="B187" s="32" t="s">
        <v>99</v>
      </c>
      <c r="C187" s="61">
        <v>1</v>
      </c>
      <c r="D187" s="32" t="s">
        <v>110</v>
      </c>
      <c r="E187" s="33">
        <v>1</v>
      </c>
      <c r="F187" s="33" t="s">
        <v>26</v>
      </c>
      <c r="G187" s="46">
        <v>0</v>
      </c>
      <c r="H187" s="75">
        <v>0</v>
      </c>
      <c r="I187" s="34">
        <v>0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0</v>
      </c>
      <c r="R187" s="34">
        <v>0</v>
      </c>
      <c r="S187" s="34">
        <v>0</v>
      </c>
      <c r="T187" s="34">
        <v>0</v>
      </c>
      <c r="U187" s="34">
        <v>0</v>
      </c>
      <c r="V187" s="34">
        <v>0</v>
      </c>
      <c r="W187" s="34">
        <v>0</v>
      </c>
      <c r="X187" s="34">
        <v>0</v>
      </c>
      <c r="Y187" s="34">
        <v>0</v>
      </c>
      <c r="Z187" s="34">
        <v>0</v>
      </c>
      <c r="AA187" s="34">
        <v>0</v>
      </c>
    </row>
    <row r="188" spans="2:27" x14ac:dyDescent="0.2">
      <c r="B188" s="32" t="s">
        <v>100</v>
      </c>
      <c r="C188" s="61">
        <v>1</v>
      </c>
      <c r="D188" s="32" t="s">
        <v>111</v>
      </c>
      <c r="E188" s="33">
        <v>1</v>
      </c>
      <c r="F188" s="33" t="s">
        <v>26</v>
      </c>
      <c r="G188" s="46">
        <v>0</v>
      </c>
      <c r="H188" s="75">
        <v>0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0</v>
      </c>
      <c r="V188" s="34">
        <v>0</v>
      </c>
      <c r="W188" s="34">
        <v>0</v>
      </c>
      <c r="X188" s="34">
        <v>0</v>
      </c>
      <c r="Y188" s="34">
        <v>0</v>
      </c>
      <c r="Z188" s="34">
        <v>0</v>
      </c>
      <c r="AA188" s="34">
        <v>0</v>
      </c>
    </row>
    <row r="189" spans="2:27" x14ac:dyDescent="0.2">
      <c r="B189" s="32" t="s">
        <v>101</v>
      </c>
      <c r="C189" s="61">
        <v>1</v>
      </c>
      <c r="D189" s="32" t="s">
        <v>110</v>
      </c>
      <c r="E189" s="33">
        <v>1</v>
      </c>
      <c r="F189" s="33" t="s">
        <v>26</v>
      </c>
      <c r="G189" s="46">
        <v>0</v>
      </c>
      <c r="H189" s="75">
        <v>0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0</v>
      </c>
      <c r="V189" s="34">
        <v>0</v>
      </c>
      <c r="W189" s="34">
        <v>0</v>
      </c>
      <c r="X189" s="34">
        <v>0</v>
      </c>
      <c r="Y189" s="34">
        <v>0</v>
      </c>
      <c r="Z189" s="34">
        <v>0</v>
      </c>
      <c r="AA189" s="34">
        <v>0</v>
      </c>
    </row>
    <row r="190" spans="2:27" x14ac:dyDescent="0.2">
      <c r="B190" s="32" t="s">
        <v>101</v>
      </c>
      <c r="C190" s="61">
        <v>2</v>
      </c>
      <c r="D190" s="32" t="s">
        <v>114</v>
      </c>
      <c r="E190" s="33">
        <v>1</v>
      </c>
      <c r="F190" s="33" t="s">
        <v>26</v>
      </c>
      <c r="G190" s="46">
        <v>0</v>
      </c>
      <c r="H190" s="75">
        <v>0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0</v>
      </c>
      <c r="T190" s="34">
        <v>0</v>
      </c>
      <c r="U190" s="34">
        <v>0</v>
      </c>
      <c r="V190" s="34">
        <v>0</v>
      </c>
      <c r="W190" s="34">
        <v>0</v>
      </c>
      <c r="X190" s="34">
        <v>0</v>
      </c>
      <c r="Y190" s="34">
        <v>0</v>
      </c>
      <c r="Z190" s="34">
        <v>0</v>
      </c>
      <c r="AA190" s="34">
        <v>0</v>
      </c>
    </row>
    <row r="191" spans="2:27" x14ac:dyDescent="0.2">
      <c r="B191" s="32" t="s">
        <v>102</v>
      </c>
      <c r="C191" s="61">
        <v>1</v>
      </c>
      <c r="D191" s="32" t="s">
        <v>115</v>
      </c>
      <c r="E191" s="33">
        <v>1</v>
      </c>
      <c r="F191" s="33" t="s">
        <v>26</v>
      </c>
      <c r="G191" s="46">
        <v>0</v>
      </c>
      <c r="H191" s="75">
        <v>0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  <c r="S191" s="34">
        <v>0</v>
      </c>
      <c r="T191" s="34">
        <v>0</v>
      </c>
      <c r="U191" s="34">
        <v>0</v>
      </c>
      <c r="V191" s="34">
        <v>0</v>
      </c>
      <c r="W191" s="34">
        <v>0</v>
      </c>
      <c r="X191" s="34">
        <v>0</v>
      </c>
      <c r="Y191" s="34">
        <v>0</v>
      </c>
      <c r="Z191" s="34">
        <v>0</v>
      </c>
      <c r="AA191" s="34">
        <v>0</v>
      </c>
    </row>
    <row r="192" spans="2:27" x14ac:dyDescent="0.2">
      <c r="B192" s="32" t="s">
        <v>105</v>
      </c>
      <c r="C192" s="61">
        <v>2</v>
      </c>
      <c r="D192" s="32" t="s">
        <v>114</v>
      </c>
      <c r="E192" s="33">
        <v>1</v>
      </c>
      <c r="F192" s="33" t="s">
        <v>26</v>
      </c>
      <c r="G192" s="46">
        <v>0</v>
      </c>
      <c r="H192" s="75">
        <v>0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0</v>
      </c>
      <c r="U192" s="34">
        <v>0</v>
      </c>
      <c r="V192" s="34">
        <v>0</v>
      </c>
      <c r="W192" s="34">
        <v>0</v>
      </c>
      <c r="X192" s="34">
        <v>0</v>
      </c>
      <c r="Y192" s="34">
        <v>0</v>
      </c>
      <c r="Z192" s="34">
        <v>0</v>
      </c>
      <c r="AA192" s="34">
        <v>0</v>
      </c>
    </row>
    <row r="193" spans="2:27" x14ac:dyDescent="0.2">
      <c r="B193" s="32" t="s">
        <v>126</v>
      </c>
      <c r="C193" s="61"/>
      <c r="D193" s="32"/>
      <c r="E193" s="33"/>
      <c r="F193" s="33"/>
      <c r="G193" s="46"/>
      <c r="H193" s="75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</row>
    <row r="194" spans="2:27" x14ac:dyDescent="0.2">
      <c r="B194" s="32" t="s">
        <v>98</v>
      </c>
      <c r="C194" s="61">
        <v>2</v>
      </c>
      <c r="D194" s="32" t="s">
        <v>109</v>
      </c>
      <c r="E194" s="33">
        <v>1</v>
      </c>
      <c r="F194" s="33" t="s">
        <v>26</v>
      </c>
      <c r="G194" s="46">
        <v>0</v>
      </c>
      <c r="H194" s="75">
        <v>0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v>0</v>
      </c>
      <c r="R194" s="34">
        <v>0</v>
      </c>
      <c r="S194" s="34">
        <v>0</v>
      </c>
      <c r="T194" s="34">
        <v>0</v>
      </c>
      <c r="U194" s="34">
        <v>0</v>
      </c>
      <c r="V194" s="34">
        <v>0</v>
      </c>
      <c r="W194" s="34">
        <v>0</v>
      </c>
      <c r="X194" s="34">
        <v>0</v>
      </c>
      <c r="Y194" s="34">
        <v>0</v>
      </c>
      <c r="Z194" s="34">
        <v>0</v>
      </c>
      <c r="AA194" s="34">
        <v>0</v>
      </c>
    </row>
    <row r="195" spans="2:27" x14ac:dyDescent="0.2">
      <c r="B195" s="32" t="s">
        <v>99</v>
      </c>
      <c r="C195" s="61">
        <v>1</v>
      </c>
      <c r="D195" s="32" t="s">
        <v>110</v>
      </c>
      <c r="E195" s="33">
        <v>1</v>
      </c>
      <c r="F195" s="33" t="s">
        <v>26</v>
      </c>
      <c r="G195" s="46">
        <v>0</v>
      </c>
      <c r="H195" s="75">
        <v>0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0</v>
      </c>
      <c r="Q195" s="34">
        <v>0</v>
      </c>
      <c r="R195" s="34">
        <v>0</v>
      </c>
      <c r="S195" s="34">
        <v>0</v>
      </c>
      <c r="T195" s="34">
        <v>0</v>
      </c>
      <c r="U195" s="34">
        <v>0</v>
      </c>
      <c r="V195" s="34">
        <v>0</v>
      </c>
      <c r="W195" s="34">
        <v>0</v>
      </c>
      <c r="X195" s="34">
        <v>0</v>
      </c>
      <c r="Y195" s="34">
        <v>0</v>
      </c>
      <c r="Z195" s="34">
        <v>0</v>
      </c>
      <c r="AA195" s="34">
        <v>0</v>
      </c>
    </row>
    <row r="196" spans="2:27" x14ac:dyDescent="0.2">
      <c r="B196" s="32" t="s">
        <v>100</v>
      </c>
      <c r="C196" s="61">
        <v>1</v>
      </c>
      <c r="D196" s="32" t="s">
        <v>111</v>
      </c>
      <c r="E196" s="33">
        <v>1</v>
      </c>
      <c r="F196" s="33" t="s">
        <v>26</v>
      </c>
      <c r="G196" s="46">
        <v>0</v>
      </c>
      <c r="H196" s="75">
        <v>0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  <c r="S196" s="34">
        <v>0</v>
      </c>
      <c r="T196" s="34">
        <v>0</v>
      </c>
      <c r="U196" s="34">
        <v>0</v>
      </c>
      <c r="V196" s="34">
        <v>0</v>
      </c>
      <c r="W196" s="34">
        <v>0</v>
      </c>
      <c r="X196" s="34">
        <v>0</v>
      </c>
      <c r="Y196" s="34">
        <v>0</v>
      </c>
      <c r="Z196" s="34">
        <v>0</v>
      </c>
      <c r="AA196" s="34">
        <v>0</v>
      </c>
    </row>
    <row r="197" spans="2:27" x14ac:dyDescent="0.2">
      <c r="B197" s="32" t="s">
        <v>101</v>
      </c>
      <c r="C197" s="61">
        <v>1</v>
      </c>
      <c r="D197" s="32" t="s">
        <v>110</v>
      </c>
      <c r="E197" s="33">
        <v>1</v>
      </c>
      <c r="F197" s="33" t="s">
        <v>26</v>
      </c>
      <c r="G197" s="46">
        <v>0</v>
      </c>
      <c r="H197" s="75">
        <v>0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0</v>
      </c>
      <c r="Q197" s="34">
        <v>0</v>
      </c>
      <c r="R197" s="34">
        <v>0</v>
      </c>
      <c r="S197" s="34">
        <v>0</v>
      </c>
      <c r="T197" s="34">
        <v>0</v>
      </c>
      <c r="U197" s="34">
        <v>0</v>
      </c>
      <c r="V197" s="34">
        <v>0</v>
      </c>
      <c r="W197" s="34">
        <v>0</v>
      </c>
      <c r="X197" s="34">
        <v>0</v>
      </c>
      <c r="Y197" s="34">
        <v>0</v>
      </c>
      <c r="Z197" s="34">
        <v>0</v>
      </c>
      <c r="AA197" s="34">
        <v>0</v>
      </c>
    </row>
    <row r="198" spans="2:27" x14ac:dyDescent="0.2">
      <c r="B198" s="32" t="s">
        <v>101</v>
      </c>
      <c r="C198" s="61">
        <v>2</v>
      </c>
      <c r="D198" s="32" t="s">
        <v>114</v>
      </c>
      <c r="E198" s="33">
        <v>1</v>
      </c>
      <c r="F198" s="33" t="s">
        <v>26</v>
      </c>
      <c r="G198" s="46">
        <v>0</v>
      </c>
      <c r="H198" s="75">
        <v>0</v>
      </c>
      <c r="I198" s="34">
        <v>0</v>
      </c>
      <c r="J198" s="34">
        <v>0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34">
        <v>0</v>
      </c>
      <c r="Q198" s="34">
        <v>0</v>
      </c>
      <c r="R198" s="34">
        <v>0</v>
      </c>
      <c r="S198" s="34">
        <v>0</v>
      </c>
      <c r="T198" s="34">
        <v>0</v>
      </c>
      <c r="U198" s="34">
        <v>0</v>
      </c>
      <c r="V198" s="34">
        <v>0</v>
      </c>
      <c r="W198" s="34">
        <v>0</v>
      </c>
      <c r="X198" s="34">
        <v>0</v>
      </c>
      <c r="Y198" s="34">
        <v>0</v>
      </c>
      <c r="Z198" s="34">
        <v>0</v>
      </c>
      <c r="AA198" s="34">
        <v>0</v>
      </c>
    </row>
    <row r="199" spans="2:27" x14ac:dyDescent="0.2">
      <c r="B199" s="32" t="s">
        <v>102</v>
      </c>
      <c r="C199" s="61">
        <v>1</v>
      </c>
      <c r="D199" s="32" t="s">
        <v>115</v>
      </c>
      <c r="E199" s="33">
        <v>1</v>
      </c>
      <c r="F199" s="33" t="s">
        <v>26</v>
      </c>
      <c r="G199" s="46">
        <v>0</v>
      </c>
      <c r="H199" s="75">
        <v>0</v>
      </c>
      <c r="I199" s="34">
        <v>0</v>
      </c>
      <c r="J199" s="34">
        <v>0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34">
        <v>0</v>
      </c>
      <c r="Q199" s="34">
        <v>0</v>
      </c>
      <c r="R199" s="34">
        <v>0</v>
      </c>
      <c r="S199" s="34">
        <v>0</v>
      </c>
      <c r="T199" s="34">
        <v>0</v>
      </c>
      <c r="U199" s="34">
        <v>0</v>
      </c>
      <c r="V199" s="34">
        <v>0</v>
      </c>
      <c r="W199" s="34">
        <v>0</v>
      </c>
      <c r="X199" s="34">
        <v>0</v>
      </c>
      <c r="Y199" s="34">
        <v>0</v>
      </c>
      <c r="Z199" s="34">
        <v>0</v>
      </c>
      <c r="AA199" s="34">
        <v>0</v>
      </c>
    </row>
    <row r="200" spans="2:27" x14ac:dyDescent="0.2">
      <c r="B200" s="32" t="s">
        <v>103</v>
      </c>
      <c r="C200" s="61">
        <v>1</v>
      </c>
      <c r="D200" s="32" t="s">
        <v>116</v>
      </c>
      <c r="E200" s="33">
        <v>1</v>
      </c>
      <c r="F200" s="33" t="s">
        <v>26</v>
      </c>
      <c r="G200" s="46">
        <v>0</v>
      </c>
      <c r="H200" s="75">
        <v>0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0</v>
      </c>
      <c r="R200" s="34">
        <v>0</v>
      </c>
      <c r="S200" s="34">
        <v>0</v>
      </c>
      <c r="T200" s="34">
        <v>0</v>
      </c>
      <c r="U200" s="34">
        <v>0</v>
      </c>
      <c r="V200" s="34">
        <v>0</v>
      </c>
      <c r="W200" s="34">
        <v>0</v>
      </c>
      <c r="X200" s="34">
        <v>0</v>
      </c>
      <c r="Y200" s="34">
        <v>0</v>
      </c>
      <c r="Z200" s="34">
        <v>0</v>
      </c>
      <c r="AA200" s="34">
        <v>0</v>
      </c>
    </row>
    <row r="201" spans="2:27" x14ac:dyDescent="0.2">
      <c r="B201" s="32" t="s">
        <v>104</v>
      </c>
      <c r="C201" s="61">
        <v>1</v>
      </c>
      <c r="D201" s="32" t="s">
        <v>116</v>
      </c>
      <c r="E201" s="33">
        <v>1</v>
      </c>
      <c r="F201" s="33" t="s">
        <v>26</v>
      </c>
      <c r="G201" s="46">
        <v>0</v>
      </c>
      <c r="H201" s="75">
        <v>0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0</v>
      </c>
      <c r="R201" s="34">
        <v>0</v>
      </c>
      <c r="S201" s="34">
        <v>0</v>
      </c>
      <c r="T201" s="34">
        <v>0</v>
      </c>
      <c r="U201" s="34">
        <v>0</v>
      </c>
      <c r="V201" s="34">
        <v>0</v>
      </c>
      <c r="W201" s="34">
        <v>0</v>
      </c>
      <c r="X201" s="34">
        <v>0</v>
      </c>
      <c r="Y201" s="34">
        <v>0</v>
      </c>
      <c r="Z201" s="34">
        <v>0</v>
      </c>
      <c r="AA201" s="34">
        <v>0</v>
      </c>
    </row>
    <row r="202" spans="2:27" x14ac:dyDescent="0.2">
      <c r="B202" s="32" t="s">
        <v>105</v>
      </c>
      <c r="C202" s="61">
        <v>1</v>
      </c>
      <c r="D202" s="32" t="s">
        <v>116</v>
      </c>
      <c r="E202" s="33">
        <v>1</v>
      </c>
      <c r="F202" s="33" t="s">
        <v>26</v>
      </c>
      <c r="G202" s="46">
        <v>0</v>
      </c>
      <c r="H202" s="75">
        <v>0</v>
      </c>
      <c r="I202" s="34">
        <v>0</v>
      </c>
      <c r="J202" s="34">
        <v>0</v>
      </c>
      <c r="K202" s="34">
        <v>0</v>
      </c>
      <c r="L202" s="34">
        <v>0</v>
      </c>
      <c r="M202" s="34">
        <v>0</v>
      </c>
      <c r="N202" s="34">
        <v>0</v>
      </c>
      <c r="O202" s="34">
        <v>0</v>
      </c>
      <c r="P202" s="34">
        <v>0</v>
      </c>
      <c r="Q202" s="34">
        <v>0</v>
      </c>
      <c r="R202" s="34">
        <v>0</v>
      </c>
      <c r="S202" s="34">
        <v>0</v>
      </c>
      <c r="T202" s="34">
        <v>0</v>
      </c>
      <c r="U202" s="34">
        <v>0</v>
      </c>
      <c r="V202" s="34">
        <v>0</v>
      </c>
      <c r="W202" s="34">
        <v>0</v>
      </c>
      <c r="X202" s="34">
        <v>0</v>
      </c>
      <c r="Y202" s="34">
        <v>0</v>
      </c>
      <c r="Z202" s="34">
        <v>0</v>
      </c>
      <c r="AA202" s="34">
        <v>0</v>
      </c>
    </row>
    <row r="203" spans="2:27" x14ac:dyDescent="0.2">
      <c r="B203" s="32" t="s">
        <v>105</v>
      </c>
      <c r="C203" s="61">
        <v>2</v>
      </c>
      <c r="D203" s="32" t="s">
        <v>114</v>
      </c>
      <c r="E203" s="33">
        <v>1</v>
      </c>
      <c r="F203" s="33" t="s">
        <v>26</v>
      </c>
      <c r="G203" s="46">
        <v>0</v>
      </c>
      <c r="H203" s="75">
        <v>0</v>
      </c>
      <c r="I203" s="34">
        <v>0</v>
      </c>
      <c r="J203" s="34">
        <v>0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0</v>
      </c>
      <c r="R203" s="34">
        <v>0</v>
      </c>
      <c r="S203" s="34">
        <v>0</v>
      </c>
      <c r="T203" s="34">
        <v>0</v>
      </c>
      <c r="U203" s="34">
        <v>0</v>
      </c>
      <c r="V203" s="34">
        <v>0</v>
      </c>
      <c r="W203" s="34">
        <v>0</v>
      </c>
      <c r="X203" s="34">
        <v>0</v>
      </c>
      <c r="Y203" s="34">
        <v>0</v>
      </c>
      <c r="Z203" s="34">
        <v>0</v>
      </c>
      <c r="AA203" s="34">
        <v>0</v>
      </c>
    </row>
    <row r="204" spans="2:27" x14ac:dyDescent="0.2">
      <c r="B204" s="32" t="s">
        <v>117</v>
      </c>
      <c r="C204" s="61">
        <v>2</v>
      </c>
      <c r="D204" s="32" t="s">
        <v>116</v>
      </c>
      <c r="E204" s="33">
        <v>1</v>
      </c>
      <c r="F204" s="33" t="s">
        <v>26</v>
      </c>
      <c r="G204" s="46">
        <v>0</v>
      </c>
      <c r="H204" s="75">
        <v>0</v>
      </c>
      <c r="I204" s="34">
        <v>0</v>
      </c>
      <c r="J204" s="34">
        <v>0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0</v>
      </c>
      <c r="R204" s="34">
        <v>0</v>
      </c>
      <c r="S204" s="34">
        <v>0</v>
      </c>
      <c r="T204" s="34">
        <v>0</v>
      </c>
      <c r="U204" s="34">
        <v>0</v>
      </c>
      <c r="V204" s="34">
        <v>0</v>
      </c>
      <c r="W204" s="34">
        <v>0</v>
      </c>
      <c r="X204" s="34">
        <v>0</v>
      </c>
      <c r="Y204" s="34">
        <v>0</v>
      </c>
      <c r="Z204" s="34">
        <v>0</v>
      </c>
      <c r="AA204" s="34">
        <v>0</v>
      </c>
    </row>
    <row r="205" spans="2:27" x14ac:dyDescent="0.2">
      <c r="B205" s="32" t="s">
        <v>118</v>
      </c>
      <c r="C205" s="61">
        <v>2</v>
      </c>
      <c r="D205" s="32" t="s">
        <v>116</v>
      </c>
      <c r="E205" s="33">
        <v>1</v>
      </c>
      <c r="F205" s="33" t="s">
        <v>26</v>
      </c>
      <c r="G205" s="46">
        <v>0</v>
      </c>
      <c r="H205" s="75">
        <v>0</v>
      </c>
      <c r="I205" s="34">
        <v>0</v>
      </c>
      <c r="J205" s="34">
        <v>0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4">
        <v>0</v>
      </c>
      <c r="R205" s="34">
        <v>0</v>
      </c>
      <c r="S205" s="34">
        <v>0</v>
      </c>
      <c r="T205" s="34">
        <v>0</v>
      </c>
      <c r="U205" s="34">
        <v>0</v>
      </c>
      <c r="V205" s="34">
        <v>0</v>
      </c>
      <c r="W205" s="34">
        <v>0</v>
      </c>
      <c r="X205" s="34">
        <v>0</v>
      </c>
      <c r="Y205" s="34">
        <v>0</v>
      </c>
      <c r="Z205" s="34">
        <v>0</v>
      </c>
      <c r="AA205" s="34">
        <v>0</v>
      </c>
    </row>
    <row r="206" spans="2:27" x14ac:dyDescent="0.2">
      <c r="B206" s="32" t="s">
        <v>157</v>
      </c>
      <c r="C206" s="61">
        <v>2</v>
      </c>
      <c r="D206" s="32" t="s">
        <v>116</v>
      </c>
      <c r="E206" s="33">
        <v>1</v>
      </c>
      <c r="F206" s="33" t="s">
        <v>26</v>
      </c>
      <c r="G206" s="46">
        <v>0</v>
      </c>
      <c r="H206" s="75">
        <v>0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0</v>
      </c>
      <c r="U206" s="34">
        <v>0</v>
      </c>
      <c r="V206" s="34">
        <v>0</v>
      </c>
      <c r="W206" s="34">
        <v>0</v>
      </c>
      <c r="X206" s="34">
        <v>0</v>
      </c>
      <c r="Y206" s="34">
        <v>0</v>
      </c>
      <c r="Z206" s="34">
        <v>0</v>
      </c>
      <c r="AA206" s="34">
        <v>0</v>
      </c>
    </row>
    <row r="208" spans="2:27" ht="15" x14ac:dyDescent="0.25">
      <c r="B208" s="26" t="s">
        <v>53</v>
      </c>
      <c r="C208" s="26"/>
      <c r="D208" s="9"/>
      <c r="E208" s="9"/>
      <c r="F208" s="27"/>
      <c r="G208" s="38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 ht="15" x14ac:dyDescent="0.25">
      <c r="B209" s="28" t="s">
        <v>25</v>
      </c>
      <c r="C209" s="28"/>
      <c r="D209" s="28"/>
      <c r="E209" s="28"/>
      <c r="F209" s="29" t="s">
        <v>17</v>
      </c>
      <c r="G209" s="30" t="s">
        <v>44</v>
      </c>
      <c r="H209" s="30">
        <v>2023</v>
      </c>
      <c r="I209" s="30">
        <v>2024</v>
      </c>
      <c r="J209" s="30">
        <v>2025</v>
      </c>
      <c r="K209" s="30">
        <v>2026</v>
      </c>
      <c r="L209" s="30">
        <v>2027</v>
      </c>
      <c r="M209" s="30">
        <v>2028</v>
      </c>
      <c r="N209" s="30">
        <v>2029</v>
      </c>
      <c r="O209" s="30">
        <v>2030</v>
      </c>
      <c r="P209" s="30">
        <v>2031</v>
      </c>
      <c r="Q209" s="30">
        <v>2032</v>
      </c>
      <c r="R209" s="30">
        <v>2033</v>
      </c>
      <c r="S209" s="30">
        <v>2034</v>
      </c>
      <c r="T209" s="30">
        <v>2035</v>
      </c>
      <c r="U209" s="30">
        <v>2036</v>
      </c>
      <c r="V209" s="30">
        <v>2037</v>
      </c>
      <c r="W209" s="30">
        <v>2038</v>
      </c>
      <c r="X209" s="30">
        <v>2039</v>
      </c>
      <c r="Y209" s="30">
        <v>2040</v>
      </c>
      <c r="Z209" s="30">
        <v>2041</v>
      </c>
      <c r="AA209" s="30">
        <v>2042</v>
      </c>
    </row>
    <row r="210" spans="1:27" x14ac:dyDescent="0.2">
      <c r="A210" s="23"/>
      <c r="B210" s="31" t="s">
        <v>97</v>
      </c>
      <c r="C210" s="31"/>
      <c r="D210" s="32"/>
      <c r="E210" s="32"/>
      <c r="F210" s="33" t="s">
        <v>26</v>
      </c>
      <c r="G210" s="39">
        <v>-22971329.573530879</v>
      </c>
      <c r="H210" s="34">
        <v>0</v>
      </c>
      <c r="I210" s="34">
        <v>0</v>
      </c>
      <c r="J210" s="34">
        <v>0</v>
      </c>
      <c r="K210" s="34">
        <v>-775550.20980000007</v>
      </c>
      <c r="L210" s="34">
        <v>-775550.20980000007</v>
      </c>
      <c r="M210" s="34">
        <v>-2262380.3668</v>
      </c>
      <c r="N210" s="34">
        <v>-2542298.8136999998</v>
      </c>
      <c r="O210" s="34">
        <v>-2738909.4483999996</v>
      </c>
      <c r="P210" s="34">
        <v>-2738909.4483999996</v>
      </c>
      <c r="Q210" s="34">
        <v>-2738909.4483999996</v>
      </c>
      <c r="R210" s="34">
        <v>-2738909.4483999996</v>
      </c>
      <c r="S210" s="34">
        <v>-2738909.4483999996</v>
      </c>
      <c r="T210" s="34">
        <v>-2738909.4483999996</v>
      </c>
      <c r="U210" s="34">
        <v>-2738909.4483999996</v>
      </c>
      <c r="V210" s="34">
        <v>-2738909.4483999996</v>
      </c>
      <c r="W210" s="34">
        <v>-2738909.4483999996</v>
      </c>
      <c r="X210" s="34">
        <v>-2738909.4483999996</v>
      </c>
      <c r="Y210" s="34">
        <v>-2738909.4483999996</v>
      </c>
      <c r="Z210" s="34">
        <v>-2738909.4483999996</v>
      </c>
      <c r="AA210" s="34">
        <v>-2738909.4483999996</v>
      </c>
    </row>
    <row r="211" spans="1:27" x14ac:dyDescent="0.2">
      <c r="A211" s="23"/>
      <c r="B211" s="31" t="s">
        <v>98</v>
      </c>
      <c r="C211" s="31"/>
      <c r="D211" s="32"/>
      <c r="E211" s="32"/>
      <c r="F211" s="33" t="s">
        <v>26</v>
      </c>
      <c r="G211" s="39">
        <v>-16840155.76107347</v>
      </c>
      <c r="H211" s="34">
        <v>0</v>
      </c>
      <c r="I211" s="34">
        <v>0</v>
      </c>
      <c r="J211" s="34">
        <v>0</v>
      </c>
      <c r="K211" s="34">
        <v>-775550.20980000007</v>
      </c>
      <c r="L211" s="34">
        <v>-1055468.6567000002</v>
      </c>
      <c r="M211" s="34">
        <v>-1055468.6567000002</v>
      </c>
      <c r="N211" s="34">
        <v>-1055468.6567000002</v>
      </c>
      <c r="O211" s="34">
        <v>-2080216.0844000001</v>
      </c>
      <c r="P211" s="34">
        <v>-2080216.0844000001</v>
      </c>
      <c r="Q211" s="34">
        <v>-2080216.0844000001</v>
      </c>
      <c r="R211" s="34">
        <v>-2080216.0844000001</v>
      </c>
      <c r="S211" s="34">
        <v>-2080216.0844000001</v>
      </c>
      <c r="T211" s="34">
        <v>-2080216.0844000001</v>
      </c>
      <c r="U211" s="34">
        <v>-2080216.0844000001</v>
      </c>
      <c r="V211" s="34">
        <v>-2080216.0844000001</v>
      </c>
      <c r="W211" s="34">
        <v>-2080216.0844000001</v>
      </c>
      <c r="X211" s="34">
        <v>-2080216.0844000001</v>
      </c>
      <c r="Y211" s="34">
        <v>-2080216.0844000001</v>
      </c>
      <c r="Z211" s="34">
        <v>-2080216.0844000001</v>
      </c>
      <c r="AA211" s="34">
        <v>-2080216.0844000001</v>
      </c>
    </row>
    <row r="212" spans="1:27" x14ac:dyDescent="0.2">
      <c r="A212" s="23"/>
      <c r="B212" s="31" t="s">
        <v>99</v>
      </c>
      <c r="C212" s="31"/>
      <c r="D212" s="32"/>
      <c r="E212" s="32"/>
      <c r="F212" s="33" t="s">
        <v>26</v>
      </c>
      <c r="G212" s="39">
        <v>-11653492.767903728</v>
      </c>
      <c r="H212" s="34">
        <v>0</v>
      </c>
      <c r="I212" s="34">
        <v>0</v>
      </c>
      <c r="J212" s="34">
        <v>0</v>
      </c>
      <c r="K212" s="34">
        <v>-81721.797299999991</v>
      </c>
      <c r="L212" s="34">
        <v>-81721.797299999991</v>
      </c>
      <c r="M212" s="34">
        <v>-591218.61940000008</v>
      </c>
      <c r="N212" s="34">
        <v>-1330934.115146887</v>
      </c>
      <c r="O212" s="34">
        <v>-1527544.7451468869</v>
      </c>
      <c r="P212" s="34">
        <v>-1527544.7451468869</v>
      </c>
      <c r="Q212" s="34">
        <v>-1527544.7451468869</v>
      </c>
      <c r="R212" s="34">
        <v>-1527544.7451468869</v>
      </c>
      <c r="S212" s="34">
        <v>-1527544.7451468869</v>
      </c>
      <c r="T212" s="34">
        <v>-1527544.7451468869</v>
      </c>
      <c r="U212" s="34">
        <v>-1527544.7451468869</v>
      </c>
      <c r="V212" s="34">
        <v>-1527544.7451468869</v>
      </c>
      <c r="W212" s="34">
        <v>-1527544.7451468869</v>
      </c>
      <c r="X212" s="34">
        <v>-1527544.7451468869</v>
      </c>
      <c r="Y212" s="34">
        <v>-1527544.7451468869</v>
      </c>
      <c r="Z212" s="34">
        <v>-1527544.7451468869</v>
      </c>
      <c r="AA212" s="34">
        <v>-1527544.7451468869</v>
      </c>
    </row>
    <row r="213" spans="1:27" x14ac:dyDescent="0.2">
      <c r="A213" s="23"/>
      <c r="B213" s="31" t="s">
        <v>100</v>
      </c>
      <c r="C213" s="31"/>
      <c r="D213" s="32"/>
      <c r="E213" s="32"/>
      <c r="F213" s="33" t="s">
        <v>26</v>
      </c>
      <c r="G213" s="39">
        <v>-8920108.6414653789</v>
      </c>
      <c r="H213" s="34">
        <v>0</v>
      </c>
      <c r="I213" s="34">
        <v>0</v>
      </c>
      <c r="J213" s="34">
        <v>0</v>
      </c>
      <c r="K213" s="34">
        <v>-81721.797299999991</v>
      </c>
      <c r="L213" s="34">
        <v>-81721.797299999991</v>
      </c>
      <c r="M213" s="34">
        <v>-361640.24419999996</v>
      </c>
      <c r="N213" s="34">
        <v>-982345.15790000011</v>
      </c>
      <c r="O213" s="34">
        <v>-1178955.7879000001</v>
      </c>
      <c r="P213" s="34">
        <v>-1178955.7879000001</v>
      </c>
      <c r="Q213" s="34">
        <v>-1178955.7879000001</v>
      </c>
      <c r="R213" s="34">
        <v>-1178955.7879000001</v>
      </c>
      <c r="S213" s="34">
        <v>-1178955.7879000001</v>
      </c>
      <c r="T213" s="34">
        <v>-1178955.7879000001</v>
      </c>
      <c r="U213" s="34">
        <v>-1178955.7879000001</v>
      </c>
      <c r="V213" s="34">
        <v>-1178955.7879000001</v>
      </c>
      <c r="W213" s="34">
        <v>-1178955.7879000001</v>
      </c>
      <c r="X213" s="34">
        <v>-1178955.7879000001</v>
      </c>
      <c r="Y213" s="34">
        <v>-1178955.7879000001</v>
      </c>
      <c r="Z213" s="34">
        <v>-1178955.7879000001</v>
      </c>
      <c r="AA213" s="34">
        <v>-1178955.7879000001</v>
      </c>
    </row>
    <row r="214" spans="1:27" x14ac:dyDescent="0.2">
      <c r="A214" s="23"/>
      <c r="B214" s="31" t="s">
        <v>101</v>
      </c>
      <c r="C214" s="31"/>
      <c r="D214" s="32"/>
      <c r="E214" s="32"/>
      <c r="F214" s="33" t="s">
        <v>26</v>
      </c>
      <c r="G214" s="39">
        <v>-12737148.817441732</v>
      </c>
      <c r="H214" s="34">
        <v>0</v>
      </c>
      <c r="I214" s="34">
        <v>0</v>
      </c>
      <c r="J214" s="34">
        <v>0</v>
      </c>
      <c r="K214" s="34">
        <v>-81721.797299999991</v>
      </c>
      <c r="L214" s="34">
        <v>-81721.797299999991</v>
      </c>
      <c r="M214" s="34">
        <v>-591218.61940000008</v>
      </c>
      <c r="N214" s="34">
        <v>-1051015.6682468872</v>
      </c>
      <c r="O214" s="34">
        <v>-1722136.6629468873</v>
      </c>
      <c r="P214" s="34">
        <v>-1722136.6629468873</v>
      </c>
      <c r="Q214" s="34">
        <v>-1722136.6629468873</v>
      </c>
      <c r="R214" s="34">
        <v>-1722136.6629468873</v>
      </c>
      <c r="S214" s="34">
        <v>-1722136.6629468873</v>
      </c>
      <c r="T214" s="34">
        <v>-1722136.6629468873</v>
      </c>
      <c r="U214" s="34">
        <v>-1722136.6629468873</v>
      </c>
      <c r="V214" s="34">
        <v>-1722136.6629468873</v>
      </c>
      <c r="W214" s="34">
        <v>-1722136.6629468873</v>
      </c>
      <c r="X214" s="34">
        <v>-1722136.6629468873</v>
      </c>
      <c r="Y214" s="34">
        <v>-1722136.6629468873</v>
      </c>
      <c r="Z214" s="34">
        <v>-1722136.6629468873</v>
      </c>
      <c r="AA214" s="34">
        <v>-1722136.6629468873</v>
      </c>
    </row>
    <row r="215" spans="1:27" x14ac:dyDescent="0.2">
      <c r="A215" s="23"/>
      <c r="B215" s="31" t="s">
        <v>102</v>
      </c>
      <c r="C215" s="31"/>
      <c r="D215" s="32"/>
      <c r="E215" s="32"/>
      <c r="F215" s="33" t="s">
        <v>26</v>
      </c>
      <c r="G215" s="39">
        <v>-17802735.372440591</v>
      </c>
      <c r="H215" s="34">
        <v>0</v>
      </c>
      <c r="I215" s="34">
        <v>0</v>
      </c>
      <c r="J215" s="34">
        <v>0</v>
      </c>
      <c r="K215" s="34">
        <v>-81721.797299999991</v>
      </c>
      <c r="L215" s="34">
        <v>-81721.797299999991</v>
      </c>
      <c r="M215" s="34">
        <v>-871137.06630000006</v>
      </c>
      <c r="N215" s="34">
        <v>-2139816.3380999998</v>
      </c>
      <c r="O215" s="34">
        <v>-2336426.9680999997</v>
      </c>
      <c r="P215" s="34">
        <v>-2336426.9680999997</v>
      </c>
      <c r="Q215" s="34">
        <v>-2336426.9680999997</v>
      </c>
      <c r="R215" s="34">
        <v>-2336426.9680999997</v>
      </c>
      <c r="S215" s="34">
        <v>-2336426.9680999997</v>
      </c>
      <c r="T215" s="34">
        <v>-2336426.9680999997</v>
      </c>
      <c r="U215" s="34">
        <v>-2336426.9680999997</v>
      </c>
      <c r="V215" s="34">
        <v>-2336426.9680999997</v>
      </c>
      <c r="W215" s="34">
        <v>-2336426.9680999997</v>
      </c>
      <c r="X215" s="34">
        <v>-2336426.9680999997</v>
      </c>
      <c r="Y215" s="34">
        <v>-2336426.9680999997</v>
      </c>
      <c r="Z215" s="34">
        <v>-2336426.9680999997</v>
      </c>
      <c r="AA215" s="34">
        <v>-2336426.9680999997</v>
      </c>
    </row>
    <row r="216" spans="1:27" x14ac:dyDescent="0.2">
      <c r="A216" s="23"/>
      <c r="B216" s="31" t="s">
        <v>103</v>
      </c>
      <c r="C216" s="31"/>
      <c r="D216" s="32"/>
      <c r="E216" s="32"/>
      <c r="F216" s="33" t="s">
        <v>26</v>
      </c>
      <c r="G216" s="39">
        <v>-12801400.809172116</v>
      </c>
      <c r="H216" s="34">
        <v>0</v>
      </c>
      <c r="I216" s="34">
        <v>0</v>
      </c>
      <c r="J216" s="34">
        <v>0</v>
      </c>
      <c r="K216" s="34">
        <v>-945910.3759000001</v>
      </c>
      <c r="L216" s="34">
        <v>-945910.3759000001</v>
      </c>
      <c r="M216" s="34">
        <v>-1225828.8228000002</v>
      </c>
      <c r="N216" s="34">
        <v>-1225828.8228000002</v>
      </c>
      <c r="O216" s="34">
        <v>-1422439.4528000001</v>
      </c>
      <c r="P216" s="34">
        <v>-1422439.4528000001</v>
      </c>
      <c r="Q216" s="34">
        <v>-1422439.4528000001</v>
      </c>
      <c r="R216" s="34">
        <v>-1422439.4528000001</v>
      </c>
      <c r="S216" s="34">
        <v>-1422439.4528000001</v>
      </c>
      <c r="T216" s="34">
        <v>-1422439.4528000001</v>
      </c>
      <c r="U216" s="34">
        <v>-1422439.4528000001</v>
      </c>
      <c r="V216" s="34">
        <v>-1422439.4528000001</v>
      </c>
      <c r="W216" s="34">
        <v>-1422439.4528000001</v>
      </c>
      <c r="X216" s="34">
        <v>-1422439.4528000001</v>
      </c>
      <c r="Y216" s="34">
        <v>-1422439.4528000001</v>
      </c>
      <c r="Z216" s="34">
        <v>-1422439.4528000001</v>
      </c>
      <c r="AA216" s="34">
        <v>-1422439.4528000001</v>
      </c>
    </row>
    <row r="217" spans="1:27" x14ac:dyDescent="0.2">
      <c r="A217" s="23"/>
      <c r="B217" s="31" t="s">
        <v>104</v>
      </c>
      <c r="C217" s="31"/>
      <c r="D217" s="32"/>
      <c r="E217" s="32"/>
      <c r="F217" s="33" t="s">
        <v>26</v>
      </c>
      <c r="G217" s="39"/>
      <c r="H217" s="75" t="s">
        <v>200</v>
      </c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</row>
    <row r="218" spans="1:27" x14ac:dyDescent="0.2">
      <c r="A218" s="23"/>
      <c r="B218" s="31" t="s">
        <v>105</v>
      </c>
      <c r="C218" s="31"/>
      <c r="D218" s="32"/>
      <c r="E218" s="32"/>
      <c r="F218" s="33" t="s">
        <v>26</v>
      </c>
      <c r="G218" s="39">
        <v>-13670881.638713118</v>
      </c>
      <c r="H218" s="34">
        <v>0</v>
      </c>
      <c r="I218" s="34">
        <v>0</v>
      </c>
      <c r="J218" s="34">
        <v>0</v>
      </c>
      <c r="K218" s="34">
        <v>-945910.3759000001</v>
      </c>
      <c r="L218" s="34">
        <v>-945910.3759000001</v>
      </c>
      <c r="M218" s="34">
        <v>-945910.3759000001</v>
      </c>
      <c r="N218" s="34">
        <v>-945910.3759000001</v>
      </c>
      <c r="O218" s="34">
        <v>-1617031.3706</v>
      </c>
      <c r="P218" s="34">
        <v>-1617031.3706</v>
      </c>
      <c r="Q218" s="34">
        <v>-1617031.3706</v>
      </c>
      <c r="R218" s="34">
        <v>-1617031.3706</v>
      </c>
      <c r="S218" s="34">
        <v>-1617031.3706</v>
      </c>
      <c r="T218" s="34">
        <v>-1617031.3706</v>
      </c>
      <c r="U218" s="34">
        <v>-1617031.3706</v>
      </c>
      <c r="V218" s="34">
        <v>-1617031.3706</v>
      </c>
      <c r="W218" s="34">
        <v>-1617031.3706</v>
      </c>
      <c r="X218" s="34">
        <v>-1617031.3706</v>
      </c>
      <c r="Y218" s="34">
        <v>-1617031.3706</v>
      </c>
      <c r="Z218" s="34">
        <v>-1617031.3706</v>
      </c>
      <c r="AA218" s="34">
        <v>-1617031.3706</v>
      </c>
    </row>
    <row r="219" spans="1:27" x14ac:dyDescent="0.2">
      <c r="A219" s="23"/>
      <c r="B219" s="31" t="s">
        <v>117</v>
      </c>
      <c r="C219" s="31"/>
      <c r="D219" s="32"/>
      <c r="E219" s="32"/>
      <c r="F219" s="33" t="s">
        <v>26</v>
      </c>
      <c r="G219" s="39"/>
      <c r="H219" s="75" t="s">
        <v>200</v>
      </c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</row>
    <row r="220" spans="1:27" x14ac:dyDescent="0.2">
      <c r="A220" s="23"/>
      <c r="B220" s="31" t="s">
        <v>118</v>
      </c>
      <c r="C220" s="31"/>
      <c r="D220" s="32"/>
      <c r="E220" s="32"/>
      <c r="F220" s="33" t="s">
        <v>26</v>
      </c>
      <c r="G220" s="39"/>
      <c r="H220" s="75" t="s">
        <v>200</v>
      </c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</row>
    <row r="221" spans="1:27" x14ac:dyDescent="0.2">
      <c r="A221" s="23"/>
      <c r="B221" s="97" t="s">
        <v>157</v>
      </c>
      <c r="C221" s="31"/>
      <c r="D221" s="32"/>
      <c r="E221" s="32"/>
      <c r="F221" s="33" t="s">
        <v>26</v>
      </c>
      <c r="G221" s="39"/>
      <c r="H221" s="75" t="s">
        <v>200</v>
      </c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</row>
    <row r="223" spans="1:27" ht="15" x14ac:dyDescent="0.25">
      <c r="B223" s="8" t="s">
        <v>27</v>
      </c>
      <c r="C223" s="26"/>
      <c r="D223" s="9"/>
      <c r="E223" s="9"/>
      <c r="F223" s="27"/>
      <c r="G223" s="38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 ht="15" x14ac:dyDescent="0.25">
      <c r="B224" s="28" t="s">
        <v>25</v>
      </c>
      <c r="C224" s="28"/>
      <c r="D224" s="28"/>
      <c r="E224" s="28"/>
      <c r="F224" s="29" t="s">
        <v>17</v>
      </c>
      <c r="G224" s="30" t="s">
        <v>44</v>
      </c>
      <c r="H224" s="30">
        <v>2023</v>
      </c>
      <c r="I224" s="30">
        <v>2024</v>
      </c>
      <c r="J224" s="30">
        <v>2025</v>
      </c>
      <c r="K224" s="30">
        <v>2026</v>
      </c>
      <c r="L224" s="30">
        <v>2027</v>
      </c>
      <c r="M224" s="30">
        <v>2028</v>
      </c>
      <c r="N224" s="30">
        <v>2029</v>
      </c>
      <c r="O224" s="30">
        <v>2030</v>
      </c>
      <c r="P224" s="30">
        <v>2031</v>
      </c>
      <c r="Q224" s="30">
        <v>2032</v>
      </c>
      <c r="R224" s="30">
        <v>2033</v>
      </c>
      <c r="S224" s="30">
        <v>2034</v>
      </c>
      <c r="T224" s="30">
        <v>2035</v>
      </c>
      <c r="U224" s="30">
        <v>2036</v>
      </c>
      <c r="V224" s="30">
        <v>2037</v>
      </c>
      <c r="W224" s="30">
        <v>2038</v>
      </c>
      <c r="X224" s="30">
        <v>2039</v>
      </c>
      <c r="Y224" s="30">
        <v>2040</v>
      </c>
      <c r="Z224" s="30">
        <v>2041</v>
      </c>
      <c r="AA224" s="30">
        <v>2042</v>
      </c>
    </row>
    <row r="225" spans="2:27" x14ac:dyDescent="0.2">
      <c r="B225" s="31" t="s">
        <v>97</v>
      </c>
      <c r="C225" s="31"/>
      <c r="D225" s="32"/>
      <c r="E225" s="32"/>
      <c r="F225" s="33" t="s">
        <v>26</v>
      </c>
      <c r="G225" s="39">
        <v>0</v>
      </c>
      <c r="H225" s="34">
        <v>0</v>
      </c>
      <c r="I225" s="34">
        <v>0</v>
      </c>
      <c r="J225" s="34">
        <v>0</v>
      </c>
      <c r="K225" s="34">
        <v>0</v>
      </c>
      <c r="L225" s="34">
        <v>0</v>
      </c>
      <c r="M225" s="34">
        <v>0</v>
      </c>
      <c r="N225" s="34">
        <v>0</v>
      </c>
      <c r="O225" s="34">
        <v>0</v>
      </c>
      <c r="P225" s="34">
        <v>0</v>
      </c>
      <c r="Q225" s="34">
        <v>0</v>
      </c>
      <c r="R225" s="34">
        <v>0</v>
      </c>
      <c r="S225" s="34">
        <v>0</v>
      </c>
      <c r="T225" s="34">
        <v>0</v>
      </c>
      <c r="U225" s="34">
        <v>0</v>
      </c>
      <c r="V225" s="34">
        <v>0</v>
      </c>
      <c r="W225" s="34">
        <v>0</v>
      </c>
      <c r="X225" s="34">
        <v>0</v>
      </c>
      <c r="Y225" s="34">
        <v>0</v>
      </c>
      <c r="Z225" s="34">
        <v>0</v>
      </c>
      <c r="AA225" s="34">
        <v>0</v>
      </c>
    </row>
    <row r="226" spans="2:27" x14ac:dyDescent="0.2">
      <c r="B226" s="31" t="s">
        <v>98</v>
      </c>
      <c r="C226" s="31"/>
      <c r="D226" s="32"/>
      <c r="E226" s="32"/>
      <c r="F226" s="33" t="s">
        <v>26</v>
      </c>
      <c r="G226" s="39">
        <v>0</v>
      </c>
      <c r="H226" s="34">
        <v>0</v>
      </c>
      <c r="I226" s="34">
        <v>0</v>
      </c>
      <c r="J226" s="34">
        <v>0</v>
      </c>
      <c r="K226" s="34">
        <v>0</v>
      </c>
      <c r="L226" s="34">
        <v>0</v>
      </c>
      <c r="M226" s="34">
        <v>0</v>
      </c>
      <c r="N226" s="34">
        <v>0</v>
      </c>
      <c r="O226" s="34">
        <v>0</v>
      </c>
      <c r="P226" s="34">
        <v>0</v>
      </c>
      <c r="Q226" s="34">
        <v>0</v>
      </c>
      <c r="R226" s="34">
        <v>0</v>
      </c>
      <c r="S226" s="34">
        <v>0</v>
      </c>
      <c r="T226" s="34">
        <v>0</v>
      </c>
      <c r="U226" s="34">
        <v>0</v>
      </c>
      <c r="V226" s="34">
        <v>0</v>
      </c>
      <c r="W226" s="34">
        <v>0</v>
      </c>
      <c r="X226" s="34">
        <v>0</v>
      </c>
      <c r="Y226" s="34">
        <v>0</v>
      </c>
      <c r="Z226" s="34">
        <v>0</v>
      </c>
      <c r="AA226" s="34">
        <v>0</v>
      </c>
    </row>
    <row r="227" spans="2:27" x14ac:dyDescent="0.2">
      <c r="B227" s="31" t="s">
        <v>99</v>
      </c>
      <c r="C227" s="31"/>
      <c r="D227" s="32"/>
      <c r="E227" s="32"/>
      <c r="F227" s="33" t="s">
        <v>26</v>
      </c>
      <c r="G227" s="39">
        <v>0</v>
      </c>
      <c r="H227" s="34">
        <v>0</v>
      </c>
      <c r="I227" s="34">
        <v>0</v>
      </c>
      <c r="J227" s="34">
        <v>0</v>
      </c>
      <c r="K227" s="34">
        <v>0</v>
      </c>
      <c r="L227" s="34">
        <v>0</v>
      </c>
      <c r="M227" s="34">
        <v>0</v>
      </c>
      <c r="N227" s="34">
        <v>0</v>
      </c>
      <c r="O227" s="34">
        <v>0</v>
      </c>
      <c r="P227" s="34">
        <v>0</v>
      </c>
      <c r="Q227" s="34">
        <v>0</v>
      </c>
      <c r="R227" s="34">
        <v>0</v>
      </c>
      <c r="S227" s="34">
        <v>0</v>
      </c>
      <c r="T227" s="34">
        <v>0</v>
      </c>
      <c r="U227" s="34">
        <v>0</v>
      </c>
      <c r="V227" s="34">
        <v>0</v>
      </c>
      <c r="W227" s="34">
        <v>0</v>
      </c>
      <c r="X227" s="34">
        <v>0</v>
      </c>
      <c r="Y227" s="34">
        <v>0</v>
      </c>
      <c r="Z227" s="34">
        <v>0</v>
      </c>
      <c r="AA227" s="34">
        <v>0</v>
      </c>
    </row>
    <row r="228" spans="2:27" x14ac:dyDescent="0.2">
      <c r="B228" s="31" t="s">
        <v>100</v>
      </c>
      <c r="C228" s="31"/>
      <c r="D228" s="32"/>
      <c r="E228" s="32"/>
      <c r="F228" s="33" t="s">
        <v>26</v>
      </c>
      <c r="G228" s="39">
        <v>0</v>
      </c>
      <c r="H228" s="34">
        <v>0</v>
      </c>
      <c r="I228" s="34">
        <v>0</v>
      </c>
      <c r="J228" s="34">
        <v>0</v>
      </c>
      <c r="K228" s="34">
        <v>0</v>
      </c>
      <c r="L228" s="34">
        <v>0</v>
      </c>
      <c r="M228" s="34">
        <v>0</v>
      </c>
      <c r="N228" s="34">
        <v>0</v>
      </c>
      <c r="O228" s="34">
        <v>0</v>
      </c>
      <c r="P228" s="34">
        <v>0</v>
      </c>
      <c r="Q228" s="34">
        <v>0</v>
      </c>
      <c r="R228" s="34">
        <v>0</v>
      </c>
      <c r="S228" s="34">
        <v>0</v>
      </c>
      <c r="T228" s="34">
        <v>0</v>
      </c>
      <c r="U228" s="34">
        <v>0</v>
      </c>
      <c r="V228" s="34">
        <v>0</v>
      </c>
      <c r="W228" s="34">
        <v>0</v>
      </c>
      <c r="X228" s="34">
        <v>0</v>
      </c>
      <c r="Y228" s="34">
        <v>0</v>
      </c>
      <c r="Z228" s="34">
        <v>0</v>
      </c>
      <c r="AA228" s="34">
        <v>0</v>
      </c>
    </row>
    <row r="229" spans="2:27" x14ac:dyDescent="0.2">
      <c r="B229" s="31" t="s">
        <v>101</v>
      </c>
      <c r="C229" s="31"/>
      <c r="D229" s="32"/>
      <c r="E229" s="32"/>
      <c r="F229" s="33" t="s">
        <v>26</v>
      </c>
      <c r="G229" s="39">
        <v>0</v>
      </c>
      <c r="H229" s="34">
        <v>0</v>
      </c>
      <c r="I229" s="34">
        <v>0</v>
      </c>
      <c r="J229" s="34">
        <v>0</v>
      </c>
      <c r="K229" s="34">
        <v>0</v>
      </c>
      <c r="L229" s="34">
        <v>0</v>
      </c>
      <c r="M229" s="34">
        <v>0</v>
      </c>
      <c r="N229" s="34">
        <v>0</v>
      </c>
      <c r="O229" s="34">
        <v>0</v>
      </c>
      <c r="P229" s="34">
        <v>0</v>
      </c>
      <c r="Q229" s="34">
        <v>0</v>
      </c>
      <c r="R229" s="34">
        <v>0</v>
      </c>
      <c r="S229" s="34">
        <v>0</v>
      </c>
      <c r="T229" s="34">
        <v>0</v>
      </c>
      <c r="U229" s="34">
        <v>0</v>
      </c>
      <c r="V229" s="34">
        <v>0</v>
      </c>
      <c r="W229" s="34">
        <v>0</v>
      </c>
      <c r="X229" s="34">
        <v>0</v>
      </c>
      <c r="Y229" s="34">
        <v>0</v>
      </c>
      <c r="Z229" s="34">
        <v>0</v>
      </c>
      <c r="AA229" s="34">
        <v>0</v>
      </c>
    </row>
    <row r="230" spans="2:27" x14ac:dyDescent="0.2">
      <c r="B230" s="31" t="s">
        <v>102</v>
      </c>
      <c r="C230" s="31"/>
      <c r="D230" s="32"/>
      <c r="E230" s="32"/>
      <c r="F230" s="33" t="s">
        <v>26</v>
      </c>
      <c r="G230" s="39">
        <v>0</v>
      </c>
      <c r="H230" s="34">
        <v>0</v>
      </c>
      <c r="I230" s="34">
        <v>0</v>
      </c>
      <c r="J230" s="34">
        <v>0</v>
      </c>
      <c r="K230" s="34">
        <v>0</v>
      </c>
      <c r="L230" s="34">
        <v>0</v>
      </c>
      <c r="M230" s="34">
        <v>0</v>
      </c>
      <c r="N230" s="34">
        <v>0</v>
      </c>
      <c r="O230" s="34">
        <v>0</v>
      </c>
      <c r="P230" s="34">
        <v>0</v>
      </c>
      <c r="Q230" s="34">
        <v>0</v>
      </c>
      <c r="R230" s="34">
        <v>0</v>
      </c>
      <c r="S230" s="34">
        <v>0</v>
      </c>
      <c r="T230" s="34">
        <v>0</v>
      </c>
      <c r="U230" s="34">
        <v>0</v>
      </c>
      <c r="V230" s="34">
        <v>0</v>
      </c>
      <c r="W230" s="34">
        <v>0</v>
      </c>
      <c r="X230" s="34">
        <v>0</v>
      </c>
      <c r="Y230" s="34">
        <v>0</v>
      </c>
      <c r="Z230" s="34">
        <v>0</v>
      </c>
      <c r="AA230" s="34">
        <v>0</v>
      </c>
    </row>
    <row r="231" spans="2:27" x14ac:dyDescent="0.2">
      <c r="B231" s="31" t="s">
        <v>103</v>
      </c>
      <c r="C231" s="31"/>
      <c r="D231" s="32"/>
      <c r="E231" s="32"/>
      <c r="F231" s="33" t="s">
        <v>26</v>
      </c>
      <c r="G231" s="39">
        <v>0</v>
      </c>
      <c r="H231" s="34">
        <v>0</v>
      </c>
      <c r="I231" s="34">
        <v>0</v>
      </c>
      <c r="J231" s="34">
        <v>0</v>
      </c>
      <c r="K231" s="34">
        <v>0</v>
      </c>
      <c r="L231" s="34">
        <v>0</v>
      </c>
      <c r="M231" s="34">
        <v>0</v>
      </c>
      <c r="N231" s="34">
        <v>0</v>
      </c>
      <c r="O231" s="34">
        <v>0</v>
      </c>
      <c r="P231" s="34">
        <v>0</v>
      </c>
      <c r="Q231" s="34">
        <v>0</v>
      </c>
      <c r="R231" s="34">
        <v>0</v>
      </c>
      <c r="S231" s="34">
        <v>0</v>
      </c>
      <c r="T231" s="34">
        <v>0</v>
      </c>
      <c r="U231" s="34">
        <v>0</v>
      </c>
      <c r="V231" s="34">
        <v>0</v>
      </c>
      <c r="W231" s="34">
        <v>0</v>
      </c>
      <c r="X231" s="34">
        <v>0</v>
      </c>
      <c r="Y231" s="34">
        <v>0</v>
      </c>
      <c r="Z231" s="34">
        <v>0</v>
      </c>
      <c r="AA231" s="34">
        <v>0</v>
      </c>
    </row>
    <row r="232" spans="2:27" x14ac:dyDescent="0.2">
      <c r="B232" s="31" t="s">
        <v>104</v>
      </c>
      <c r="C232" s="31"/>
      <c r="D232" s="32"/>
      <c r="E232" s="32"/>
      <c r="F232" s="33" t="s">
        <v>26</v>
      </c>
      <c r="G232" s="39"/>
      <c r="H232" s="75" t="s">
        <v>200</v>
      </c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</row>
    <row r="233" spans="2:27" x14ac:dyDescent="0.2">
      <c r="B233" s="31" t="s">
        <v>105</v>
      </c>
      <c r="C233" s="31"/>
      <c r="D233" s="32"/>
      <c r="E233" s="32"/>
      <c r="F233" s="33" t="s">
        <v>26</v>
      </c>
      <c r="G233" s="39">
        <v>0</v>
      </c>
      <c r="H233" s="34">
        <v>0</v>
      </c>
      <c r="I233" s="34">
        <v>0</v>
      </c>
      <c r="J233" s="34">
        <v>0</v>
      </c>
      <c r="K233" s="34">
        <v>0</v>
      </c>
      <c r="L233" s="34">
        <v>0</v>
      </c>
      <c r="M233" s="34">
        <v>0</v>
      </c>
      <c r="N233" s="34">
        <v>0</v>
      </c>
      <c r="O233" s="34">
        <v>0</v>
      </c>
      <c r="P233" s="34">
        <v>0</v>
      </c>
      <c r="Q233" s="34">
        <v>0</v>
      </c>
      <c r="R233" s="34">
        <v>0</v>
      </c>
      <c r="S233" s="34">
        <v>0</v>
      </c>
      <c r="T233" s="34">
        <v>0</v>
      </c>
      <c r="U233" s="34">
        <v>0</v>
      </c>
      <c r="V233" s="34">
        <v>0</v>
      </c>
      <c r="W233" s="34">
        <v>0</v>
      </c>
      <c r="X233" s="34">
        <v>0</v>
      </c>
      <c r="Y233" s="34">
        <v>0</v>
      </c>
      <c r="Z233" s="34">
        <v>0</v>
      </c>
      <c r="AA233" s="34">
        <v>0</v>
      </c>
    </row>
    <row r="234" spans="2:27" x14ac:dyDescent="0.2">
      <c r="B234" s="31" t="s">
        <v>117</v>
      </c>
      <c r="C234" s="31"/>
      <c r="D234" s="32"/>
      <c r="E234" s="32"/>
      <c r="F234" s="33" t="s">
        <v>26</v>
      </c>
      <c r="G234" s="39"/>
      <c r="H234" s="75" t="s">
        <v>200</v>
      </c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</row>
    <row r="235" spans="2:27" x14ac:dyDescent="0.2">
      <c r="B235" s="31" t="s">
        <v>118</v>
      </c>
      <c r="C235" s="31"/>
      <c r="D235" s="32"/>
      <c r="E235" s="32"/>
      <c r="F235" s="33" t="s">
        <v>26</v>
      </c>
      <c r="G235" s="39"/>
      <c r="H235" s="75" t="s">
        <v>200</v>
      </c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</row>
    <row r="236" spans="2:27" x14ac:dyDescent="0.2">
      <c r="B236" s="97" t="s">
        <v>157</v>
      </c>
      <c r="C236" s="31"/>
      <c r="D236" s="32"/>
      <c r="E236" s="32"/>
      <c r="F236" s="33" t="s">
        <v>26</v>
      </c>
      <c r="G236" s="39"/>
      <c r="H236" s="75" t="s">
        <v>200</v>
      </c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</row>
    <row r="238" spans="2:27" ht="15" x14ac:dyDescent="0.25">
      <c r="B238" s="26" t="s">
        <v>52</v>
      </c>
      <c r="C238" s="26"/>
      <c r="D238" s="9"/>
      <c r="E238" s="9"/>
      <c r="F238" s="27"/>
      <c r="G238" s="38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2:27" ht="15" x14ac:dyDescent="0.25">
      <c r="B239" s="28" t="s">
        <v>25</v>
      </c>
      <c r="C239" s="28"/>
      <c r="D239" s="28"/>
      <c r="E239" s="28"/>
      <c r="F239" s="29" t="s">
        <v>17</v>
      </c>
      <c r="G239" s="30" t="s">
        <v>44</v>
      </c>
      <c r="H239" s="30">
        <v>2023</v>
      </c>
      <c r="I239" s="30">
        <v>2024</v>
      </c>
      <c r="J239" s="30">
        <v>2025</v>
      </c>
      <c r="K239" s="30">
        <v>2026</v>
      </c>
      <c r="L239" s="30">
        <v>2027</v>
      </c>
      <c r="M239" s="30">
        <v>2028</v>
      </c>
      <c r="N239" s="30">
        <v>2029</v>
      </c>
      <c r="O239" s="30">
        <v>2030</v>
      </c>
      <c r="P239" s="30">
        <v>2031</v>
      </c>
      <c r="Q239" s="30">
        <v>2032</v>
      </c>
      <c r="R239" s="30">
        <v>2033</v>
      </c>
      <c r="S239" s="30">
        <v>2034</v>
      </c>
      <c r="T239" s="30">
        <v>2035</v>
      </c>
      <c r="U239" s="30">
        <v>2036</v>
      </c>
      <c r="V239" s="30">
        <v>2037</v>
      </c>
      <c r="W239" s="30">
        <v>2038</v>
      </c>
      <c r="X239" s="30">
        <v>2039</v>
      </c>
      <c r="Y239" s="30">
        <v>2040</v>
      </c>
      <c r="Z239" s="30">
        <v>2041</v>
      </c>
      <c r="AA239" s="30">
        <v>2042</v>
      </c>
    </row>
    <row r="240" spans="2:27" x14ac:dyDescent="0.2">
      <c r="B240" s="31" t="s">
        <v>97</v>
      </c>
      <c r="C240" s="31"/>
      <c r="D240" s="32"/>
      <c r="E240" s="32"/>
      <c r="F240" s="33" t="s">
        <v>26</v>
      </c>
      <c r="G240" s="39">
        <v>0</v>
      </c>
      <c r="H240" s="34">
        <v>0</v>
      </c>
      <c r="I240" s="34">
        <v>0</v>
      </c>
      <c r="J240" s="34">
        <v>0</v>
      </c>
      <c r="K240" s="34">
        <v>0</v>
      </c>
      <c r="L240" s="34">
        <v>0</v>
      </c>
      <c r="M240" s="34">
        <v>0</v>
      </c>
      <c r="N240" s="34">
        <v>0</v>
      </c>
      <c r="O240" s="34">
        <v>0</v>
      </c>
      <c r="P240" s="34">
        <v>0</v>
      </c>
      <c r="Q240" s="34">
        <v>0</v>
      </c>
      <c r="R240" s="34">
        <v>0</v>
      </c>
      <c r="S240" s="34">
        <v>0</v>
      </c>
      <c r="T240" s="34">
        <v>0</v>
      </c>
      <c r="U240" s="34">
        <v>0</v>
      </c>
      <c r="V240" s="34">
        <v>0</v>
      </c>
      <c r="W240" s="34">
        <v>0</v>
      </c>
      <c r="X240" s="34">
        <v>0</v>
      </c>
      <c r="Y240" s="34">
        <v>0</v>
      </c>
      <c r="Z240" s="34">
        <v>0</v>
      </c>
      <c r="AA240" s="34">
        <v>0</v>
      </c>
    </row>
    <row r="241" spans="1:27" x14ac:dyDescent="0.2">
      <c r="B241" s="31" t="s">
        <v>98</v>
      </c>
      <c r="C241" s="31"/>
      <c r="D241" s="32"/>
      <c r="E241" s="32"/>
      <c r="F241" s="33" t="s">
        <v>26</v>
      </c>
      <c r="G241" s="39">
        <v>0</v>
      </c>
      <c r="H241" s="34">
        <v>0</v>
      </c>
      <c r="I241" s="34">
        <v>0</v>
      </c>
      <c r="J241" s="34">
        <v>0</v>
      </c>
      <c r="K241" s="34">
        <v>0</v>
      </c>
      <c r="L241" s="34">
        <v>0</v>
      </c>
      <c r="M241" s="34">
        <v>0</v>
      </c>
      <c r="N241" s="34">
        <v>0</v>
      </c>
      <c r="O241" s="34">
        <v>0</v>
      </c>
      <c r="P241" s="34">
        <v>0</v>
      </c>
      <c r="Q241" s="34">
        <v>0</v>
      </c>
      <c r="R241" s="34">
        <v>0</v>
      </c>
      <c r="S241" s="34">
        <v>0</v>
      </c>
      <c r="T241" s="34">
        <v>0</v>
      </c>
      <c r="U241" s="34">
        <v>0</v>
      </c>
      <c r="V241" s="34">
        <v>0</v>
      </c>
      <c r="W241" s="34">
        <v>0</v>
      </c>
      <c r="X241" s="34">
        <v>0</v>
      </c>
      <c r="Y241" s="34">
        <v>0</v>
      </c>
      <c r="Z241" s="34">
        <v>0</v>
      </c>
      <c r="AA241" s="34">
        <v>0</v>
      </c>
    </row>
    <row r="242" spans="1:27" x14ac:dyDescent="0.2">
      <c r="B242" s="31" t="s">
        <v>99</v>
      </c>
      <c r="C242" s="31"/>
      <c r="D242" s="32"/>
      <c r="E242" s="32"/>
      <c r="F242" s="33" t="s">
        <v>26</v>
      </c>
      <c r="G242" s="39">
        <v>0</v>
      </c>
      <c r="H242" s="34">
        <v>0</v>
      </c>
      <c r="I242" s="34">
        <v>0</v>
      </c>
      <c r="J242" s="34">
        <v>0</v>
      </c>
      <c r="K242" s="34">
        <v>0</v>
      </c>
      <c r="L242" s="34">
        <v>0</v>
      </c>
      <c r="M242" s="34">
        <v>0</v>
      </c>
      <c r="N242" s="34">
        <v>0</v>
      </c>
      <c r="O242" s="34">
        <v>0</v>
      </c>
      <c r="P242" s="34">
        <v>0</v>
      </c>
      <c r="Q242" s="34">
        <v>0</v>
      </c>
      <c r="R242" s="34">
        <v>0</v>
      </c>
      <c r="S242" s="34">
        <v>0</v>
      </c>
      <c r="T242" s="34">
        <v>0</v>
      </c>
      <c r="U242" s="34">
        <v>0</v>
      </c>
      <c r="V242" s="34">
        <v>0</v>
      </c>
      <c r="W242" s="34">
        <v>0</v>
      </c>
      <c r="X242" s="34">
        <v>0</v>
      </c>
      <c r="Y242" s="34">
        <v>0</v>
      </c>
      <c r="Z242" s="34">
        <v>0</v>
      </c>
      <c r="AA242" s="34">
        <v>0</v>
      </c>
    </row>
    <row r="243" spans="1:27" x14ac:dyDescent="0.2">
      <c r="B243" s="31" t="s">
        <v>100</v>
      </c>
      <c r="C243" s="31"/>
      <c r="D243" s="32"/>
      <c r="E243" s="32"/>
      <c r="F243" s="33" t="s">
        <v>26</v>
      </c>
      <c r="G243" s="39">
        <v>0</v>
      </c>
      <c r="H243" s="34">
        <v>0</v>
      </c>
      <c r="I243" s="34">
        <v>0</v>
      </c>
      <c r="J243" s="34">
        <v>0</v>
      </c>
      <c r="K243" s="34">
        <v>0</v>
      </c>
      <c r="L243" s="34">
        <v>0</v>
      </c>
      <c r="M243" s="34">
        <v>0</v>
      </c>
      <c r="N243" s="34">
        <v>0</v>
      </c>
      <c r="O243" s="34">
        <v>0</v>
      </c>
      <c r="P243" s="34">
        <v>0</v>
      </c>
      <c r="Q243" s="34">
        <v>0</v>
      </c>
      <c r="R243" s="34">
        <v>0</v>
      </c>
      <c r="S243" s="34">
        <v>0</v>
      </c>
      <c r="T243" s="34">
        <v>0</v>
      </c>
      <c r="U243" s="34">
        <v>0</v>
      </c>
      <c r="V243" s="34">
        <v>0</v>
      </c>
      <c r="W243" s="34">
        <v>0</v>
      </c>
      <c r="X243" s="34">
        <v>0</v>
      </c>
      <c r="Y243" s="34">
        <v>0</v>
      </c>
      <c r="Z243" s="34">
        <v>0</v>
      </c>
      <c r="AA243" s="34">
        <v>0</v>
      </c>
    </row>
    <row r="244" spans="1:27" x14ac:dyDescent="0.2">
      <c r="B244" s="31" t="s">
        <v>101</v>
      </c>
      <c r="C244" s="31"/>
      <c r="D244" s="32"/>
      <c r="E244" s="32"/>
      <c r="F244" s="33" t="s">
        <v>26</v>
      </c>
      <c r="G244" s="39">
        <v>0</v>
      </c>
      <c r="H244" s="34">
        <v>0</v>
      </c>
      <c r="I244" s="34">
        <v>0</v>
      </c>
      <c r="J244" s="34">
        <v>0</v>
      </c>
      <c r="K244" s="34">
        <v>0</v>
      </c>
      <c r="L244" s="34">
        <v>0</v>
      </c>
      <c r="M244" s="34">
        <v>0</v>
      </c>
      <c r="N244" s="34">
        <v>0</v>
      </c>
      <c r="O244" s="34">
        <v>0</v>
      </c>
      <c r="P244" s="34">
        <v>0</v>
      </c>
      <c r="Q244" s="34">
        <v>0</v>
      </c>
      <c r="R244" s="34">
        <v>0</v>
      </c>
      <c r="S244" s="34">
        <v>0</v>
      </c>
      <c r="T244" s="34">
        <v>0</v>
      </c>
      <c r="U244" s="34">
        <v>0</v>
      </c>
      <c r="V244" s="34">
        <v>0</v>
      </c>
      <c r="W244" s="34">
        <v>0</v>
      </c>
      <c r="X244" s="34">
        <v>0</v>
      </c>
      <c r="Y244" s="34">
        <v>0</v>
      </c>
      <c r="Z244" s="34">
        <v>0</v>
      </c>
      <c r="AA244" s="34">
        <v>0</v>
      </c>
    </row>
    <row r="245" spans="1:27" x14ac:dyDescent="0.2">
      <c r="B245" s="31" t="s">
        <v>102</v>
      </c>
      <c r="C245" s="31"/>
      <c r="D245" s="32"/>
      <c r="E245" s="32"/>
      <c r="F245" s="33" t="s">
        <v>26</v>
      </c>
      <c r="G245" s="39">
        <v>0</v>
      </c>
      <c r="H245" s="34">
        <v>0</v>
      </c>
      <c r="I245" s="34">
        <v>0</v>
      </c>
      <c r="J245" s="34">
        <v>0</v>
      </c>
      <c r="K245" s="34">
        <v>0</v>
      </c>
      <c r="L245" s="34">
        <v>0</v>
      </c>
      <c r="M245" s="34">
        <v>0</v>
      </c>
      <c r="N245" s="34">
        <v>0</v>
      </c>
      <c r="O245" s="34">
        <v>0</v>
      </c>
      <c r="P245" s="34">
        <v>0</v>
      </c>
      <c r="Q245" s="34">
        <v>0</v>
      </c>
      <c r="R245" s="34">
        <v>0</v>
      </c>
      <c r="S245" s="34">
        <v>0</v>
      </c>
      <c r="T245" s="34">
        <v>0</v>
      </c>
      <c r="U245" s="34">
        <v>0</v>
      </c>
      <c r="V245" s="34">
        <v>0</v>
      </c>
      <c r="W245" s="34">
        <v>0</v>
      </c>
      <c r="X245" s="34">
        <v>0</v>
      </c>
      <c r="Y245" s="34">
        <v>0</v>
      </c>
      <c r="Z245" s="34">
        <v>0</v>
      </c>
      <c r="AA245" s="34">
        <v>0</v>
      </c>
    </row>
    <row r="246" spans="1:27" x14ac:dyDescent="0.2">
      <c r="B246" s="31" t="s">
        <v>103</v>
      </c>
      <c r="C246" s="31"/>
      <c r="D246" s="32"/>
      <c r="E246" s="32"/>
      <c r="F246" s="33" t="s">
        <v>26</v>
      </c>
      <c r="G246" s="39">
        <v>0</v>
      </c>
      <c r="H246" s="34">
        <v>0</v>
      </c>
      <c r="I246" s="34">
        <v>0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0</v>
      </c>
      <c r="T246" s="34">
        <v>0</v>
      </c>
      <c r="U246" s="34">
        <v>0</v>
      </c>
      <c r="V246" s="34">
        <v>0</v>
      </c>
      <c r="W246" s="34">
        <v>0</v>
      </c>
      <c r="X246" s="34">
        <v>0</v>
      </c>
      <c r="Y246" s="34">
        <v>0</v>
      </c>
      <c r="Z246" s="34">
        <v>0</v>
      </c>
      <c r="AA246" s="34">
        <v>0</v>
      </c>
    </row>
    <row r="247" spans="1:27" x14ac:dyDescent="0.2">
      <c r="B247" s="31" t="s">
        <v>104</v>
      </c>
      <c r="C247" s="31"/>
      <c r="D247" s="32"/>
      <c r="E247" s="32"/>
      <c r="F247" s="33" t="s">
        <v>26</v>
      </c>
      <c r="G247" s="39"/>
      <c r="H247" s="75" t="s">
        <v>200</v>
      </c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</row>
    <row r="248" spans="1:27" x14ac:dyDescent="0.2">
      <c r="B248" s="31" t="s">
        <v>105</v>
      </c>
      <c r="C248" s="31"/>
      <c r="D248" s="32"/>
      <c r="E248" s="32"/>
      <c r="F248" s="33" t="s">
        <v>26</v>
      </c>
      <c r="G248" s="39">
        <v>0</v>
      </c>
      <c r="H248" s="34">
        <v>0</v>
      </c>
      <c r="I248" s="34">
        <v>0</v>
      </c>
      <c r="J248" s="34">
        <v>0</v>
      </c>
      <c r="K248" s="34">
        <v>0</v>
      </c>
      <c r="L248" s="34">
        <v>0</v>
      </c>
      <c r="M248" s="34">
        <v>0</v>
      </c>
      <c r="N248" s="34">
        <v>0</v>
      </c>
      <c r="O248" s="34">
        <v>0</v>
      </c>
      <c r="P248" s="34">
        <v>0</v>
      </c>
      <c r="Q248" s="34">
        <v>0</v>
      </c>
      <c r="R248" s="34">
        <v>0</v>
      </c>
      <c r="S248" s="34">
        <v>0</v>
      </c>
      <c r="T248" s="34">
        <v>0</v>
      </c>
      <c r="U248" s="34">
        <v>0</v>
      </c>
      <c r="V248" s="34">
        <v>0</v>
      </c>
      <c r="W248" s="34">
        <v>0</v>
      </c>
      <c r="X248" s="34">
        <v>0</v>
      </c>
      <c r="Y248" s="34">
        <v>0</v>
      </c>
      <c r="Z248" s="34">
        <v>0</v>
      </c>
      <c r="AA248" s="34">
        <v>0</v>
      </c>
    </row>
    <row r="249" spans="1:27" x14ac:dyDescent="0.2">
      <c r="B249" s="31" t="s">
        <v>117</v>
      </c>
      <c r="C249" s="31"/>
      <c r="D249" s="32"/>
      <c r="E249" s="32"/>
      <c r="F249" s="33" t="s">
        <v>26</v>
      </c>
      <c r="G249" s="39"/>
      <c r="H249" s="75" t="s">
        <v>200</v>
      </c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</row>
    <row r="250" spans="1:27" x14ac:dyDescent="0.2">
      <c r="B250" s="31" t="s">
        <v>118</v>
      </c>
      <c r="C250" s="31"/>
      <c r="D250" s="32"/>
      <c r="E250" s="32"/>
      <c r="F250" s="33" t="s">
        <v>26</v>
      </c>
      <c r="G250" s="39"/>
      <c r="H250" s="75" t="s">
        <v>200</v>
      </c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</row>
    <row r="251" spans="1:27" x14ac:dyDescent="0.2">
      <c r="B251" s="97" t="s">
        <v>157</v>
      </c>
      <c r="C251" s="31"/>
      <c r="D251" s="32"/>
      <c r="E251" s="32"/>
      <c r="F251" s="33" t="s">
        <v>26</v>
      </c>
      <c r="G251" s="39"/>
      <c r="H251" s="75" t="s">
        <v>200</v>
      </c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</row>
    <row r="254" spans="1:27" ht="15" x14ac:dyDescent="0.25">
      <c r="B254" s="26" t="s">
        <v>4</v>
      </c>
      <c r="C254" s="26"/>
      <c r="D254" s="9"/>
      <c r="E254" s="9"/>
      <c r="F254" s="27"/>
      <c r="G254" s="38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 ht="15" x14ac:dyDescent="0.25">
      <c r="B255" s="28" t="s">
        <v>25</v>
      </c>
      <c r="C255" s="28"/>
      <c r="D255" s="28"/>
      <c r="E255" s="28"/>
      <c r="F255" s="29" t="s">
        <v>17</v>
      </c>
      <c r="G255" s="30" t="s">
        <v>44</v>
      </c>
      <c r="H255" s="30">
        <v>2023</v>
      </c>
      <c r="I255" s="30">
        <v>2024</v>
      </c>
      <c r="J255" s="30">
        <v>2025</v>
      </c>
      <c r="K255" s="30">
        <v>2026</v>
      </c>
      <c r="L255" s="30">
        <v>2027</v>
      </c>
      <c r="M255" s="30">
        <v>2028</v>
      </c>
      <c r="N255" s="30">
        <v>2029</v>
      </c>
      <c r="O255" s="30">
        <v>2030</v>
      </c>
      <c r="P255" s="30">
        <v>2031</v>
      </c>
      <c r="Q255" s="30">
        <v>2032</v>
      </c>
      <c r="R255" s="30">
        <v>2033</v>
      </c>
      <c r="S255" s="30">
        <v>2034</v>
      </c>
      <c r="T255" s="30">
        <v>2035</v>
      </c>
      <c r="U255" s="30">
        <v>2036</v>
      </c>
      <c r="V255" s="30">
        <v>2037</v>
      </c>
      <c r="W255" s="30">
        <v>2038</v>
      </c>
      <c r="X255" s="30">
        <v>2039</v>
      </c>
      <c r="Y255" s="30">
        <v>2040</v>
      </c>
      <c r="Z255" s="30">
        <v>2041</v>
      </c>
      <c r="AA255" s="30">
        <v>2042</v>
      </c>
    </row>
    <row r="256" spans="1:27" x14ac:dyDescent="0.2">
      <c r="A256" s="23"/>
      <c r="B256" s="31" t="s">
        <v>97</v>
      </c>
      <c r="C256" s="31"/>
      <c r="D256" s="32"/>
      <c r="E256" s="32"/>
      <c r="F256" s="33" t="s">
        <v>26</v>
      </c>
      <c r="G256" s="39">
        <v>0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0</v>
      </c>
      <c r="N256" s="34">
        <v>0</v>
      </c>
      <c r="O256" s="34">
        <v>0</v>
      </c>
      <c r="P256" s="34">
        <v>0</v>
      </c>
      <c r="Q256" s="34">
        <v>0</v>
      </c>
      <c r="R256" s="34">
        <v>0</v>
      </c>
      <c r="S256" s="34">
        <v>0</v>
      </c>
      <c r="T256" s="34">
        <v>0</v>
      </c>
      <c r="U256" s="34">
        <v>0</v>
      </c>
      <c r="V256" s="34">
        <v>0</v>
      </c>
      <c r="W256" s="34">
        <v>0</v>
      </c>
      <c r="X256" s="34">
        <v>0</v>
      </c>
      <c r="Y256" s="34">
        <v>0</v>
      </c>
      <c r="Z256" s="34">
        <v>0</v>
      </c>
      <c r="AA256" s="34">
        <v>0</v>
      </c>
    </row>
    <row r="257" spans="1:27" x14ac:dyDescent="0.2">
      <c r="A257" s="23"/>
      <c r="B257" s="31" t="s">
        <v>98</v>
      </c>
      <c r="C257" s="31"/>
      <c r="D257" s="32"/>
      <c r="E257" s="32"/>
      <c r="F257" s="33" t="s">
        <v>26</v>
      </c>
      <c r="G257" s="39">
        <v>0</v>
      </c>
      <c r="H257" s="34">
        <v>0</v>
      </c>
      <c r="I257" s="34">
        <v>0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0</v>
      </c>
      <c r="P257" s="34">
        <v>0</v>
      </c>
      <c r="Q257" s="34">
        <v>0</v>
      </c>
      <c r="R257" s="34">
        <v>0</v>
      </c>
      <c r="S257" s="34">
        <v>0</v>
      </c>
      <c r="T257" s="34">
        <v>0</v>
      </c>
      <c r="U257" s="34">
        <v>0</v>
      </c>
      <c r="V257" s="34">
        <v>0</v>
      </c>
      <c r="W257" s="34">
        <v>0</v>
      </c>
      <c r="X257" s="34">
        <v>0</v>
      </c>
      <c r="Y257" s="34">
        <v>0</v>
      </c>
      <c r="Z257" s="34">
        <v>0</v>
      </c>
      <c r="AA257" s="34">
        <v>0</v>
      </c>
    </row>
    <row r="258" spans="1:27" x14ac:dyDescent="0.2">
      <c r="A258" s="23"/>
      <c r="B258" s="31" t="s">
        <v>99</v>
      </c>
      <c r="C258" s="31"/>
      <c r="D258" s="32"/>
      <c r="E258" s="32"/>
      <c r="F258" s="33" t="s">
        <v>26</v>
      </c>
      <c r="G258" s="39">
        <v>0</v>
      </c>
      <c r="H258" s="34">
        <v>0</v>
      </c>
      <c r="I258" s="34">
        <v>0</v>
      </c>
      <c r="J258" s="34">
        <v>0</v>
      </c>
      <c r="K258" s="34">
        <v>0</v>
      </c>
      <c r="L258" s="34">
        <v>0</v>
      </c>
      <c r="M258" s="34">
        <v>0</v>
      </c>
      <c r="N258" s="34">
        <v>0</v>
      </c>
      <c r="O258" s="34">
        <v>0</v>
      </c>
      <c r="P258" s="34">
        <v>0</v>
      </c>
      <c r="Q258" s="34">
        <v>0</v>
      </c>
      <c r="R258" s="34">
        <v>0</v>
      </c>
      <c r="S258" s="34">
        <v>0</v>
      </c>
      <c r="T258" s="34">
        <v>0</v>
      </c>
      <c r="U258" s="34">
        <v>0</v>
      </c>
      <c r="V258" s="34">
        <v>0</v>
      </c>
      <c r="W258" s="34">
        <v>0</v>
      </c>
      <c r="X258" s="34">
        <v>0</v>
      </c>
      <c r="Y258" s="34">
        <v>0</v>
      </c>
      <c r="Z258" s="34">
        <v>0</v>
      </c>
      <c r="AA258" s="34">
        <v>0</v>
      </c>
    </row>
    <row r="259" spans="1:27" x14ac:dyDescent="0.2">
      <c r="A259" s="23"/>
      <c r="B259" s="31" t="s">
        <v>100</v>
      </c>
      <c r="C259" s="31"/>
      <c r="D259" s="32"/>
      <c r="E259" s="32"/>
      <c r="F259" s="33" t="s">
        <v>26</v>
      </c>
      <c r="G259" s="39">
        <v>0</v>
      </c>
      <c r="H259" s="34">
        <v>0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v>0</v>
      </c>
      <c r="O259" s="34">
        <v>0</v>
      </c>
      <c r="P259" s="34">
        <v>0</v>
      </c>
      <c r="Q259" s="34">
        <v>0</v>
      </c>
      <c r="R259" s="34">
        <v>0</v>
      </c>
      <c r="S259" s="34">
        <v>0</v>
      </c>
      <c r="T259" s="34">
        <v>0</v>
      </c>
      <c r="U259" s="34">
        <v>0</v>
      </c>
      <c r="V259" s="34">
        <v>0</v>
      </c>
      <c r="W259" s="34">
        <v>0</v>
      </c>
      <c r="X259" s="34">
        <v>0</v>
      </c>
      <c r="Y259" s="34">
        <v>0</v>
      </c>
      <c r="Z259" s="34">
        <v>0</v>
      </c>
      <c r="AA259" s="34">
        <v>0</v>
      </c>
    </row>
    <row r="260" spans="1:27" x14ac:dyDescent="0.2">
      <c r="A260" s="23"/>
      <c r="B260" s="31" t="s">
        <v>101</v>
      </c>
      <c r="C260" s="31"/>
      <c r="D260" s="32"/>
      <c r="E260" s="32"/>
      <c r="F260" s="33" t="s">
        <v>26</v>
      </c>
      <c r="G260" s="39">
        <v>0</v>
      </c>
      <c r="H260" s="34">
        <v>0</v>
      </c>
      <c r="I260" s="34">
        <v>0</v>
      </c>
      <c r="J260" s="34">
        <v>0</v>
      </c>
      <c r="K260" s="34">
        <v>0</v>
      </c>
      <c r="L260" s="34">
        <v>0</v>
      </c>
      <c r="M260" s="34">
        <v>0</v>
      </c>
      <c r="N260" s="34">
        <v>0</v>
      </c>
      <c r="O260" s="34">
        <v>0</v>
      </c>
      <c r="P260" s="34">
        <v>0</v>
      </c>
      <c r="Q260" s="34">
        <v>0</v>
      </c>
      <c r="R260" s="34">
        <v>0</v>
      </c>
      <c r="S260" s="34">
        <v>0</v>
      </c>
      <c r="T260" s="34">
        <v>0</v>
      </c>
      <c r="U260" s="34">
        <v>0</v>
      </c>
      <c r="V260" s="34">
        <v>0</v>
      </c>
      <c r="W260" s="34">
        <v>0</v>
      </c>
      <c r="X260" s="34">
        <v>0</v>
      </c>
      <c r="Y260" s="34">
        <v>0</v>
      </c>
      <c r="Z260" s="34">
        <v>0</v>
      </c>
      <c r="AA260" s="34">
        <v>0</v>
      </c>
    </row>
    <row r="261" spans="1:27" x14ac:dyDescent="0.2">
      <c r="A261" s="23"/>
      <c r="B261" s="31" t="s">
        <v>102</v>
      </c>
      <c r="C261" s="31"/>
      <c r="D261" s="32"/>
      <c r="E261" s="32"/>
      <c r="F261" s="33" t="s">
        <v>26</v>
      </c>
      <c r="G261" s="39">
        <v>0</v>
      </c>
      <c r="H261" s="34">
        <v>0</v>
      </c>
      <c r="I261" s="34">
        <v>0</v>
      </c>
      <c r="J261" s="34">
        <v>0</v>
      </c>
      <c r="K261" s="34">
        <v>0</v>
      </c>
      <c r="L261" s="34">
        <v>0</v>
      </c>
      <c r="M261" s="34">
        <v>0</v>
      </c>
      <c r="N261" s="34">
        <v>0</v>
      </c>
      <c r="O261" s="34">
        <v>0</v>
      </c>
      <c r="P261" s="34">
        <v>0</v>
      </c>
      <c r="Q261" s="34">
        <v>0</v>
      </c>
      <c r="R261" s="34">
        <v>0</v>
      </c>
      <c r="S261" s="34">
        <v>0</v>
      </c>
      <c r="T261" s="34">
        <v>0</v>
      </c>
      <c r="U261" s="34">
        <v>0</v>
      </c>
      <c r="V261" s="34">
        <v>0</v>
      </c>
      <c r="W261" s="34">
        <v>0</v>
      </c>
      <c r="X261" s="34">
        <v>0</v>
      </c>
      <c r="Y261" s="34">
        <v>0</v>
      </c>
      <c r="Z261" s="34">
        <v>0</v>
      </c>
      <c r="AA261" s="34">
        <v>0</v>
      </c>
    </row>
    <row r="262" spans="1:27" x14ac:dyDescent="0.2">
      <c r="A262" s="23"/>
      <c r="B262" s="31" t="s">
        <v>103</v>
      </c>
      <c r="C262" s="31"/>
      <c r="D262" s="32"/>
      <c r="E262" s="32"/>
      <c r="F262" s="33" t="s">
        <v>26</v>
      </c>
      <c r="G262" s="39">
        <v>0</v>
      </c>
      <c r="H262" s="34">
        <v>0</v>
      </c>
      <c r="I262" s="34">
        <v>0</v>
      </c>
      <c r="J262" s="34">
        <v>0</v>
      </c>
      <c r="K262" s="34">
        <v>0</v>
      </c>
      <c r="L262" s="34">
        <v>0</v>
      </c>
      <c r="M262" s="34">
        <v>0</v>
      </c>
      <c r="N262" s="34">
        <v>0</v>
      </c>
      <c r="O262" s="34">
        <v>0</v>
      </c>
      <c r="P262" s="34">
        <v>0</v>
      </c>
      <c r="Q262" s="34">
        <v>0</v>
      </c>
      <c r="R262" s="34">
        <v>0</v>
      </c>
      <c r="S262" s="34">
        <v>0</v>
      </c>
      <c r="T262" s="34">
        <v>0</v>
      </c>
      <c r="U262" s="34">
        <v>0</v>
      </c>
      <c r="V262" s="34">
        <v>0</v>
      </c>
      <c r="W262" s="34">
        <v>0</v>
      </c>
      <c r="X262" s="34">
        <v>0</v>
      </c>
      <c r="Y262" s="34">
        <v>0</v>
      </c>
      <c r="Z262" s="34">
        <v>0</v>
      </c>
      <c r="AA262" s="34">
        <v>0</v>
      </c>
    </row>
    <row r="263" spans="1:27" x14ac:dyDescent="0.2">
      <c r="A263" s="23"/>
      <c r="B263" s="31" t="s">
        <v>104</v>
      </c>
      <c r="C263" s="31"/>
      <c r="D263" s="32"/>
      <c r="E263" s="32"/>
      <c r="F263" s="33" t="s">
        <v>26</v>
      </c>
      <c r="G263" s="39"/>
      <c r="H263" s="75" t="s">
        <v>200</v>
      </c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</row>
    <row r="264" spans="1:27" x14ac:dyDescent="0.2">
      <c r="A264" s="23"/>
      <c r="B264" s="31" t="s">
        <v>105</v>
      </c>
      <c r="C264" s="31"/>
      <c r="D264" s="32"/>
      <c r="E264" s="32"/>
      <c r="F264" s="33" t="s">
        <v>26</v>
      </c>
      <c r="G264" s="39">
        <v>0</v>
      </c>
      <c r="H264" s="34">
        <v>0</v>
      </c>
      <c r="I264" s="34">
        <v>0</v>
      </c>
      <c r="J264" s="34">
        <v>0</v>
      </c>
      <c r="K264" s="34">
        <v>0</v>
      </c>
      <c r="L264" s="34">
        <v>0</v>
      </c>
      <c r="M264" s="34">
        <v>0</v>
      </c>
      <c r="N264" s="34">
        <v>0</v>
      </c>
      <c r="O264" s="34">
        <v>0</v>
      </c>
      <c r="P264" s="34">
        <v>0</v>
      </c>
      <c r="Q264" s="34">
        <v>0</v>
      </c>
      <c r="R264" s="34">
        <v>0</v>
      </c>
      <c r="S264" s="34">
        <v>0</v>
      </c>
      <c r="T264" s="34">
        <v>0</v>
      </c>
      <c r="U264" s="34">
        <v>0</v>
      </c>
      <c r="V264" s="34">
        <v>0</v>
      </c>
      <c r="W264" s="34">
        <v>0</v>
      </c>
      <c r="X264" s="34">
        <v>0</v>
      </c>
      <c r="Y264" s="34">
        <v>0</v>
      </c>
      <c r="Z264" s="34">
        <v>0</v>
      </c>
      <c r="AA264" s="34">
        <v>0</v>
      </c>
    </row>
    <row r="265" spans="1:27" x14ac:dyDescent="0.2">
      <c r="A265" s="23"/>
      <c r="B265" s="31" t="s">
        <v>117</v>
      </c>
      <c r="C265" s="31"/>
      <c r="D265" s="32"/>
      <c r="E265" s="32"/>
      <c r="F265" s="33" t="s">
        <v>26</v>
      </c>
      <c r="G265" s="39"/>
      <c r="H265" s="75" t="s">
        <v>200</v>
      </c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</row>
    <row r="266" spans="1:27" x14ac:dyDescent="0.2">
      <c r="A266" s="23"/>
      <c r="B266" s="31" t="s">
        <v>118</v>
      </c>
      <c r="C266" s="31"/>
      <c r="D266" s="32"/>
      <c r="E266" s="32"/>
      <c r="F266" s="33" t="s">
        <v>26</v>
      </c>
      <c r="G266" s="39"/>
      <c r="H266" s="75" t="s">
        <v>200</v>
      </c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</row>
    <row r="267" spans="1:27" x14ac:dyDescent="0.2">
      <c r="A267" s="23"/>
      <c r="B267" s="97" t="s">
        <v>157</v>
      </c>
      <c r="C267" s="31"/>
      <c r="D267" s="32"/>
      <c r="E267" s="32"/>
      <c r="F267" s="33" t="s">
        <v>26</v>
      </c>
      <c r="G267" s="39"/>
      <c r="H267" s="75" t="s">
        <v>200</v>
      </c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</row>
    <row r="269" spans="1:27" ht="15" x14ac:dyDescent="0.25">
      <c r="B269" s="26" t="s">
        <v>5</v>
      </c>
      <c r="C269" s="26"/>
      <c r="D269" s="9"/>
      <c r="E269" s="9"/>
      <c r="F269" s="27"/>
      <c r="G269" s="38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 ht="15" x14ac:dyDescent="0.25">
      <c r="B270" s="28" t="s">
        <v>25</v>
      </c>
      <c r="C270" s="28"/>
      <c r="D270" s="28"/>
      <c r="E270" s="28"/>
      <c r="F270" s="29" t="s">
        <v>17</v>
      </c>
      <c r="G270" s="30" t="s">
        <v>44</v>
      </c>
      <c r="H270" s="30">
        <v>2023</v>
      </c>
      <c r="I270" s="30">
        <v>2024</v>
      </c>
      <c r="J270" s="30">
        <v>2025</v>
      </c>
      <c r="K270" s="30">
        <v>2026</v>
      </c>
      <c r="L270" s="30">
        <v>2027</v>
      </c>
      <c r="M270" s="30">
        <v>2028</v>
      </c>
      <c r="N270" s="30">
        <v>2029</v>
      </c>
      <c r="O270" s="30">
        <v>2030</v>
      </c>
      <c r="P270" s="30">
        <v>2031</v>
      </c>
      <c r="Q270" s="30">
        <v>2032</v>
      </c>
      <c r="R270" s="30">
        <v>2033</v>
      </c>
      <c r="S270" s="30">
        <v>2034</v>
      </c>
      <c r="T270" s="30">
        <v>2035</v>
      </c>
      <c r="U270" s="30">
        <v>2036</v>
      </c>
      <c r="V270" s="30">
        <v>2037</v>
      </c>
      <c r="W270" s="30">
        <v>2038</v>
      </c>
      <c r="X270" s="30">
        <v>2039</v>
      </c>
      <c r="Y270" s="30">
        <v>2040</v>
      </c>
      <c r="Z270" s="30">
        <v>2041</v>
      </c>
      <c r="AA270" s="30">
        <v>2042</v>
      </c>
    </row>
    <row r="271" spans="1:27" x14ac:dyDescent="0.2">
      <c r="B271" s="31" t="s">
        <v>97</v>
      </c>
      <c r="C271" s="31"/>
      <c r="D271" s="32"/>
      <c r="E271" s="32"/>
      <c r="F271" s="33" t="s">
        <v>26</v>
      </c>
      <c r="G271" s="39">
        <v>0</v>
      </c>
      <c r="H271" s="34">
        <v>0</v>
      </c>
      <c r="I271" s="34">
        <v>0</v>
      </c>
      <c r="J271" s="34">
        <v>0</v>
      </c>
      <c r="K271" s="34">
        <v>0</v>
      </c>
      <c r="L271" s="34">
        <v>0</v>
      </c>
      <c r="M271" s="34">
        <v>0</v>
      </c>
      <c r="N271" s="34">
        <v>0</v>
      </c>
      <c r="O271" s="34">
        <v>0</v>
      </c>
      <c r="P271" s="34">
        <v>0</v>
      </c>
      <c r="Q271" s="34">
        <v>0</v>
      </c>
      <c r="R271" s="34">
        <v>0</v>
      </c>
      <c r="S271" s="34">
        <v>0</v>
      </c>
      <c r="T271" s="34">
        <v>0</v>
      </c>
      <c r="U271" s="34">
        <v>0</v>
      </c>
      <c r="V271" s="34">
        <v>0</v>
      </c>
      <c r="W271" s="34">
        <v>0</v>
      </c>
      <c r="X271" s="34">
        <v>0</v>
      </c>
      <c r="Y271" s="34">
        <v>0</v>
      </c>
      <c r="Z271" s="34">
        <v>0</v>
      </c>
      <c r="AA271" s="34">
        <v>0</v>
      </c>
    </row>
    <row r="272" spans="1:27" x14ac:dyDescent="0.2">
      <c r="B272" s="31" t="s">
        <v>98</v>
      </c>
      <c r="C272" s="31"/>
      <c r="D272" s="32"/>
      <c r="E272" s="32"/>
      <c r="F272" s="33" t="s">
        <v>26</v>
      </c>
      <c r="G272" s="39">
        <v>0</v>
      </c>
      <c r="H272" s="34">
        <v>0</v>
      </c>
      <c r="I272" s="34">
        <v>0</v>
      </c>
      <c r="J272" s="34">
        <v>0</v>
      </c>
      <c r="K272" s="34">
        <v>0</v>
      </c>
      <c r="L272" s="34">
        <v>0</v>
      </c>
      <c r="M272" s="34">
        <v>0</v>
      </c>
      <c r="N272" s="34">
        <v>0</v>
      </c>
      <c r="O272" s="34">
        <v>0</v>
      </c>
      <c r="P272" s="34">
        <v>0</v>
      </c>
      <c r="Q272" s="34">
        <v>0</v>
      </c>
      <c r="R272" s="34">
        <v>0</v>
      </c>
      <c r="S272" s="34">
        <v>0</v>
      </c>
      <c r="T272" s="34">
        <v>0</v>
      </c>
      <c r="U272" s="34">
        <v>0</v>
      </c>
      <c r="V272" s="34">
        <v>0</v>
      </c>
      <c r="W272" s="34">
        <v>0</v>
      </c>
      <c r="X272" s="34">
        <v>0</v>
      </c>
      <c r="Y272" s="34">
        <v>0</v>
      </c>
      <c r="Z272" s="34">
        <v>0</v>
      </c>
      <c r="AA272" s="34">
        <v>0</v>
      </c>
    </row>
    <row r="273" spans="2:27" x14ac:dyDescent="0.2">
      <c r="B273" s="31" t="s">
        <v>99</v>
      </c>
      <c r="C273" s="31"/>
      <c r="D273" s="32"/>
      <c r="E273" s="32"/>
      <c r="F273" s="33" t="s">
        <v>26</v>
      </c>
      <c r="G273" s="39">
        <v>0</v>
      </c>
      <c r="H273" s="34">
        <v>0</v>
      </c>
      <c r="I273" s="34">
        <v>0</v>
      </c>
      <c r="J273" s="34">
        <v>0</v>
      </c>
      <c r="K273" s="34">
        <v>0</v>
      </c>
      <c r="L273" s="34">
        <v>0</v>
      </c>
      <c r="M273" s="34">
        <v>0</v>
      </c>
      <c r="N273" s="34">
        <v>0</v>
      </c>
      <c r="O273" s="34">
        <v>0</v>
      </c>
      <c r="P273" s="34">
        <v>0</v>
      </c>
      <c r="Q273" s="34">
        <v>0</v>
      </c>
      <c r="R273" s="34">
        <v>0</v>
      </c>
      <c r="S273" s="34">
        <v>0</v>
      </c>
      <c r="T273" s="34">
        <v>0</v>
      </c>
      <c r="U273" s="34">
        <v>0</v>
      </c>
      <c r="V273" s="34">
        <v>0</v>
      </c>
      <c r="W273" s="34">
        <v>0</v>
      </c>
      <c r="X273" s="34">
        <v>0</v>
      </c>
      <c r="Y273" s="34">
        <v>0</v>
      </c>
      <c r="Z273" s="34">
        <v>0</v>
      </c>
      <c r="AA273" s="34">
        <v>0</v>
      </c>
    </row>
    <row r="274" spans="2:27" x14ac:dyDescent="0.2">
      <c r="B274" s="31" t="s">
        <v>100</v>
      </c>
      <c r="C274" s="31"/>
      <c r="D274" s="32"/>
      <c r="E274" s="32"/>
      <c r="F274" s="33" t="s">
        <v>26</v>
      </c>
      <c r="G274" s="39">
        <v>0</v>
      </c>
      <c r="H274" s="34">
        <v>0</v>
      </c>
      <c r="I274" s="34">
        <v>0</v>
      </c>
      <c r="J274" s="34">
        <v>0</v>
      </c>
      <c r="K274" s="34">
        <v>0</v>
      </c>
      <c r="L274" s="34">
        <v>0</v>
      </c>
      <c r="M274" s="34">
        <v>0</v>
      </c>
      <c r="N274" s="34">
        <v>0</v>
      </c>
      <c r="O274" s="34">
        <v>0</v>
      </c>
      <c r="P274" s="34">
        <v>0</v>
      </c>
      <c r="Q274" s="34">
        <v>0</v>
      </c>
      <c r="R274" s="34">
        <v>0</v>
      </c>
      <c r="S274" s="34">
        <v>0</v>
      </c>
      <c r="T274" s="34">
        <v>0</v>
      </c>
      <c r="U274" s="34">
        <v>0</v>
      </c>
      <c r="V274" s="34">
        <v>0</v>
      </c>
      <c r="W274" s="34">
        <v>0</v>
      </c>
      <c r="X274" s="34">
        <v>0</v>
      </c>
      <c r="Y274" s="34">
        <v>0</v>
      </c>
      <c r="Z274" s="34">
        <v>0</v>
      </c>
      <c r="AA274" s="34">
        <v>0</v>
      </c>
    </row>
    <row r="275" spans="2:27" x14ac:dyDescent="0.2">
      <c r="B275" s="31" t="s">
        <v>101</v>
      </c>
      <c r="C275" s="31"/>
      <c r="D275" s="32"/>
      <c r="E275" s="32"/>
      <c r="F275" s="33" t="s">
        <v>26</v>
      </c>
      <c r="G275" s="39">
        <v>0</v>
      </c>
      <c r="H275" s="34">
        <v>0</v>
      </c>
      <c r="I275" s="34">
        <v>0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0</v>
      </c>
      <c r="R275" s="34">
        <v>0</v>
      </c>
      <c r="S275" s="34">
        <v>0</v>
      </c>
      <c r="T275" s="34">
        <v>0</v>
      </c>
      <c r="U275" s="34">
        <v>0</v>
      </c>
      <c r="V275" s="34">
        <v>0</v>
      </c>
      <c r="W275" s="34">
        <v>0</v>
      </c>
      <c r="X275" s="34">
        <v>0</v>
      </c>
      <c r="Y275" s="34">
        <v>0</v>
      </c>
      <c r="Z275" s="34">
        <v>0</v>
      </c>
      <c r="AA275" s="34">
        <v>0</v>
      </c>
    </row>
    <row r="276" spans="2:27" x14ac:dyDescent="0.2">
      <c r="B276" s="31" t="s">
        <v>102</v>
      </c>
      <c r="C276" s="31"/>
      <c r="D276" s="32"/>
      <c r="E276" s="32"/>
      <c r="F276" s="33" t="s">
        <v>26</v>
      </c>
      <c r="G276" s="39">
        <v>0</v>
      </c>
      <c r="H276" s="34">
        <v>0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  <c r="S276" s="34">
        <v>0</v>
      </c>
      <c r="T276" s="34">
        <v>0</v>
      </c>
      <c r="U276" s="34">
        <v>0</v>
      </c>
      <c r="V276" s="34">
        <v>0</v>
      </c>
      <c r="W276" s="34">
        <v>0</v>
      </c>
      <c r="X276" s="34">
        <v>0</v>
      </c>
      <c r="Y276" s="34">
        <v>0</v>
      </c>
      <c r="Z276" s="34">
        <v>0</v>
      </c>
      <c r="AA276" s="34">
        <v>0</v>
      </c>
    </row>
    <row r="277" spans="2:27" x14ac:dyDescent="0.2">
      <c r="B277" s="31" t="s">
        <v>103</v>
      </c>
      <c r="C277" s="31"/>
      <c r="D277" s="32"/>
      <c r="E277" s="32"/>
      <c r="F277" s="33" t="s">
        <v>26</v>
      </c>
      <c r="G277" s="39">
        <v>0</v>
      </c>
      <c r="H277" s="34">
        <v>0</v>
      </c>
      <c r="I277" s="34">
        <v>0</v>
      </c>
      <c r="J277" s="34">
        <v>0</v>
      </c>
      <c r="K277" s="34">
        <v>0</v>
      </c>
      <c r="L277" s="34">
        <v>0</v>
      </c>
      <c r="M277" s="34">
        <v>0</v>
      </c>
      <c r="N277" s="34">
        <v>0</v>
      </c>
      <c r="O277" s="34">
        <v>0</v>
      </c>
      <c r="P277" s="34">
        <v>0</v>
      </c>
      <c r="Q277" s="34">
        <v>0</v>
      </c>
      <c r="R277" s="34">
        <v>0</v>
      </c>
      <c r="S277" s="34">
        <v>0</v>
      </c>
      <c r="T277" s="34">
        <v>0</v>
      </c>
      <c r="U277" s="34">
        <v>0</v>
      </c>
      <c r="V277" s="34">
        <v>0</v>
      </c>
      <c r="W277" s="34">
        <v>0</v>
      </c>
      <c r="X277" s="34">
        <v>0</v>
      </c>
      <c r="Y277" s="34">
        <v>0</v>
      </c>
      <c r="Z277" s="34">
        <v>0</v>
      </c>
      <c r="AA277" s="34">
        <v>0</v>
      </c>
    </row>
    <row r="278" spans="2:27" x14ac:dyDescent="0.2">
      <c r="B278" s="31" t="s">
        <v>104</v>
      </c>
      <c r="C278" s="31"/>
      <c r="D278" s="32"/>
      <c r="E278" s="32"/>
      <c r="F278" s="33" t="s">
        <v>26</v>
      </c>
      <c r="G278" s="39"/>
      <c r="H278" s="75" t="s">
        <v>200</v>
      </c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</row>
    <row r="279" spans="2:27" x14ac:dyDescent="0.2">
      <c r="B279" s="31" t="s">
        <v>105</v>
      </c>
      <c r="C279" s="31"/>
      <c r="D279" s="32"/>
      <c r="E279" s="32"/>
      <c r="F279" s="33" t="s">
        <v>26</v>
      </c>
      <c r="G279" s="39">
        <v>0</v>
      </c>
      <c r="H279" s="34">
        <v>0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0</v>
      </c>
      <c r="AA279" s="34">
        <v>0</v>
      </c>
    </row>
    <row r="280" spans="2:27" x14ac:dyDescent="0.2">
      <c r="B280" s="31" t="s">
        <v>117</v>
      </c>
      <c r="C280" s="31"/>
      <c r="D280" s="32"/>
      <c r="E280" s="32"/>
      <c r="F280" s="33" t="s">
        <v>26</v>
      </c>
      <c r="G280" s="39"/>
      <c r="H280" s="75" t="s">
        <v>200</v>
      </c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</row>
    <row r="281" spans="2:27" x14ac:dyDescent="0.2">
      <c r="B281" s="31" t="s">
        <v>118</v>
      </c>
      <c r="C281" s="31"/>
      <c r="D281" s="32"/>
      <c r="E281" s="32"/>
      <c r="F281" s="33" t="s">
        <v>26</v>
      </c>
      <c r="G281" s="39"/>
      <c r="H281" s="75" t="s">
        <v>200</v>
      </c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</row>
    <row r="282" spans="2:27" x14ac:dyDescent="0.2">
      <c r="B282" s="97" t="s">
        <v>157</v>
      </c>
      <c r="C282" s="31"/>
      <c r="D282" s="32"/>
      <c r="E282" s="32"/>
      <c r="F282" s="33" t="s">
        <v>26</v>
      </c>
      <c r="G282" s="39"/>
      <c r="H282" s="75" t="s">
        <v>200</v>
      </c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</row>
    <row r="284" spans="2:27" ht="15" x14ac:dyDescent="0.25">
      <c r="B284" s="26" t="s">
        <v>147</v>
      </c>
      <c r="C284" s="26"/>
      <c r="D284" s="9"/>
      <c r="E284" s="9"/>
      <c r="F284" s="27"/>
      <c r="G284" s="38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2:27" ht="15" x14ac:dyDescent="0.25">
      <c r="B285" s="28" t="s">
        <v>25</v>
      </c>
      <c r="C285" s="28"/>
      <c r="D285" s="28"/>
      <c r="E285" s="28"/>
      <c r="F285" s="29" t="s">
        <v>17</v>
      </c>
      <c r="G285" s="30" t="s">
        <v>44</v>
      </c>
      <c r="H285" s="30">
        <v>2023</v>
      </c>
      <c r="I285" s="30">
        <v>2024</v>
      </c>
      <c r="J285" s="30">
        <v>2025</v>
      </c>
      <c r="K285" s="30">
        <v>2026</v>
      </c>
      <c r="L285" s="30">
        <v>2027</v>
      </c>
      <c r="M285" s="30">
        <v>2028</v>
      </c>
      <c r="N285" s="30">
        <v>2029</v>
      </c>
      <c r="O285" s="30">
        <v>2030</v>
      </c>
      <c r="P285" s="30">
        <v>2031</v>
      </c>
      <c r="Q285" s="30">
        <v>2032</v>
      </c>
      <c r="R285" s="30">
        <v>2033</v>
      </c>
      <c r="S285" s="30">
        <v>2034</v>
      </c>
      <c r="T285" s="30">
        <v>2035</v>
      </c>
      <c r="U285" s="30">
        <v>2036</v>
      </c>
      <c r="V285" s="30">
        <v>2037</v>
      </c>
      <c r="W285" s="30">
        <v>2038</v>
      </c>
      <c r="X285" s="30">
        <v>2039</v>
      </c>
      <c r="Y285" s="30">
        <v>2040</v>
      </c>
      <c r="Z285" s="30">
        <v>2041</v>
      </c>
      <c r="AA285" s="30">
        <v>2042</v>
      </c>
    </row>
    <row r="286" spans="2:27" x14ac:dyDescent="0.2">
      <c r="B286" s="31" t="s">
        <v>97</v>
      </c>
      <c r="C286" s="31"/>
      <c r="D286" s="32"/>
      <c r="E286" s="32"/>
      <c r="F286" s="33" t="s">
        <v>26</v>
      </c>
      <c r="G286" s="39">
        <v>0</v>
      </c>
      <c r="H286" s="34">
        <v>0</v>
      </c>
      <c r="I286" s="34">
        <v>0</v>
      </c>
      <c r="J286" s="34">
        <v>0</v>
      </c>
      <c r="K286" s="34">
        <v>0</v>
      </c>
      <c r="L286" s="34">
        <v>0</v>
      </c>
      <c r="M286" s="34">
        <v>0</v>
      </c>
      <c r="N286" s="34">
        <v>0</v>
      </c>
      <c r="O286" s="34">
        <v>0</v>
      </c>
      <c r="P286" s="34">
        <v>0</v>
      </c>
      <c r="Q286" s="34">
        <v>0</v>
      </c>
      <c r="R286" s="34">
        <v>0</v>
      </c>
      <c r="S286" s="34">
        <v>0</v>
      </c>
      <c r="T286" s="34">
        <v>0</v>
      </c>
      <c r="U286" s="34">
        <v>0</v>
      </c>
      <c r="V286" s="34">
        <v>0</v>
      </c>
      <c r="W286" s="34">
        <v>0</v>
      </c>
      <c r="X286" s="34">
        <v>0</v>
      </c>
      <c r="Y286" s="34">
        <v>0</v>
      </c>
      <c r="Z286" s="34">
        <v>0</v>
      </c>
      <c r="AA286" s="34">
        <v>0</v>
      </c>
    </row>
    <row r="287" spans="2:27" x14ac:dyDescent="0.2">
      <c r="B287" s="31" t="s">
        <v>98</v>
      </c>
      <c r="C287" s="31"/>
      <c r="D287" s="32"/>
      <c r="E287" s="32"/>
      <c r="F287" s="33" t="s">
        <v>26</v>
      </c>
      <c r="G287" s="39">
        <v>0</v>
      </c>
      <c r="H287" s="34">
        <v>0</v>
      </c>
      <c r="I287" s="34">
        <v>0</v>
      </c>
      <c r="J287" s="34">
        <v>0</v>
      </c>
      <c r="K287" s="34">
        <v>0</v>
      </c>
      <c r="L287" s="34">
        <v>0</v>
      </c>
      <c r="M287" s="34">
        <v>0</v>
      </c>
      <c r="N287" s="34">
        <v>0</v>
      </c>
      <c r="O287" s="34">
        <v>0</v>
      </c>
      <c r="P287" s="34">
        <v>0</v>
      </c>
      <c r="Q287" s="34">
        <v>0</v>
      </c>
      <c r="R287" s="34">
        <v>0</v>
      </c>
      <c r="S287" s="34">
        <v>0</v>
      </c>
      <c r="T287" s="34">
        <v>0</v>
      </c>
      <c r="U287" s="34">
        <v>0</v>
      </c>
      <c r="V287" s="34">
        <v>0</v>
      </c>
      <c r="W287" s="34">
        <v>0</v>
      </c>
      <c r="X287" s="34">
        <v>0</v>
      </c>
      <c r="Y287" s="34">
        <v>0</v>
      </c>
      <c r="Z287" s="34">
        <v>0</v>
      </c>
      <c r="AA287" s="34">
        <v>0</v>
      </c>
    </row>
    <row r="288" spans="2:27" x14ac:dyDescent="0.2">
      <c r="B288" s="31" t="s">
        <v>99</v>
      </c>
      <c r="C288" s="31"/>
      <c r="D288" s="32"/>
      <c r="E288" s="32"/>
      <c r="F288" s="33" t="s">
        <v>26</v>
      </c>
      <c r="G288" s="39">
        <v>0</v>
      </c>
      <c r="H288" s="34">
        <v>0</v>
      </c>
      <c r="I288" s="34">
        <v>0</v>
      </c>
      <c r="J288" s="34">
        <v>0</v>
      </c>
      <c r="K288" s="34">
        <v>0</v>
      </c>
      <c r="L288" s="34">
        <v>0</v>
      </c>
      <c r="M288" s="34">
        <v>0</v>
      </c>
      <c r="N288" s="34">
        <v>0</v>
      </c>
      <c r="O288" s="34">
        <v>0</v>
      </c>
      <c r="P288" s="34">
        <v>0</v>
      </c>
      <c r="Q288" s="34">
        <v>0</v>
      </c>
      <c r="R288" s="34">
        <v>0</v>
      </c>
      <c r="S288" s="34">
        <v>0</v>
      </c>
      <c r="T288" s="34">
        <v>0</v>
      </c>
      <c r="U288" s="34">
        <v>0</v>
      </c>
      <c r="V288" s="34">
        <v>0</v>
      </c>
      <c r="W288" s="34">
        <v>0</v>
      </c>
      <c r="X288" s="34">
        <v>0</v>
      </c>
      <c r="Y288" s="34">
        <v>0</v>
      </c>
      <c r="Z288" s="34">
        <v>0</v>
      </c>
      <c r="AA288" s="34">
        <v>0</v>
      </c>
    </row>
    <row r="289" spans="2:27" x14ac:dyDescent="0.2">
      <c r="B289" s="31" t="s">
        <v>100</v>
      </c>
      <c r="C289" s="31"/>
      <c r="D289" s="32"/>
      <c r="E289" s="32"/>
      <c r="F289" s="33" t="s">
        <v>26</v>
      </c>
      <c r="G289" s="39">
        <v>0</v>
      </c>
      <c r="H289" s="34">
        <v>0</v>
      </c>
      <c r="I289" s="34">
        <v>0</v>
      </c>
      <c r="J289" s="34">
        <v>0</v>
      </c>
      <c r="K289" s="34">
        <v>0</v>
      </c>
      <c r="L289" s="34">
        <v>0</v>
      </c>
      <c r="M289" s="34">
        <v>0</v>
      </c>
      <c r="N289" s="34">
        <v>0</v>
      </c>
      <c r="O289" s="34">
        <v>0</v>
      </c>
      <c r="P289" s="34">
        <v>0</v>
      </c>
      <c r="Q289" s="34">
        <v>0</v>
      </c>
      <c r="R289" s="34">
        <v>0</v>
      </c>
      <c r="S289" s="34">
        <v>0</v>
      </c>
      <c r="T289" s="34">
        <v>0</v>
      </c>
      <c r="U289" s="34">
        <v>0</v>
      </c>
      <c r="V289" s="34">
        <v>0</v>
      </c>
      <c r="W289" s="34">
        <v>0</v>
      </c>
      <c r="X289" s="34">
        <v>0</v>
      </c>
      <c r="Y289" s="34">
        <v>0</v>
      </c>
      <c r="Z289" s="34">
        <v>0</v>
      </c>
      <c r="AA289" s="34">
        <v>0</v>
      </c>
    </row>
    <row r="290" spans="2:27" x14ac:dyDescent="0.2">
      <c r="B290" s="31" t="s">
        <v>101</v>
      </c>
      <c r="C290" s="31"/>
      <c r="D290" s="32"/>
      <c r="E290" s="32"/>
      <c r="F290" s="33" t="s">
        <v>26</v>
      </c>
      <c r="G290" s="39">
        <v>0</v>
      </c>
      <c r="H290" s="34">
        <v>0</v>
      </c>
      <c r="I290" s="34">
        <v>0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0</v>
      </c>
      <c r="R290" s="34">
        <v>0</v>
      </c>
      <c r="S290" s="34">
        <v>0</v>
      </c>
      <c r="T290" s="34">
        <v>0</v>
      </c>
      <c r="U290" s="34">
        <v>0</v>
      </c>
      <c r="V290" s="34">
        <v>0</v>
      </c>
      <c r="W290" s="34">
        <v>0</v>
      </c>
      <c r="X290" s="34">
        <v>0</v>
      </c>
      <c r="Y290" s="34">
        <v>0</v>
      </c>
      <c r="Z290" s="34">
        <v>0</v>
      </c>
      <c r="AA290" s="34">
        <v>0</v>
      </c>
    </row>
    <row r="291" spans="2:27" x14ac:dyDescent="0.2">
      <c r="B291" s="31" t="s">
        <v>102</v>
      </c>
      <c r="C291" s="31"/>
      <c r="D291" s="32"/>
      <c r="E291" s="32"/>
      <c r="F291" s="33" t="s">
        <v>26</v>
      </c>
      <c r="G291" s="39">
        <v>0</v>
      </c>
      <c r="H291" s="34">
        <v>0</v>
      </c>
      <c r="I291" s="34">
        <v>0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0</v>
      </c>
      <c r="R291" s="34">
        <v>0</v>
      </c>
      <c r="S291" s="34">
        <v>0</v>
      </c>
      <c r="T291" s="34">
        <v>0</v>
      </c>
      <c r="U291" s="34">
        <v>0</v>
      </c>
      <c r="V291" s="34">
        <v>0</v>
      </c>
      <c r="W291" s="34">
        <v>0</v>
      </c>
      <c r="X291" s="34">
        <v>0</v>
      </c>
      <c r="Y291" s="34">
        <v>0</v>
      </c>
      <c r="Z291" s="34">
        <v>0</v>
      </c>
      <c r="AA291" s="34">
        <v>0</v>
      </c>
    </row>
    <row r="292" spans="2:27" x14ac:dyDescent="0.2">
      <c r="B292" s="31" t="s">
        <v>103</v>
      </c>
      <c r="C292" s="31"/>
      <c r="D292" s="32"/>
      <c r="E292" s="32"/>
      <c r="F292" s="33" t="s">
        <v>26</v>
      </c>
      <c r="G292" s="39">
        <v>0</v>
      </c>
      <c r="H292" s="34">
        <v>0</v>
      </c>
      <c r="I292" s="34">
        <v>0</v>
      </c>
      <c r="J292" s="34">
        <v>0</v>
      </c>
      <c r="K292" s="34">
        <v>0</v>
      </c>
      <c r="L292" s="34">
        <v>0</v>
      </c>
      <c r="M292" s="34">
        <v>0</v>
      </c>
      <c r="N292" s="34">
        <v>0</v>
      </c>
      <c r="O292" s="34">
        <v>0</v>
      </c>
      <c r="P292" s="34">
        <v>0</v>
      </c>
      <c r="Q292" s="34">
        <v>0</v>
      </c>
      <c r="R292" s="34">
        <v>0</v>
      </c>
      <c r="S292" s="34">
        <v>0</v>
      </c>
      <c r="T292" s="34">
        <v>0</v>
      </c>
      <c r="U292" s="34">
        <v>0</v>
      </c>
      <c r="V292" s="34">
        <v>0</v>
      </c>
      <c r="W292" s="34">
        <v>0</v>
      </c>
      <c r="X292" s="34">
        <v>0</v>
      </c>
      <c r="Y292" s="34">
        <v>0</v>
      </c>
      <c r="Z292" s="34">
        <v>0</v>
      </c>
      <c r="AA292" s="34">
        <v>0</v>
      </c>
    </row>
    <row r="293" spans="2:27" x14ac:dyDescent="0.2">
      <c r="B293" s="31" t="s">
        <v>104</v>
      </c>
      <c r="C293" s="31"/>
      <c r="D293" s="32"/>
      <c r="E293" s="32"/>
      <c r="F293" s="33" t="s">
        <v>26</v>
      </c>
      <c r="G293" s="39"/>
      <c r="H293" s="75" t="s">
        <v>200</v>
      </c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</row>
    <row r="294" spans="2:27" x14ac:dyDescent="0.2">
      <c r="B294" s="31" t="s">
        <v>105</v>
      </c>
      <c r="C294" s="31"/>
      <c r="D294" s="32"/>
      <c r="E294" s="32"/>
      <c r="F294" s="33" t="s">
        <v>26</v>
      </c>
      <c r="G294" s="39">
        <v>0</v>
      </c>
      <c r="H294" s="34">
        <v>0</v>
      </c>
      <c r="I294" s="34">
        <v>0</v>
      </c>
      <c r="J294" s="34">
        <v>0</v>
      </c>
      <c r="K294" s="34">
        <v>0</v>
      </c>
      <c r="L294" s="34">
        <v>0</v>
      </c>
      <c r="M294" s="34">
        <v>0</v>
      </c>
      <c r="N294" s="34">
        <v>0</v>
      </c>
      <c r="O294" s="34">
        <v>0</v>
      </c>
      <c r="P294" s="34">
        <v>0</v>
      </c>
      <c r="Q294" s="34">
        <v>0</v>
      </c>
      <c r="R294" s="34">
        <v>0</v>
      </c>
      <c r="S294" s="34">
        <v>0</v>
      </c>
      <c r="T294" s="34">
        <v>0</v>
      </c>
      <c r="U294" s="34">
        <v>0</v>
      </c>
      <c r="V294" s="34">
        <v>0</v>
      </c>
      <c r="W294" s="34">
        <v>0</v>
      </c>
      <c r="X294" s="34">
        <v>0</v>
      </c>
      <c r="Y294" s="34">
        <v>0</v>
      </c>
      <c r="Z294" s="34">
        <v>0</v>
      </c>
      <c r="AA294" s="34">
        <v>0</v>
      </c>
    </row>
    <row r="295" spans="2:27" x14ac:dyDescent="0.2">
      <c r="B295" s="31" t="s">
        <v>117</v>
      </c>
      <c r="C295" s="31"/>
      <c r="D295" s="32"/>
      <c r="E295" s="32"/>
      <c r="F295" s="33" t="s">
        <v>26</v>
      </c>
      <c r="G295" s="39"/>
      <c r="H295" s="75" t="s">
        <v>200</v>
      </c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</row>
    <row r="296" spans="2:27" x14ac:dyDescent="0.2">
      <c r="B296" s="31" t="s">
        <v>118</v>
      </c>
      <c r="C296" s="31"/>
      <c r="D296" s="32"/>
      <c r="E296" s="32"/>
      <c r="F296" s="33" t="s">
        <v>26</v>
      </c>
      <c r="G296" s="39"/>
      <c r="H296" s="75" t="s">
        <v>200</v>
      </c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</row>
    <row r="297" spans="2:27" x14ac:dyDescent="0.2">
      <c r="B297" s="97" t="s">
        <v>157</v>
      </c>
      <c r="C297" s="31"/>
      <c r="D297" s="32"/>
      <c r="E297" s="32"/>
      <c r="F297" s="33" t="s">
        <v>26</v>
      </c>
      <c r="G297" s="39"/>
      <c r="H297" s="75" t="s">
        <v>200</v>
      </c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</row>
    <row r="299" spans="2:27" ht="15" x14ac:dyDescent="0.25">
      <c r="B299" s="26" t="s">
        <v>146</v>
      </c>
      <c r="C299" s="26"/>
      <c r="D299" s="9"/>
      <c r="E299" s="9"/>
      <c r="F299" s="27"/>
      <c r="G299" s="38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2:27" ht="15" x14ac:dyDescent="0.25">
      <c r="B300" s="28" t="s">
        <v>25</v>
      </c>
      <c r="C300" s="28"/>
      <c r="D300" s="28"/>
      <c r="E300" s="28"/>
      <c r="F300" s="29" t="s">
        <v>17</v>
      </c>
      <c r="G300" s="30" t="s">
        <v>44</v>
      </c>
      <c r="H300" s="30">
        <v>2023</v>
      </c>
      <c r="I300" s="30">
        <v>2024</v>
      </c>
      <c r="J300" s="30">
        <v>2025</v>
      </c>
      <c r="K300" s="30">
        <v>2026</v>
      </c>
      <c r="L300" s="30">
        <v>2027</v>
      </c>
      <c r="M300" s="30">
        <v>2028</v>
      </c>
      <c r="N300" s="30">
        <v>2029</v>
      </c>
      <c r="O300" s="30">
        <v>2030</v>
      </c>
      <c r="P300" s="30">
        <v>2031</v>
      </c>
      <c r="Q300" s="30">
        <v>2032</v>
      </c>
      <c r="R300" s="30">
        <v>2033</v>
      </c>
      <c r="S300" s="30">
        <v>2034</v>
      </c>
      <c r="T300" s="30">
        <v>2035</v>
      </c>
      <c r="U300" s="30">
        <v>2036</v>
      </c>
      <c r="V300" s="30">
        <v>2037</v>
      </c>
      <c r="W300" s="30">
        <v>2038</v>
      </c>
      <c r="X300" s="30">
        <v>2039</v>
      </c>
      <c r="Y300" s="30">
        <v>2040</v>
      </c>
      <c r="Z300" s="30">
        <v>2041</v>
      </c>
      <c r="AA300" s="30">
        <v>2042</v>
      </c>
    </row>
    <row r="301" spans="2:27" x14ac:dyDescent="0.2">
      <c r="B301" s="31" t="s">
        <v>97</v>
      </c>
      <c r="C301" s="31"/>
      <c r="D301" s="32"/>
      <c r="E301" s="32"/>
      <c r="F301" s="33" t="s">
        <v>26</v>
      </c>
      <c r="G301" s="39">
        <v>702376518.89037538</v>
      </c>
      <c r="H301" s="34">
        <v>0</v>
      </c>
      <c r="I301" s="34">
        <v>0</v>
      </c>
      <c r="J301" s="34">
        <v>0</v>
      </c>
      <c r="K301" s="34">
        <v>101923393.40985009</v>
      </c>
      <c r="L301" s="34">
        <v>254011474.46852243</v>
      </c>
      <c r="M301" s="34">
        <v>245478789.27965733</v>
      </c>
      <c r="N301" s="34">
        <v>307082901.02783722</v>
      </c>
      <c r="O301" s="34">
        <v>0</v>
      </c>
      <c r="P301" s="34">
        <v>0</v>
      </c>
      <c r="Q301" s="34">
        <v>0</v>
      </c>
      <c r="R301" s="34">
        <v>0</v>
      </c>
      <c r="S301" s="34">
        <v>0</v>
      </c>
      <c r="T301" s="34">
        <v>0</v>
      </c>
      <c r="U301" s="34">
        <v>0</v>
      </c>
      <c r="V301" s="34">
        <v>0</v>
      </c>
      <c r="W301" s="34">
        <v>0</v>
      </c>
      <c r="X301" s="34">
        <v>0</v>
      </c>
      <c r="Y301" s="34">
        <v>0</v>
      </c>
      <c r="Z301" s="34">
        <v>0</v>
      </c>
      <c r="AA301" s="34">
        <v>0</v>
      </c>
    </row>
    <row r="302" spans="2:27" x14ac:dyDescent="0.2">
      <c r="B302" s="31" t="s">
        <v>98</v>
      </c>
      <c r="C302" s="31"/>
      <c r="D302" s="32"/>
      <c r="E302" s="32"/>
      <c r="F302" s="33" t="s">
        <v>26</v>
      </c>
      <c r="G302" s="39">
        <v>702376518.89037538</v>
      </c>
      <c r="H302" s="34">
        <v>0</v>
      </c>
      <c r="I302" s="34">
        <v>0</v>
      </c>
      <c r="J302" s="34">
        <v>0</v>
      </c>
      <c r="K302" s="34">
        <v>101923393.40985009</v>
      </c>
      <c r="L302" s="34">
        <v>254011474.46852243</v>
      </c>
      <c r="M302" s="34">
        <v>245478789.27965733</v>
      </c>
      <c r="N302" s="34">
        <v>307082901.02783722</v>
      </c>
      <c r="O302" s="34">
        <v>0</v>
      </c>
      <c r="P302" s="34">
        <v>0</v>
      </c>
      <c r="Q302" s="34">
        <v>0</v>
      </c>
      <c r="R302" s="34">
        <v>0</v>
      </c>
      <c r="S302" s="34">
        <v>0</v>
      </c>
      <c r="T302" s="34">
        <v>0</v>
      </c>
      <c r="U302" s="34">
        <v>0</v>
      </c>
      <c r="V302" s="34">
        <v>0</v>
      </c>
      <c r="W302" s="34">
        <v>0</v>
      </c>
      <c r="X302" s="34">
        <v>0</v>
      </c>
      <c r="Y302" s="34">
        <v>0</v>
      </c>
      <c r="Z302" s="34">
        <v>0</v>
      </c>
      <c r="AA302" s="34">
        <v>0</v>
      </c>
    </row>
    <row r="303" spans="2:27" x14ac:dyDescent="0.2">
      <c r="B303" s="31" t="s">
        <v>99</v>
      </c>
      <c r="C303" s="31"/>
      <c r="D303" s="32"/>
      <c r="E303" s="32"/>
      <c r="F303" s="33" t="s">
        <v>26</v>
      </c>
      <c r="G303" s="39">
        <v>355507651.53181821</v>
      </c>
      <c r="H303" s="34">
        <v>0</v>
      </c>
      <c r="I303" s="34">
        <v>0</v>
      </c>
      <c r="J303" s="34">
        <v>0</v>
      </c>
      <c r="K303" s="34">
        <v>0</v>
      </c>
      <c r="L303" s="34">
        <v>0</v>
      </c>
      <c r="M303" s="34">
        <v>173560442.68779439</v>
      </c>
      <c r="N303" s="34">
        <v>307082901.02783722</v>
      </c>
      <c r="O303" s="34">
        <v>0</v>
      </c>
      <c r="P303" s="34">
        <v>0</v>
      </c>
      <c r="Q303" s="34">
        <v>0</v>
      </c>
      <c r="R303" s="34">
        <v>0</v>
      </c>
      <c r="S303" s="34">
        <v>0</v>
      </c>
      <c r="T303" s="34">
        <v>0</v>
      </c>
      <c r="U303" s="34">
        <v>0</v>
      </c>
      <c r="V303" s="34">
        <v>0</v>
      </c>
      <c r="W303" s="34">
        <v>0</v>
      </c>
      <c r="X303" s="34">
        <v>0</v>
      </c>
      <c r="Y303" s="34">
        <v>0</v>
      </c>
      <c r="Z303" s="34">
        <v>0</v>
      </c>
      <c r="AA303" s="34">
        <v>0</v>
      </c>
    </row>
    <row r="304" spans="2:27" x14ac:dyDescent="0.2">
      <c r="B304" s="31" t="s">
        <v>100</v>
      </c>
      <c r="C304" s="31"/>
      <c r="D304" s="32"/>
      <c r="E304" s="32"/>
      <c r="F304" s="33" t="s">
        <v>26</v>
      </c>
      <c r="G304" s="39">
        <v>318810895.86376184</v>
      </c>
      <c r="H304" s="34">
        <v>0</v>
      </c>
      <c r="I304" s="34">
        <v>0</v>
      </c>
      <c r="J304" s="34">
        <v>0</v>
      </c>
      <c r="K304" s="34">
        <v>0</v>
      </c>
      <c r="L304" s="34">
        <v>0</v>
      </c>
      <c r="M304" s="34">
        <v>125599250.66466807</v>
      </c>
      <c r="N304" s="34">
        <v>307082901.02783722</v>
      </c>
      <c r="O304" s="34">
        <v>0</v>
      </c>
      <c r="P304" s="34">
        <v>0</v>
      </c>
      <c r="Q304" s="34">
        <v>0</v>
      </c>
      <c r="R304" s="34">
        <v>0</v>
      </c>
      <c r="S304" s="34">
        <v>0</v>
      </c>
      <c r="T304" s="34">
        <v>0</v>
      </c>
      <c r="U304" s="34">
        <v>0</v>
      </c>
      <c r="V304" s="34">
        <v>0</v>
      </c>
      <c r="W304" s="34">
        <v>0</v>
      </c>
      <c r="X304" s="34">
        <v>0</v>
      </c>
      <c r="Y304" s="34">
        <v>0</v>
      </c>
      <c r="Z304" s="34">
        <v>0</v>
      </c>
      <c r="AA304" s="34">
        <v>0</v>
      </c>
    </row>
    <row r="305" spans="2:27" x14ac:dyDescent="0.2">
      <c r="B305" s="31" t="s">
        <v>101</v>
      </c>
      <c r="C305" s="31"/>
      <c r="D305" s="32"/>
      <c r="E305" s="32"/>
      <c r="F305" s="33" t="s">
        <v>26</v>
      </c>
      <c r="G305" s="39">
        <v>355507651.53181821</v>
      </c>
      <c r="H305" s="34">
        <v>0</v>
      </c>
      <c r="I305" s="34">
        <v>0</v>
      </c>
      <c r="J305" s="34">
        <v>0</v>
      </c>
      <c r="K305" s="34">
        <v>0</v>
      </c>
      <c r="L305" s="34">
        <v>0</v>
      </c>
      <c r="M305" s="34">
        <v>173560442.68779439</v>
      </c>
      <c r="N305" s="34">
        <v>307082901.02783722</v>
      </c>
      <c r="O305" s="34">
        <v>0</v>
      </c>
      <c r="P305" s="34">
        <v>0</v>
      </c>
      <c r="Q305" s="34">
        <v>0</v>
      </c>
      <c r="R305" s="34">
        <v>0</v>
      </c>
      <c r="S305" s="34">
        <v>0</v>
      </c>
      <c r="T305" s="34">
        <v>0</v>
      </c>
      <c r="U305" s="34">
        <v>0</v>
      </c>
      <c r="V305" s="34">
        <v>0</v>
      </c>
      <c r="W305" s="34">
        <v>0</v>
      </c>
      <c r="X305" s="34">
        <v>0</v>
      </c>
      <c r="Y305" s="34">
        <v>0</v>
      </c>
      <c r="Z305" s="34">
        <v>0</v>
      </c>
      <c r="AA305" s="34">
        <v>0</v>
      </c>
    </row>
    <row r="306" spans="2:27" x14ac:dyDescent="0.2">
      <c r="B306" s="31" t="s">
        <v>102</v>
      </c>
      <c r="C306" s="31"/>
      <c r="D306" s="32"/>
      <c r="E306" s="32"/>
      <c r="F306" s="33" t="s">
        <v>26</v>
      </c>
      <c r="G306" s="39">
        <v>355507651.53181821</v>
      </c>
      <c r="H306" s="34">
        <v>0</v>
      </c>
      <c r="I306" s="34">
        <v>0</v>
      </c>
      <c r="J306" s="34">
        <v>0</v>
      </c>
      <c r="K306" s="34">
        <v>0</v>
      </c>
      <c r="L306" s="34">
        <v>0</v>
      </c>
      <c r="M306" s="34">
        <v>173560442.68779439</v>
      </c>
      <c r="N306" s="34">
        <v>307082901.02783722</v>
      </c>
      <c r="O306" s="34">
        <v>0</v>
      </c>
      <c r="P306" s="34">
        <v>0</v>
      </c>
      <c r="Q306" s="34">
        <v>0</v>
      </c>
      <c r="R306" s="34">
        <v>0</v>
      </c>
      <c r="S306" s="34">
        <v>0</v>
      </c>
      <c r="T306" s="34">
        <v>0</v>
      </c>
      <c r="U306" s="34">
        <v>0</v>
      </c>
      <c r="V306" s="34">
        <v>0</v>
      </c>
      <c r="W306" s="34">
        <v>0</v>
      </c>
      <c r="X306" s="34">
        <v>0</v>
      </c>
      <c r="Y306" s="34">
        <v>0</v>
      </c>
      <c r="Z306" s="34">
        <v>0</v>
      </c>
      <c r="AA306" s="34">
        <v>0</v>
      </c>
    </row>
    <row r="307" spans="2:27" x14ac:dyDescent="0.2">
      <c r="B307" s="31" t="s">
        <v>103</v>
      </c>
      <c r="C307" s="31"/>
      <c r="D307" s="32"/>
      <c r="E307" s="32"/>
      <c r="F307" s="33" t="s">
        <v>26</v>
      </c>
      <c r="G307" s="39">
        <v>672671495.99769282</v>
      </c>
      <c r="H307" s="34">
        <v>0</v>
      </c>
      <c r="I307" s="34">
        <v>0</v>
      </c>
      <c r="J307" s="34">
        <v>0</v>
      </c>
      <c r="K307" s="34">
        <v>67042526.483940028</v>
      </c>
      <c r="L307" s="34">
        <v>254011474.46852243</v>
      </c>
      <c r="M307" s="34">
        <v>245478789.27965733</v>
      </c>
      <c r="N307" s="34">
        <v>307082901.02783722</v>
      </c>
      <c r="O307" s="34">
        <v>0</v>
      </c>
      <c r="P307" s="34">
        <v>0</v>
      </c>
      <c r="Q307" s="34">
        <v>0</v>
      </c>
      <c r="R307" s="34">
        <v>0</v>
      </c>
      <c r="S307" s="34">
        <v>0</v>
      </c>
      <c r="T307" s="34">
        <v>0</v>
      </c>
      <c r="U307" s="34">
        <v>0</v>
      </c>
      <c r="V307" s="34">
        <v>0</v>
      </c>
      <c r="W307" s="34">
        <v>0</v>
      </c>
      <c r="X307" s="34">
        <v>0</v>
      </c>
      <c r="Y307" s="34">
        <v>0</v>
      </c>
      <c r="Z307" s="34">
        <v>0</v>
      </c>
      <c r="AA307" s="34">
        <v>0</v>
      </c>
    </row>
    <row r="308" spans="2:27" x14ac:dyDescent="0.2">
      <c r="B308" s="31" t="s">
        <v>104</v>
      </c>
      <c r="C308" s="31"/>
      <c r="D308" s="32"/>
      <c r="E308" s="32"/>
      <c r="F308" s="33" t="s">
        <v>26</v>
      </c>
      <c r="G308" s="39"/>
      <c r="H308" s="75" t="s">
        <v>200</v>
      </c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</row>
    <row r="309" spans="2:27" x14ac:dyDescent="0.2">
      <c r="B309" s="31" t="s">
        <v>105</v>
      </c>
      <c r="C309" s="31"/>
      <c r="D309" s="32"/>
      <c r="E309" s="32"/>
      <c r="F309" s="33" t="s">
        <v>26</v>
      </c>
      <c r="G309" s="39">
        <v>672671495.99769282</v>
      </c>
      <c r="H309" s="34">
        <v>0</v>
      </c>
      <c r="I309" s="34">
        <v>0</v>
      </c>
      <c r="J309" s="34">
        <v>0</v>
      </c>
      <c r="K309" s="34">
        <v>67042526.483940028</v>
      </c>
      <c r="L309" s="34">
        <v>254011474.46852243</v>
      </c>
      <c r="M309" s="34">
        <v>245478789.27965733</v>
      </c>
      <c r="N309" s="34">
        <v>307082901.02783722</v>
      </c>
      <c r="O309" s="34">
        <v>0</v>
      </c>
      <c r="P309" s="34">
        <v>0</v>
      </c>
      <c r="Q309" s="34">
        <v>0</v>
      </c>
      <c r="R309" s="34">
        <v>0</v>
      </c>
      <c r="S309" s="34">
        <v>0</v>
      </c>
      <c r="T309" s="34">
        <v>0</v>
      </c>
      <c r="U309" s="34">
        <v>0</v>
      </c>
      <c r="V309" s="34">
        <v>0</v>
      </c>
      <c r="W309" s="34">
        <v>0</v>
      </c>
      <c r="X309" s="34">
        <v>0</v>
      </c>
      <c r="Y309" s="34">
        <v>0</v>
      </c>
      <c r="Z309" s="34">
        <v>0</v>
      </c>
      <c r="AA309" s="34">
        <v>0</v>
      </c>
    </row>
    <row r="310" spans="2:27" x14ac:dyDescent="0.2">
      <c r="B310" s="31" t="s">
        <v>117</v>
      </c>
      <c r="C310" s="31"/>
      <c r="D310" s="32"/>
      <c r="E310" s="32"/>
      <c r="F310" s="33" t="s">
        <v>26</v>
      </c>
      <c r="G310" s="39"/>
      <c r="H310" s="75" t="s">
        <v>200</v>
      </c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</row>
    <row r="311" spans="2:27" x14ac:dyDescent="0.2">
      <c r="B311" s="31" t="s">
        <v>118</v>
      </c>
      <c r="C311" s="31"/>
      <c r="D311" s="32"/>
      <c r="E311" s="32"/>
      <c r="F311" s="33" t="s">
        <v>26</v>
      </c>
      <c r="G311" s="39"/>
      <c r="H311" s="75" t="s">
        <v>200</v>
      </c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</row>
    <row r="312" spans="2:27" x14ac:dyDescent="0.2">
      <c r="B312" s="97" t="s">
        <v>157</v>
      </c>
      <c r="C312" s="31"/>
      <c r="D312" s="32"/>
      <c r="E312" s="32"/>
      <c r="F312" s="33" t="s">
        <v>26</v>
      </c>
      <c r="G312" s="39"/>
      <c r="H312" s="75" t="s">
        <v>200</v>
      </c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</row>
    <row r="314" spans="2:27" ht="15" x14ac:dyDescent="0.25">
      <c r="B314" s="26" t="s">
        <v>6</v>
      </c>
      <c r="C314" s="26"/>
      <c r="D314" s="9"/>
      <c r="E314" s="9"/>
      <c r="F314" s="27"/>
      <c r="G314" s="38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2:27" ht="15" x14ac:dyDescent="0.25">
      <c r="B315" s="28" t="s">
        <v>25</v>
      </c>
      <c r="C315" s="28"/>
      <c r="D315" s="28"/>
      <c r="E315" s="28"/>
      <c r="F315" s="29" t="s">
        <v>17</v>
      </c>
      <c r="G315" s="30" t="s">
        <v>44</v>
      </c>
      <c r="H315" s="30">
        <v>2023</v>
      </c>
      <c r="I315" s="30">
        <v>2024</v>
      </c>
      <c r="J315" s="30">
        <v>2025</v>
      </c>
      <c r="K315" s="30">
        <v>2026</v>
      </c>
      <c r="L315" s="30">
        <v>2027</v>
      </c>
      <c r="M315" s="30">
        <v>2028</v>
      </c>
      <c r="N315" s="30">
        <v>2029</v>
      </c>
      <c r="O315" s="30">
        <v>2030</v>
      </c>
      <c r="P315" s="30">
        <v>2031</v>
      </c>
      <c r="Q315" s="30">
        <v>2032</v>
      </c>
      <c r="R315" s="30">
        <v>2033</v>
      </c>
      <c r="S315" s="30">
        <v>2034</v>
      </c>
      <c r="T315" s="30">
        <v>2035</v>
      </c>
      <c r="U315" s="30">
        <v>2036</v>
      </c>
      <c r="V315" s="30">
        <v>2037</v>
      </c>
      <c r="W315" s="30">
        <v>2038</v>
      </c>
      <c r="X315" s="30">
        <v>2039</v>
      </c>
      <c r="Y315" s="30">
        <v>2040</v>
      </c>
      <c r="Z315" s="30">
        <v>2041</v>
      </c>
      <c r="AA315" s="30">
        <v>2042</v>
      </c>
    </row>
    <row r="316" spans="2:27" x14ac:dyDescent="0.2">
      <c r="B316" s="31" t="s">
        <v>97</v>
      </c>
      <c r="C316" s="31"/>
      <c r="D316" s="32"/>
      <c r="E316" s="32"/>
      <c r="F316" s="33" t="s">
        <v>26</v>
      </c>
      <c r="G316" s="39">
        <v>0</v>
      </c>
      <c r="H316" s="34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  <c r="S316" s="34">
        <v>0</v>
      </c>
      <c r="T316" s="34">
        <v>0</v>
      </c>
      <c r="U316" s="34">
        <v>0</v>
      </c>
      <c r="V316" s="34">
        <v>0</v>
      </c>
      <c r="W316" s="34">
        <v>0</v>
      </c>
      <c r="X316" s="34">
        <v>0</v>
      </c>
      <c r="Y316" s="34">
        <v>0</v>
      </c>
      <c r="Z316" s="34">
        <v>0</v>
      </c>
      <c r="AA316" s="34">
        <v>0</v>
      </c>
    </row>
    <row r="317" spans="2:27" x14ac:dyDescent="0.2">
      <c r="B317" s="31" t="s">
        <v>98</v>
      </c>
      <c r="C317" s="31"/>
      <c r="D317" s="32"/>
      <c r="E317" s="32"/>
      <c r="F317" s="33" t="s">
        <v>26</v>
      </c>
      <c r="G317" s="39">
        <v>0</v>
      </c>
      <c r="H317" s="34">
        <v>0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0</v>
      </c>
    </row>
    <row r="318" spans="2:27" x14ac:dyDescent="0.2">
      <c r="B318" s="31" t="s">
        <v>99</v>
      </c>
      <c r="C318" s="31"/>
      <c r="D318" s="32"/>
      <c r="E318" s="32"/>
      <c r="F318" s="33" t="s">
        <v>26</v>
      </c>
      <c r="G318" s="39">
        <v>0</v>
      </c>
      <c r="H318" s="34">
        <v>0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  <c r="S318" s="34">
        <v>0</v>
      </c>
      <c r="T318" s="34">
        <v>0</v>
      </c>
      <c r="U318" s="34">
        <v>0</v>
      </c>
      <c r="V318" s="34">
        <v>0</v>
      </c>
      <c r="W318" s="34">
        <v>0</v>
      </c>
      <c r="X318" s="34">
        <v>0</v>
      </c>
      <c r="Y318" s="34">
        <v>0</v>
      </c>
      <c r="Z318" s="34">
        <v>0</v>
      </c>
      <c r="AA318" s="34">
        <v>0</v>
      </c>
    </row>
    <row r="319" spans="2:27" x14ac:dyDescent="0.2">
      <c r="B319" s="31" t="s">
        <v>100</v>
      </c>
      <c r="C319" s="31"/>
      <c r="D319" s="32"/>
      <c r="E319" s="32"/>
      <c r="F319" s="33" t="s">
        <v>26</v>
      </c>
      <c r="G319" s="39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0</v>
      </c>
      <c r="V319" s="34">
        <v>0</v>
      </c>
      <c r="W319" s="34">
        <v>0</v>
      </c>
      <c r="X319" s="34">
        <v>0</v>
      </c>
      <c r="Y319" s="34">
        <v>0</v>
      </c>
      <c r="Z319" s="34">
        <v>0</v>
      </c>
      <c r="AA319" s="34">
        <v>0</v>
      </c>
    </row>
    <row r="320" spans="2:27" x14ac:dyDescent="0.2">
      <c r="B320" s="31" t="s">
        <v>101</v>
      </c>
      <c r="C320" s="31"/>
      <c r="D320" s="32"/>
      <c r="E320" s="32"/>
      <c r="F320" s="33" t="s">
        <v>26</v>
      </c>
      <c r="G320" s="39">
        <v>0</v>
      </c>
      <c r="H320" s="34">
        <v>0</v>
      </c>
      <c r="I320" s="34">
        <v>0</v>
      </c>
      <c r="J320" s="34">
        <v>0</v>
      </c>
      <c r="K320" s="34">
        <v>0</v>
      </c>
      <c r="L320" s="34">
        <v>0</v>
      </c>
      <c r="M320" s="34">
        <v>0</v>
      </c>
      <c r="N320" s="34">
        <v>0</v>
      </c>
      <c r="O320" s="34">
        <v>0</v>
      </c>
      <c r="P320" s="34">
        <v>0</v>
      </c>
      <c r="Q320" s="34">
        <v>0</v>
      </c>
      <c r="R320" s="34">
        <v>0</v>
      </c>
      <c r="S320" s="34">
        <v>0</v>
      </c>
      <c r="T320" s="34">
        <v>0</v>
      </c>
      <c r="U320" s="34">
        <v>0</v>
      </c>
      <c r="V320" s="34">
        <v>0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</row>
    <row r="321" spans="2:27" x14ac:dyDescent="0.2">
      <c r="B321" s="31" t="s">
        <v>102</v>
      </c>
      <c r="C321" s="31"/>
      <c r="D321" s="32"/>
      <c r="E321" s="32"/>
      <c r="F321" s="33" t="s">
        <v>26</v>
      </c>
      <c r="G321" s="39">
        <v>0</v>
      </c>
      <c r="H321" s="34">
        <v>0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  <c r="S321" s="34">
        <v>0</v>
      </c>
      <c r="T321" s="34">
        <v>0</v>
      </c>
      <c r="U321" s="34">
        <v>0</v>
      </c>
      <c r="V321" s="34">
        <v>0</v>
      </c>
      <c r="W321" s="34">
        <v>0</v>
      </c>
      <c r="X321" s="34">
        <v>0</v>
      </c>
      <c r="Y321" s="34">
        <v>0</v>
      </c>
      <c r="Z321" s="34">
        <v>0</v>
      </c>
      <c r="AA321" s="34">
        <v>0</v>
      </c>
    </row>
    <row r="322" spans="2:27" x14ac:dyDescent="0.2">
      <c r="B322" s="31" t="s">
        <v>103</v>
      </c>
      <c r="C322" s="31"/>
      <c r="D322" s="32"/>
      <c r="E322" s="32"/>
      <c r="F322" s="33" t="s">
        <v>26</v>
      </c>
      <c r="G322" s="39">
        <v>0</v>
      </c>
      <c r="H322" s="34">
        <v>0</v>
      </c>
      <c r="I322" s="34">
        <v>0</v>
      </c>
      <c r="J322" s="34">
        <v>0</v>
      </c>
      <c r="K322" s="34">
        <v>0</v>
      </c>
      <c r="L322" s="34">
        <v>0</v>
      </c>
      <c r="M322" s="34">
        <v>0</v>
      </c>
      <c r="N322" s="34">
        <v>0</v>
      </c>
      <c r="O322" s="34">
        <v>0</v>
      </c>
      <c r="P322" s="34">
        <v>0</v>
      </c>
      <c r="Q322" s="34">
        <v>0</v>
      </c>
      <c r="R322" s="34">
        <v>0</v>
      </c>
      <c r="S322" s="34">
        <v>0</v>
      </c>
      <c r="T322" s="34">
        <v>0</v>
      </c>
      <c r="U322" s="34">
        <v>0</v>
      </c>
      <c r="V322" s="34">
        <v>0</v>
      </c>
      <c r="W322" s="34">
        <v>0</v>
      </c>
      <c r="X322" s="34">
        <v>0</v>
      </c>
      <c r="Y322" s="34">
        <v>0</v>
      </c>
      <c r="Z322" s="34">
        <v>0</v>
      </c>
      <c r="AA322" s="34">
        <v>0</v>
      </c>
    </row>
    <row r="323" spans="2:27" x14ac:dyDescent="0.2">
      <c r="B323" s="31" t="s">
        <v>104</v>
      </c>
      <c r="C323" s="31"/>
      <c r="D323" s="32"/>
      <c r="E323" s="32"/>
      <c r="F323" s="33" t="s">
        <v>26</v>
      </c>
      <c r="G323" s="39">
        <v>3812220.5031314888</v>
      </c>
      <c r="H323" s="34">
        <v>0</v>
      </c>
      <c r="I323" s="34">
        <v>1893165.9344320297</v>
      </c>
      <c r="J323" s="34">
        <v>-750155.62289619446</v>
      </c>
      <c r="K323" s="34">
        <v>739366.78866004944</v>
      </c>
      <c r="L323" s="34">
        <v>-595297.79206466675</v>
      </c>
      <c r="M323" s="34">
        <v>2535867.2797718048</v>
      </c>
      <c r="N323" s="34">
        <v>-1987745.446811676</v>
      </c>
      <c r="O323" s="34">
        <v>-2401402.3905215263</v>
      </c>
      <c r="P323" s="34">
        <v>-5402029.9114122391</v>
      </c>
      <c r="Q323" s="34">
        <v>1446464.5576734543</v>
      </c>
      <c r="R323" s="34">
        <v>9013424.9567394257</v>
      </c>
      <c r="S323" s="34">
        <v>-3844448.9947900772</v>
      </c>
      <c r="T323" s="34">
        <v>3036280.5832619667</v>
      </c>
      <c r="U323" s="34">
        <v>6114263.1893897057</v>
      </c>
      <c r="V323" s="34">
        <v>-5483350.1715636253</v>
      </c>
      <c r="W323" s="34">
        <v>1116629.2316989899</v>
      </c>
      <c r="X323" s="34">
        <v>1545207.542122364</v>
      </c>
      <c r="Y323" s="34">
        <v>2257412.1522288322</v>
      </c>
      <c r="Z323" s="34">
        <v>-2290519.8136415482</v>
      </c>
      <c r="AA323" s="34">
        <v>-185724.92051839828</v>
      </c>
    </row>
    <row r="324" spans="2:27" x14ac:dyDescent="0.2">
      <c r="B324" s="31" t="s">
        <v>105</v>
      </c>
      <c r="C324" s="31"/>
      <c r="D324" s="32"/>
      <c r="E324" s="32"/>
      <c r="F324" s="33" t="s">
        <v>26</v>
      </c>
      <c r="G324" s="39">
        <v>0</v>
      </c>
      <c r="H324" s="34">
        <v>0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  <c r="S324" s="34">
        <v>0</v>
      </c>
      <c r="T324" s="34">
        <v>0</v>
      </c>
      <c r="U324" s="34">
        <v>0</v>
      </c>
      <c r="V324" s="34">
        <v>0</v>
      </c>
      <c r="W324" s="34">
        <v>0</v>
      </c>
      <c r="X324" s="34">
        <v>0</v>
      </c>
      <c r="Y324" s="34">
        <v>0</v>
      </c>
      <c r="Z324" s="34">
        <v>0</v>
      </c>
      <c r="AA324" s="34">
        <v>0</v>
      </c>
    </row>
    <row r="325" spans="2:27" x14ac:dyDescent="0.2">
      <c r="B325" s="31" t="s">
        <v>117</v>
      </c>
      <c r="C325" s="31"/>
      <c r="D325" s="32"/>
      <c r="E325" s="32"/>
      <c r="F325" s="33" t="s">
        <v>26</v>
      </c>
      <c r="G325" s="39"/>
      <c r="H325" s="75" t="s">
        <v>200</v>
      </c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</row>
    <row r="326" spans="2:27" x14ac:dyDescent="0.2">
      <c r="B326" s="31" t="s">
        <v>118</v>
      </c>
      <c r="C326" s="31"/>
      <c r="D326" s="32"/>
      <c r="E326" s="32"/>
      <c r="F326" s="33" t="s">
        <v>26</v>
      </c>
      <c r="G326" s="39"/>
      <c r="H326" s="75" t="s">
        <v>200</v>
      </c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</row>
    <row r="327" spans="2:27" x14ac:dyDescent="0.2">
      <c r="B327" s="97" t="s">
        <v>157</v>
      </c>
      <c r="C327" s="31"/>
      <c r="D327" s="32"/>
      <c r="E327" s="32"/>
      <c r="F327" s="33" t="s">
        <v>26</v>
      </c>
      <c r="G327" s="39"/>
      <c r="H327" s="75" t="s">
        <v>200</v>
      </c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</row>
    <row r="329" spans="2:27" ht="15" x14ac:dyDescent="0.25">
      <c r="B329" s="26" t="s">
        <v>143</v>
      </c>
      <c r="C329" s="26"/>
      <c r="D329" s="9"/>
      <c r="E329" s="9"/>
      <c r="F329" s="27"/>
      <c r="G329" s="38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2:27" ht="15" x14ac:dyDescent="0.25">
      <c r="B330" s="28" t="s">
        <v>25</v>
      </c>
      <c r="C330" s="28"/>
      <c r="D330" s="28"/>
      <c r="E330" s="28"/>
      <c r="F330" s="29" t="s">
        <v>17</v>
      </c>
      <c r="G330" s="30" t="s">
        <v>44</v>
      </c>
      <c r="H330" s="30">
        <v>2023</v>
      </c>
      <c r="I330" s="30">
        <v>2024</v>
      </c>
      <c r="J330" s="30">
        <v>2025</v>
      </c>
      <c r="K330" s="30">
        <v>2026</v>
      </c>
      <c r="L330" s="30">
        <v>2027</v>
      </c>
      <c r="M330" s="30">
        <v>2028</v>
      </c>
      <c r="N330" s="30">
        <v>2029</v>
      </c>
      <c r="O330" s="30">
        <v>2030</v>
      </c>
      <c r="P330" s="30">
        <v>2031</v>
      </c>
      <c r="Q330" s="30">
        <v>2032</v>
      </c>
      <c r="R330" s="30">
        <v>2033</v>
      </c>
      <c r="S330" s="30">
        <v>2034</v>
      </c>
      <c r="T330" s="30">
        <v>2035</v>
      </c>
      <c r="U330" s="30">
        <v>2036</v>
      </c>
      <c r="V330" s="30">
        <v>2037</v>
      </c>
      <c r="W330" s="30">
        <v>2038</v>
      </c>
      <c r="X330" s="30">
        <v>2039</v>
      </c>
      <c r="Y330" s="30">
        <v>2040</v>
      </c>
      <c r="Z330" s="30">
        <v>2041</v>
      </c>
      <c r="AA330" s="30">
        <v>2042</v>
      </c>
    </row>
    <row r="331" spans="2:27" x14ac:dyDescent="0.2">
      <c r="B331" s="31" t="s">
        <v>97</v>
      </c>
      <c r="C331" s="31"/>
      <c r="D331" s="32"/>
      <c r="E331" s="32"/>
      <c r="F331" s="33" t="s">
        <v>26</v>
      </c>
      <c r="G331" s="39">
        <v>0</v>
      </c>
      <c r="H331" s="34">
        <v>0</v>
      </c>
      <c r="I331" s="34">
        <v>0</v>
      </c>
      <c r="J331" s="34">
        <v>0</v>
      </c>
      <c r="K331" s="34">
        <v>0</v>
      </c>
      <c r="L331" s="34">
        <v>0</v>
      </c>
      <c r="M331" s="34">
        <v>0</v>
      </c>
      <c r="N331" s="34">
        <v>0</v>
      </c>
      <c r="O331" s="34">
        <v>0</v>
      </c>
      <c r="P331" s="34">
        <v>0</v>
      </c>
      <c r="Q331" s="34">
        <v>0</v>
      </c>
      <c r="R331" s="34">
        <v>0</v>
      </c>
      <c r="S331" s="34">
        <v>0</v>
      </c>
      <c r="T331" s="34">
        <v>0</v>
      </c>
      <c r="U331" s="34">
        <v>0</v>
      </c>
      <c r="V331" s="34">
        <v>0</v>
      </c>
      <c r="W331" s="34">
        <v>0</v>
      </c>
      <c r="X331" s="34">
        <v>0</v>
      </c>
      <c r="Y331" s="34">
        <v>0</v>
      </c>
      <c r="Z331" s="34">
        <v>0</v>
      </c>
      <c r="AA331" s="34">
        <v>0</v>
      </c>
    </row>
    <row r="332" spans="2:27" x14ac:dyDescent="0.2">
      <c r="B332" s="31" t="s">
        <v>98</v>
      </c>
      <c r="C332" s="31"/>
      <c r="D332" s="32"/>
      <c r="E332" s="32"/>
      <c r="F332" s="33" t="s">
        <v>26</v>
      </c>
      <c r="G332" s="39">
        <v>0</v>
      </c>
      <c r="H332" s="34">
        <v>0</v>
      </c>
      <c r="I332" s="34">
        <v>0</v>
      </c>
      <c r="J332" s="34">
        <v>0</v>
      </c>
      <c r="K332" s="34">
        <v>0</v>
      </c>
      <c r="L332" s="34">
        <v>0</v>
      </c>
      <c r="M332" s="34">
        <v>0</v>
      </c>
      <c r="N332" s="34">
        <v>0</v>
      </c>
      <c r="O332" s="34">
        <v>0</v>
      </c>
      <c r="P332" s="34">
        <v>0</v>
      </c>
      <c r="Q332" s="34">
        <v>0</v>
      </c>
      <c r="R332" s="34">
        <v>0</v>
      </c>
      <c r="S332" s="34">
        <v>0</v>
      </c>
      <c r="T332" s="34">
        <v>0</v>
      </c>
      <c r="U332" s="34">
        <v>0</v>
      </c>
      <c r="V332" s="34">
        <v>0</v>
      </c>
      <c r="W332" s="34">
        <v>0</v>
      </c>
      <c r="X332" s="34">
        <v>0</v>
      </c>
      <c r="Y332" s="34">
        <v>0</v>
      </c>
      <c r="Z332" s="34">
        <v>0</v>
      </c>
      <c r="AA332" s="34">
        <v>0</v>
      </c>
    </row>
    <row r="333" spans="2:27" x14ac:dyDescent="0.2">
      <c r="B333" s="31" t="s">
        <v>99</v>
      </c>
      <c r="C333" s="31"/>
      <c r="D333" s="32"/>
      <c r="E333" s="32"/>
      <c r="F333" s="33" t="s">
        <v>26</v>
      </c>
      <c r="G333" s="39">
        <v>0</v>
      </c>
      <c r="H333" s="34">
        <v>0</v>
      </c>
      <c r="I333" s="34">
        <v>0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  <c r="S333" s="34">
        <v>0</v>
      </c>
      <c r="T333" s="34">
        <v>0</v>
      </c>
      <c r="U333" s="34">
        <v>0</v>
      </c>
      <c r="V333" s="34">
        <v>0</v>
      </c>
      <c r="W333" s="34">
        <v>0</v>
      </c>
      <c r="X333" s="34">
        <v>0</v>
      </c>
      <c r="Y333" s="34">
        <v>0</v>
      </c>
      <c r="Z333" s="34">
        <v>0</v>
      </c>
      <c r="AA333" s="34">
        <v>0</v>
      </c>
    </row>
    <row r="334" spans="2:27" x14ac:dyDescent="0.2">
      <c r="B334" s="31" t="s">
        <v>100</v>
      </c>
      <c r="C334" s="31"/>
      <c r="D334" s="32"/>
      <c r="E334" s="32"/>
      <c r="F334" s="33" t="s">
        <v>26</v>
      </c>
      <c r="G334" s="39">
        <v>758082.44703095907</v>
      </c>
      <c r="H334" s="34">
        <v>0</v>
      </c>
      <c r="I334" s="34">
        <v>0</v>
      </c>
      <c r="J334" s="34">
        <v>0</v>
      </c>
      <c r="K334" s="34">
        <v>0</v>
      </c>
      <c r="L334" s="34">
        <v>0</v>
      </c>
      <c r="M334" s="34">
        <v>0</v>
      </c>
      <c r="N334" s="34">
        <v>7790.0429200797407</v>
      </c>
      <c r="O334" s="34">
        <v>7790.0429200797407</v>
      </c>
      <c r="P334" s="34">
        <v>54530.300440558189</v>
      </c>
      <c r="Q334" s="34">
        <v>54530.300440558189</v>
      </c>
      <c r="R334" s="34">
        <v>54530.300440558189</v>
      </c>
      <c r="S334" s="34">
        <v>54530.300440558189</v>
      </c>
      <c r="T334" s="34">
        <v>54530.300440558189</v>
      </c>
      <c r="U334" s="34">
        <v>140220.77256143535</v>
      </c>
      <c r="V334" s="34">
        <v>140220.77256143535</v>
      </c>
      <c r="W334" s="34">
        <v>140220.77256143535</v>
      </c>
      <c r="X334" s="34">
        <v>140220.77256143535</v>
      </c>
      <c r="Y334" s="34">
        <v>140220.77256143535</v>
      </c>
      <c r="Z334" s="34">
        <v>366132.01724374783</v>
      </c>
      <c r="AA334" s="34">
        <v>366132.01724374783</v>
      </c>
    </row>
    <row r="335" spans="2:27" x14ac:dyDescent="0.2">
      <c r="B335" s="31" t="s">
        <v>101</v>
      </c>
      <c r="C335" s="31"/>
      <c r="D335" s="32"/>
      <c r="E335" s="32"/>
      <c r="F335" s="33" t="s">
        <v>26</v>
      </c>
      <c r="G335" s="39">
        <v>0</v>
      </c>
      <c r="H335" s="34">
        <v>0</v>
      </c>
      <c r="I335" s="34">
        <v>0</v>
      </c>
      <c r="J335" s="34">
        <v>0</v>
      </c>
      <c r="K335" s="34">
        <v>0</v>
      </c>
      <c r="L335" s="34">
        <v>0</v>
      </c>
      <c r="M335" s="34">
        <v>0</v>
      </c>
      <c r="N335" s="34">
        <v>0</v>
      </c>
      <c r="O335" s="34">
        <v>0</v>
      </c>
      <c r="P335" s="34">
        <v>0</v>
      </c>
      <c r="Q335" s="34">
        <v>0</v>
      </c>
      <c r="R335" s="34">
        <v>0</v>
      </c>
      <c r="S335" s="34">
        <v>0</v>
      </c>
      <c r="T335" s="34">
        <v>0</v>
      </c>
      <c r="U335" s="34">
        <v>0</v>
      </c>
      <c r="V335" s="34">
        <v>0</v>
      </c>
      <c r="W335" s="34">
        <v>0</v>
      </c>
      <c r="X335" s="34">
        <v>0</v>
      </c>
      <c r="Y335" s="34">
        <v>0</v>
      </c>
      <c r="Z335" s="34">
        <v>0</v>
      </c>
      <c r="AA335" s="34">
        <v>0</v>
      </c>
    </row>
    <row r="336" spans="2:27" x14ac:dyDescent="0.2">
      <c r="B336" s="31" t="s">
        <v>102</v>
      </c>
      <c r="C336" s="31"/>
      <c r="D336" s="32"/>
      <c r="E336" s="32"/>
      <c r="F336" s="33" t="s">
        <v>26</v>
      </c>
      <c r="G336" s="39">
        <v>0</v>
      </c>
      <c r="H336" s="34">
        <v>0</v>
      </c>
      <c r="I336" s="34">
        <v>0</v>
      </c>
      <c r="J336" s="34">
        <v>0</v>
      </c>
      <c r="K336" s="34">
        <v>0</v>
      </c>
      <c r="L336" s="34">
        <v>0</v>
      </c>
      <c r="M336" s="34">
        <v>0</v>
      </c>
      <c r="N336" s="34">
        <v>0</v>
      </c>
      <c r="O336" s="34">
        <v>0</v>
      </c>
      <c r="P336" s="34">
        <v>0</v>
      </c>
      <c r="Q336" s="34">
        <v>0</v>
      </c>
      <c r="R336" s="34">
        <v>0</v>
      </c>
      <c r="S336" s="34">
        <v>0</v>
      </c>
      <c r="T336" s="34">
        <v>0</v>
      </c>
      <c r="U336" s="34">
        <v>0</v>
      </c>
      <c r="V336" s="34">
        <v>0</v>
      </c>
      <c r="W336" s="34">
        <v>0</v>
      </c>
      <c r="X336" s="34">
        <v>0</v>
      </c>
      <c r="Y336" s="34">
        <v>0</v>
      </c>
      <c r="Z336" s="34">
        <v>0</v>
      </c>
      <c r="AA336" s="34">
        <v>0</v>
      </c>
    </row>
    <row r="337" spans="2:27" x14ac:dyDescent="0.2">
      <c r="B337" s="31" t="s">
        <v>103</v>
      </c>
      <c r="C337" s="31"/>
      <c r="D337" s="32"/>
      <c r="E337" s="32"/>
      <c r="F337" s="33" t="s">
        <v>26</v>
      </c>
      <c r="G337" s="39">
        <v>770331.1295631387</v>
      </c>
      <c r="H337" s="34">
        <v>0</v>
      </c>
      <c r="I337" s="34">
        <v>0</v>
      </c>
      <c r="J337" s="34">
        <v>0</v>
      </c>
      <c r="K337" s="34">
        <v>0</v>
      </c>
      <c r="L337" s="34">
        <v>7790.0429200797407</v>
      </c>
      <c r="M337" s="34">
        <v>7790.0429200797407</v>
      </c>
      <c r="N337" s="34">
        <v>7790.0429200797407</v>
      </c>
      <c r="O337" s="34">
        <v>7790.0429200797407</v>
      </c>
      <c r="P337" s="34">
        <v>54530.300440558189</v>
      </c>
      <c r="Q337" s="34">
        <v>54530.300440558189</v>
      </c>
      <c r="R337" s="34">
        <v>54530.300440558189</v>
      </c>
      <c r="S337" s="34">
        <v>54530.300440558189</v>
      </c>
      <c r="T337" s="34">
        <v>54530.300440558189</v>
      </c>
      <c r="U337" s="34">
        <v>140220.77256143535</v>
      </c>
      <c r="V337" s="34">
        <v>140220.77256143535</v>
      </c>
      <c r="W337" s="34">
        <v>140220.77256143535</v>
      </c>
      <c r="X337" s="34">
        <v>140220.77256143535</v>
      </c>
      <c r="Y337" s="34">
        <v>140220.77256143535</v>
      </c>
      <c r="Z337" s="34">
        <v>366132.01724374783</v>
      </c>
      <c r="AA337" s="34">
        <v>366132.01724374783</v>
      </c>
    </row>
    <row r="338" spans="2:27" x14ac:dyDescent="0.2">
      <c r="B338" s="31" t="s">
        <v>104</v>
      </c>
      <c r="C338" s="31"/>
      <c r="D338" s="32"/>
      <c r="E338" s="32"/>
      <c r="F338" s="33" t="s">
        <v>26</v>
      </c>
      <c r="G338" s="39"/>
      <c r="H338" s="75" t="s">
        <v>200</v>
      </c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</row>
    <row r="339" spans="2:27" x14ac:dyDescent="0.2">
      <c r="B339" s="31" t="s">
        <v>105</v>
      </c>
      <c r="C339" s="31"/>
      <c r="D339" s="32"/>
      <c r="E339" s="32"/>
      <c r="F339" s="33" t="s">
        <v>26</v>
      </c>
      <c r="G339" s="39">
        <v>770331.1295631387</v>
      </c>
      <c r="H339" s="34">
        <v>0</v>
      </c>
      <c r="I339" s="34">
        <v>0</v>
      </c>
      <c r="J339" s="34">
        <v>0</v>
      </c>
      <c r="K339" s="34">
        <v>0</v>
      </c>
      <c r="L339" s="34">
        <v>7790.0429200797407</v>
      </c>
      <c r="M339" s="34">
        <v>7790.0429200797407</v>
      </c>
      <c r="N339" s="34">
        <v>7790.0429200797407</v>
      </c>
      <c r="O339" s="34">
        <v>7790.0429200797407</v>
      </c>
      <c r="P339" s="34">
        <v>54530.300440558189</v>
      </c>
      <c r="Q339" s="34">
        <v>54530.300440558189</v>
      </c>
      <c r="R339" s="34">
        <v>54530.300440558189</v>
      </c>
      <c r="S339" s="34">
        <v>54530.300440558189</v>
      </c>
      <c r="T339" s="34">
        <v>54530.300440558189</v>
      </c>
      <c r="U339" s="34">
        <v>140220.77256143535</v>
      </c>
      <c r="V339" s="34">
        <v>140220.77256143535</v>
      </c>
      <c r="W339" s="34">
        <v>140220.77256143535</v>
      </c>
      <c r="X339" s="34">
        <v>140220.77256143535</v>
      </c>
      <c r="Y339" s="34">
        <v>140220.77256143535</v>
      </c>
      <c r="Z339" s="34">
        <v>366132.01724374783</v>
      </c>
      <c r="AA339" s="34">
        <v>366132.01724374783</v>
      </c>
    </row>
    <row r="340" spans="2:27" x14ac:dyDescent="0.2">
      <c r="B340" s="31" t="s">
        <v>117</v>
      </c>
      <c r="C340" s="31"/>
      <c r="D340" s="32"/>
      <c r="E340" s="32"/>
      <c r="F340" s="33" t="s">
        <v>26</v>
      </c>
      <c r="G340" s="39"/>
      <c r="H340" s="75" t="s">
        <v>200</v>
      </c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</row>
    <row r="341" spans="2:27" x14ac:dyDescent="0.2">
      <c r="B341" s="31" t="s">
        <v>118</v>
      </c>
      <c r="C341" s="31"/>
      <c r="D341" s="32"/>
      <c r="E341" s="32"/>
      <c r="F341" s="33" t="s">
        <v>26</v>
      </c>
      <c r="G341" s="39"/>
      <c r="H341" s="75" t="s">
        <v>200</v>
      </c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</row>
    <row r="342" spans="2:27" x14ac:dyDescent="0.2">
      <c r="B342" s="97" t="s">
        <v>157</v>
      </c>
      <c r="C342" s="31"/>
      <c r="D342" s="32"/>
      <c r="E342" s="32"/>
      <c r="F342" s="33" t="s">
        <v>26</v>
      </c>
      <c r="G342" s="39"/>
      <c r="H342" s="75" t="s">
        <v>200</v>
      </c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</row>
    <row r="344" spans="2:27" ht="15" x14ac:dyDescent="0.25">
      <c r="B344" s="26" t="s">
        <v>145</v>
      </c>
      <c r="C344" s="26"/>
      <c r="D344" s="9"/>
      <c r="E344" s="9"/>
      <c r="F344" s="27"/>
      <c r="G344" s="38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2:27" ht="15" x14ac:dyDescent="0.25">
      <c r="B345" s="28" t="s">
        <v>25</v>
      </c>
      <c r="C345" s="28"/>
      <c r="D345" s="28"/>
      <c r="E345" s="28"/>
      <c r="F345" s="29" t="s">
        <v>17</v>
      </c>
      <c r="G345" s="30" t="s">
        <v>44</v>
      </c>
      <c r="H345" s="30">
        <v>2023</v>
      </c>
      <c r="I345" s="30">
        <v>2024</v>
      </c>
      <c r="J345" s="30">
        <v>2025</v>
      </c>
      <c r="K345" s="30">
        <v>2026</v>
      </c>
      <c r="L345" s="30">
        <v>2027</v>
      </c>
      <c r="M345" s="30">
        <v>2028</v>
      </c>
      <c r="N345" s="30">
        <v>2029</v>
      </c>
      <c r="O345" s="30">
        <v>2030</v>
      </c>
      <c r="P345" s="30">
        <v>2031</v>
      </c>
      <c r="Q345" s="30">
        <v>2032</v>
      </c>
      <c r="R345" s="30">
        <v>2033</v>
      </c>
      <c r="S345" s="30">
        <v>2034</v>
      </c>
      <c r="T345" s="30">
        <v>2035</v>
      </c>
      <c r="U345" s="30">
        <v>2036</v>
      </c>
      <c r="V345" s="30">
        <v>2037</v>
      </c>
      <c r="W345" s="30">
        <v>2038</v>
      </c>
      <c r="X345" s="30">
        <v>2039</v>
      </c>
      <c r="Y345" s="30">
        <v>2040</v>
      </c>
      <c r="Z345" s="30">
        <v>2041</v>
      </c>
      <c r="AA345" s="30">
        <v>2042</v>
      </c>
    </row>
    <row r="346" spans="2:27" x14ac:dyDescent="0.2">
      <c r="B346" s="31" t="s">
        <v>97</v>
      </c>
      <c r="C346" s="31"/>
      <c r="D346" s="32"/>
      <c r="E346" s="32"/>
      <c r="F346" s="33" t="s">
        <v>26</v>
      </c>
      <c r="G346" s="39">
        <v>0</v>
      </c>
      <c r="H346" s="34">
        <v>0</v>
      </c>
      <c r="I346" s="34">
        <v>0</v>
      </c>
      <c r="J346" s="34">
        <v>0</v>
      </c>
      <c r="K346" s="34">
        <v>0</v>
      </c>
      <c r="L346" s="34">
        <v>0</v>
      </c>
      <c r="M346" s="34">
        <v>0</v>
      </c>
      <c r="N346" s="34">
        <v>0</v>
      </c>
      <c r="O346" s="34">
        <v>0</v>
      </c>
      <c r="P346" s="34">
        <v>0</v>
      </c>
      <c r="Q346" s="34">
        <v>0</v>
      </c>
      <c r="R346" s="34">
        <v>0</v>
      </c>
      <c r="S346" s="34">
        <v>0</v>
      </c>
      <c r="T346" s="34">
        <v>0</v>
      </c>
      <c r="U346" s="34">
        <v>0</v>
      </c>
      <c r="V346" s="34">
        <v>0</v>
      </c>
      <c r="W346" s="34">
        <v>0</v>
      </c>
      <c r="X346" s="34">
        <v>0</v>
      </c>
      <c r="Y346" s="34">
        <v>0</v>
      </c>
      <c r="Z346" s="34">
        <v>0</v>
      </c>
      <c r="AA346" s="34">
        <v>0</v>
      </c>
    </row>
    <row r="347" spans="2:27" x14ac:dyDescent="0.2">
      <c r="B347" s="31" t="s">
        <v>98</v>
      </c>
      <c r="C347" s="31"/>
      <c r="D347" s="32"/>
      <c r="E347" s="32"/>
      <c r="F347" s="33" t="s">
        <v>26</v>
      </c>
      <c r="G347" s="39">
        <v>0</v>
      </c>
      <c r="H347" s="34">
        <v>0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  <c r="N347" s="34">
        <v>0</v>
      </c>
      <c r="O347" s="34">
        <v>0</v>
      </c>
      <c r="P347" s="34">
        <v>0</v>
      </c>
      <c r="Q347" s="34">
        <v>0</v>
      </c>
      <c r="R347" s="34">
        <v>0</v>
      </c>
      <c r="S347" s="34">
        <v>0</v>
      </c>
      <c r="T347" s="34">
        <v>0</v>
      </c>
      <c r="U347" s="34">
        <v>0</v>
      </c>
      <c r="V347" s="34">
        <v>0</v>
      </c>
      <c r="W347" s="34">
        <v>0</v>
      </c>
      <c r="X347" s="34">
        <v>0</v>
      </c>
      <c r="Y347" s="34">
        <v>0</v>
      </c>
      <c r="Z347" s="34">
        <v>0</v>
      </c>
      <c r="AA347" s="34">
        <v>0</v>
      </c>
    </row>
    <row r="348" spans="2:27" x14ac:dyDescent="0.2">
      <c r="B348" s="31" t="s">
        <v>99</v>
      </c>
      <c r="C348" s="31"/>
      <c r="D348" s="32"/>
      <c r="E348" s="32"/>
      <c r="F348" s="33" t="s">
        <v>26</v>
      </c>
      <c r="G348" s="39">
        <v>0</v>
      </c>
      <c r="H348" s="34">
        <v>0</v>
      </c>
      <c r="I348" s="34">
        <v>0</v>
      </c>
      <c r="J348" s="34">
        <v>0</v>
      </c>
      <c r="K348" s="34">
        <v>0</v>
      </c>
      <c r="L348" s="34">
        <v>0</v>
      </c>
      <c r="M348" s="34">
        <v>0</v>
      </c>
      <c r="N348" s="34">
        <v>0</v>
      </c>
      <c r="O348" s="34">
        <v>0</v>
      </c>
      <c r="P348" s="34">
        <v>0</v>
      </c>
      <c r="Q348" s="34">
        <v>0</v>
      </c>
      <c r="R348" s="34">
        <v>0</v>
      </c>
      <c r="S348" s="34">
        <v>0</v>
      </c>
      <c r="T348" s="34">
        <v>0</v>
      </c>
      <c r="U348" s="34">
        <v>0</v>
      </c>
      <c r="V348" s="34">
        <v>0</v>
      </c>
      <c r="W348" s="34">
        <v>0</v>
      </c>
      <c r="X348" s="34">
        <v>0</v>
      </c>
      <c r="Y348" s="34">
        <v>0</v>
      </c>
      <c r="Z348" s="34">
        <v>0</v>
      </c>
      <c r="AA348" s="34">
        <v>0</v>
      </c>
    </row>
    <row r="349" spans="2:27" x14ac:dyDescent="0.2">
      <c r="B349" s="31" t="s">
        <v>100</v>
      </c>
      <c r="C349" s="31"/>
      <c r="D349" s="32"/>
      <c r="E349" s="32"/>
      <c r="F349" s="33" t="s">
        <v>26</v>
      </c>
      <c r="G349" s="39">
        <v>0</v>
      </c>
      <c r="H349" s="34">
        <v>0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  <c r="N349" s="34">
        <v>0</v>
      </c>
      <c r="O349" s="34">
        <v>0</v>
      </c>
      <c r="P349" s="34">
        <v>0</v>
      </c>
      <c r="Q349" s="34">
        <v>0</v>
      </c>
      <c r="R349" s="34">
        <v>0</v>
      </c>
      <c r="S349" s="34">
        <v>0</v>
      </c>
      <c r="T349" s="34">
        <v>0</v>
      </c>
      <c r="U349" s="34">
        <v>0</v>
      </c>
      <c r="V349" s="34">
        <v>0</v>
      </c>
      <c r="W349" s="34">
        <v>0</v>
      </c>
      <c r="X349" s="34">
        <v>0</v>
      </c>
      <c r="Y349" s="34">
        <v>0</v>
      </c>
      <c r="Z349" s="34">
        <v>0</v>
      </c>
      <c r="AA349" s="34">
        <v>0</v>
      </c>
    </row>
    <row r="350" spans="2:27" x14ac:dyDescent="0.2">
      <c r="B350" s="31" t="s">
        <v>101</v>
      </c>
      <c r="C350" s="31"/>
      <c r="D350" s="32"/>
      <c r="E350" s="32"/>
      <c r="F350" s="33" t="s">
        <v>26</v>
      </c>
      <c r="G350" s="39">
        <v>0</v>
      </c>
      <c r="H350" s="34">
        <v>0</v>
      </c>
      <c r="I350" s="34">
        <v>0</v>
      </c>
      <c r="J350" s="34">
        <v>0</v>
      </c>
      <c r="K350" s="34">
        <v>0</v>
      </c>
      <c r="L350" s="34">
        <v>0</v>
      </c>
      <c r="M350" s="34">
        <v>0</v>
      </c>
      <c r="N350" s="34">
        <v>0</v>
      </c>
      <c r="O350" s="34">
        <v>0</v>
      </c>
      <c r="P350" s="34">
        <v>0</v>
      </c>
      <c r="Q350" s="34">
        <v>0</v>
      </c>
      <c r="R350" s="34">
        <v>0</v>
      </c>
      <c r="S350" s="34">
        <v>0</v>
      </c>
      <c r="T350" s="34">
        <v>0</v>
      </c>
      <c r="U350" s="34">
        <v>0</v>
      </c>
      <c r="V350" s="34">
        <v>0</v>
      </c>
      <c r="W350" s="34">
        <v>0</v>
      </c>
      <c r="X350" s="34">
        <v>0</v>
      </c>
      <c r="Y350" s="34">
        <v>0</v>
      </c>
      <c r="Z350" s="34">
        <v>0</v>
      </c>
      <c r="AA350" s="34">
        <v>0</v>
      </c>
    </row>
    <row r="351" spans="2:27" x14ac:dyDescent="0.2">
      <c r="B351" s="31" t="s">
        <v>102</v>
      </c>
      <c r="C351" s="31"/>
      <c r="D351" s="32"/>
      <c r="E351" s="32"/>
      <c r="F351" s="33" t="s">
        <v>26</v>
      </c>
      <c r="G351" s="39">
        <v>0</v>
      </c>
      <c r="H351" s="34">
        <v>0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0</v>
      </c>
      <c r="R351" s="34">
        <v>0</v>
      </c>
      <c r="S351" s="34">
        <v>0</v>
      </c>
      <c r="T351" s="34">
        <v>0</v>
      </c>
      <c r="U351" s="34">
        <v>0</v>
      </c>
      <c r="V351" s="34">
        <v>0</v>
      </c>
      <c r="W351" s="34">
        <v>0</v>
      </c>
      <c r="X351" s="34">
        <v>0</v>
      </c>
      <c r="Y351" s="34">
        <v>0</v>
      </c>
      <c r="Z351" s="34">
        <v>0</v>
      </c>
      <c r="AA351" s="34">
        <v>0</v>
      </c>
    </row>
    <row r="352" spans="2:27" x14ac:dyDescent="0.2">
      <c r="B352" s="31" t="s">
        <v>103</v>
      </c>
      <c r="C352" s="31"/>
      <c r="D352" s="32"/>
      <c r="E352" s="32"/>
      <c r="F352" s="33" t="s">
        <v>26</v>
      </c>
      <c r="G352" s="39">
        <v>0</v>
      </c>
      <c r="H352" s="34">
        <v>0</v>
      </c>
      <c r="I352" s="34">
        <v>0</v>
      </c>
      <c r="J352" s="34">
        <v>0</v>
      </c>
      <c r="K352" s="34">
        <v>0</v>
      </c>
      <c r="L352" s="34">
        <v>0</v>
      </c>
      <c r="M352" s="34">
        <v>0</v>
      </c>
      <c r="N352" s="34">
        <v>0</v>
      </c>
      <c r="O352" s="34">
        <v>0</v>
      </c>
      <c r="P352" s="34">
        <v>0</v>
      </c>
      <c r="Q352" s="34">
        <v>0</v>
      </c>
      <c r="R352" s="34">
        <v>0</v>
      </c>
      <c r="S352" s="34">
        <v>0</v>
      </c>
      <c r="T352" s="34">
        <v>0</v>
      </c>
      <c r="U352" s="34">
        <v>0</v>
      </c>
      <c r="V352" s="34">
        <v>0</v>
      </c>
      <c r="W352" s="34">
        <v>0</v>
      </c>
      <c r="X352" s="34">
        <v>0</v>
      </c>
      <c r="Y352" s="34">
        <v>0</v>
      </c>
      <c r="Z352" s="34">
        <v>0</v>
      </c>
      <c r="AA352" s="34">
        <v>0</v>
      </c>
    </row>
    <row r="353" spans="2:27" x14ac:dyDescent="0.2">
      <c r="B353" s="31" t="s">
        <v>104</v>
      </c>
      <c r="C353" s="31"/>
      <c r="D353" s="32"/>
      <c r="E353" s="32"/>
      <c r="F353" s="33" t="s">
        <v>26</v>
      </c>
      <c r="G353" s="39"/>
      <c r="H353" s="75" t="s">
        <v>200</v>
      </c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</row>
    <row r="354" spans="2:27" x14ac:dyDescent="0.2">
      <c r="B354" s="31" t="s">
        <v>105</v>
      </c>
      <c r="C354" s="31"/>
      <c r="D354" s="32"/>
      <c r="E354" s="32"/>
      <c r="F354" s="33" t="s">
        <v>26</v>
      </c>
      <c r="G354" s="39">
        <v>0</v>
      </c>
      <c r="H354" s="34">
        <v>0</v>
      </c>
      <c r="I354" s="34">
        <v>0</v>
      </c>
      <c r="J354" s="34">
        <v>0</v>
      </c>
      <c r="K354" s="34">
        <v>0</v>
      </c>
      <c r="L354" s="34">
        <v>0</v>
      </c>
      <c r="M354" s="34">
        <v>0</v>
      </c>
      <c r="N354" s="34">
        <v>0</v>
      </c>
      <c r="O354" s="34">
        <v>0</v>
      </c>
      <c r="P354" s="34">
        <v>0</v>
      </c>
      <c r="Q354" s="34">
        <v>0</v>
      </c>
      <c r="R354" s="34">
        <v>0</v>
      </c>
      <c r="S354" s="34">
        <v>0</v>
      </c>
      <c r="T354" s="34">
        <v>0</v>
      </c>
      <c r="U354" s="34">
        <v>0</v>
      </c>
      <c r="V354" s="34">
        <v>0</v>
      </c>
      <c r="W354" s="34">
        <v>0</v>
      </c>
      <c r="X354" s="34">
        <v>0</v>
      </c>
      <c r="Y354" s="34">
        <v>0</v>
      </c>
      <c r="Z354" s="34">
        <v>0</v>
      </c>
      <c r="AA354" s="34">
        <v>0</v>
      </c>
    </row>
    <row r="355" spans="2:27" x14ac:dyDescent="0.2">
      <c r="B355" s="31" t="s">
        <v>117</v>
      </c>
      <c r="C355" s="31"/>
      <c r="D355" s="32"/>
      <c r="E355" s="32"/>
      <c r="F355" s="33" t="s">
        <v>26</v>
      </c>
      <c r="G355" s="39"/>
      <c r="H355" s="75" t="s">
        <v>200</v>
      </c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</row>
    <row r="356" spans="2:27" x14ac:dyDescent="0.2">
      <c r="B356" s="31" t="s">
        <v>118</v>
      </c>
      <c r="C356" s="31"/>
      <c r="D356" s="32"/>
      <c r="E356" s="32"/>
      <c r="F356" s="33" t="s">
        <v>26</v>
      </c>
      <c r="G356" s="39"/>
      <c r="H356" s="75" t="s">
        <v>200</v>
      </c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</row>
    <row r="357" spans="2:27" x14ac:dyDescent="0.2">
      <c r="B357" s="97" t="s">
        <v>157</v>
      </c>
      <c r="C357" s="31"/>
      <c r="D357" s="32"/>
      <c r="E357" s="32"/>
      <c r="F357" s="33" t="s">
        <v>26</v>
      </c>
      <c r="G357" s="39"/>
      <c r="H357" s="75" t="s">
        <v>200</v>
      </c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</row>
    <row r="359" spans="2:27" ht="15" x14ac:dyDescent="0.25">
      <c r="B359" s="26" t="s">
        <v>61</v>
      </c>
      <c r="C359" s="26"/>
      <c r="D359" s="9"/>
      <c r="E359" s="9"/>
      <c r="F359" s="27"/>
      <c r="G359" s="38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2:27" ht="15" x14ac:dyDescent="0.25">
      <c r="B360" s="28" t="s">
        <v>25</v>
      </c>
      <c r="C360" s="28"/>
      <c r="D360" s="28"/>
      <c r="E360" s="28"/>
      <c r="F360" s="29" t="s">
        <v>17</v>
      </c>
      <c r="G360" s="30" t="s">
        <v>44</v>
      </c>
      <c r="H360" s="30">
        <v>2023</v>
      </c>
      <c r="I360" s="30">
        <v>2024</v>
      </c>
      <c r="J360" s="30">
        <v>2025</v>
      </c>
      <c r="K360" s="30">
        <v>2026</v>
      </c>
      <c r="L360" s="30">
        <v>2027</v>
      </c>
      <c r="M360" s="30">
        <v>2028</v>
      </c>
      <c r="N360" s="30">
        <v>2029</v>
      </c>
      <c r="O360" s="30">
        <v>2030</v>
      </c>
      <c r="P360" s="30">
        <v>2031</v>
      </c>
      <c r="Q360" s="30">
        <v>2032</v>
      </c>
      <c r="R360" s="30">
        <v>2033</v>
      </c>
      <c r="S360" s="30">
        <v>2034</v>
      </c>
      <c r="T360" s="30">
        <v>2035</v>
      </c>
      <c r="U360" s="30">
        <v>2036</v>
      </c>
      <c r="V360" s="30">
        <v>2037</v>
      </c>
      <c r="W360" s="30">
        <v>2038</v>
      </c>
      <c r="X360" s="30">
        <v>2039</v>
      </c>
      <c r="Y360" s="30">
        <v>2040</v>
      </c>
      <c r="Z360" s="30">
        <v>2041</v>
      </c>
      <c r="AA360" s="30">
        <v>2042</v>
      </c>
    </row>
    <row r="361" spans="2:27" x14ac:dyDescent="0.2">
      <c r="B361" s="31" t="s">
        <v>97</v>
      </c>
      <c r="C361" s="31"/>
      <c r="D361" s="32"/>
      <c r="E361" s="32"/>
      <c r="F361" s="33" t="s">
        <v>26</v>
      </c>
      <c r="G361" s="39">
        <v>0</v>
      </c>
      <c r="H361" s="34">
        <v>0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  <c r="N361" s="34">
        <v>0</v>
      </c>
      <c r="O361" s="34">
        <v>0</v>
      </c>
      <c r="P361" s="34">
        <v>0</v>
      </c>
      <c r="Q361" s="34">
        <v>0</v>
      </c>
      <c r="R361" s="34">
        <v>0</v>
      </c>
      <c r="S361" s="34">
        <v>0</v>
      </c>
      <c r="T361" s="34">
        <v>0</v>
      </c>
      <c r="U361" s="34">
        <v>0</v>
      </c>
      <c r="V361" s="34">
        <v>0</v>
      </c>
      <c r="W361" s="34">
        <v>0</v>
      </c>
      <c r="X361" s="34">
        <v>0</v>
      </c>
      <c r="Y361" s="34">
        <v>0</v>
      </c>
      <c r="Z361" s="34">
        <v>0</v>
      </c>
      <c r="AA361" s="34">
        <v>0</v>
      </c>
    </row>
    <row r="362" spans="2:27" x14ac:dyDescent="0.2">
      <c r="B362" s="31" t="s">
        <v>98</v>
      </c>
      <c r="C362" s="31"/>
      <c r="D362" s="32"/>
      <c r="E362" s="32"/>
      <c r="F362" s="33" t="s">
        <v>26</v>
      </c>
      <c r="G362" s="39">
        <v>0</v>
      </c>
      <c r="H362" s="34">
        <v>0</v>
      </c>
      <c r="I362" s="34">
        <v>0</v>
      </c>
      <c r="J362" s="34">
        <v>0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34">
        <v>0</v>
      </c>
      <c r="S362" s="34">
        <v>0</v>
      </c>
      <c r="T362" s="34">
        <v>0</v>
      </c>
      <c r="U362" s="34">
        <v>0</v>
      </c>
      <c r="V362" s="34">
        <v>0</v>
      </c>
      <c r="W362" s="34">
        <v>0</v>
      </c>
      <c r="X362" s="34">
        <v>0</v>
      </c>
      <c r="Y362" s="34">
        <v>0</v>
      </c>
      <c r="Z362" s="34">
        <v>0</v>
      </c>
      <c r="AA362" s="34">
        <v>0</v>
      </c>
    </row>
    <row r="363" spans="2:27" x14ac:dyDescent="0.2">
      <c r="B363" s="31" t="s">
        <v>99</v>
      </c>
      <c r="C363" s="31"/>
      <c r="D363" s="32"/>
      <c r="E363" s="32"/>
      <c r="F363" s="33" t="s">
        <v>26</v>
      </c>
      <c r="G363" s="39">
        <v>0</v>
      </c>
      <c r="H363" s="34">
        <v>0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4">
        <v>0</v>
      </c>
      <c r="R363" s="34">
        <v>0</v>
      </c>
      <c r="S363" s="34">
        <v>0</v>
      </c>
      <c r="T363" s="34">
        <v>0</v>
      </c>
      <c r="U363" s="34">
        <v>0</v>
      </c>
      <c r="V363" s="34">
        <v>0</v>
      </c>
      <c r="W363" s="34">
        <v>0</v>
      </c>
      <c r="X363" s="34">
        <v>0</v>
      </c>
      <c r="Y363" s="34">
        <v>0</v>
      </c>
      <c r="Z363" s="34">
        <v>0</v>
      </c>
      <c r="AA363" s="34">
        <v>0</v>
      </c>
    </row>
    <row r="364" spans="2:27" x14ac:dyDescent="0.2">
      <c r="B364" s="31" t="s">
        <v>100</v>
      </c>
      <c r="C364" s="31"/>
      <c r="D364" s="32"/>
      <c r="E364" s="32"/>
      <c r="F364" s="33" t="s">
        <v>26</v>
      </c>
      <c r="G364" s="39">
        <v>0</v>
      </c>
      <c r="H364" s="34">
        <v>0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0</v>
      </c>
      <c r="Q364" s="34">
        <v>0</v>
      </c>
      <c r="R364" s="34">
        <v>0</v>
      </c>
      <c r="S364" s="34">
        <v>0</v>
      </c>
      <c r="T364" s="34">
        <v>0</v>
      </c>
      <c r="U364" s="34">
        <v>0</v>
      </c>
      <c r="V364" s="34">
        <v>0</v>
      </c>
      <c r="W364" s="34">
        <v>0</v>
      </c>
      <c r="X364" s="34">
        <v>0</v>
      </c>
      <c r="Y364" s="34">
        <v>0</v>
      </c>
      <c r="Z364" s="34">
        <v>0</v>
      </c>
      <c r="AA364" s="34">
        <v>0</v>
      </c>
    </row>
    <row r="365" spans="2:27" x14ac:dyDescent="0.2">
      <c r="B365" s="31" t="s">
        <v>101</v>
      </c>
      <c r="C365" s="31"/>
      <c r="D365" s="32"/>
      <c r="E365" s="32"/>
      <c r="F365" s="33" t="s">
        <v>26</v>
      </c>
      <c r="G365" s="39">
        <v>0</v>
      </c>
      <c r="H365" s="34">
        <v>0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  <c r="S365" s="34">
        <v>0</v>
      </c>
      <c r="T365" s="34">
        <v>0</v>
      </c>
      <c r="U365" s="34">
        <v>0</v>
      </c>
      <c r="V365" s="34">
        <v>0</v>
      </c>
      <c r="W365" s="34">
        <v>0</v>
      </c>
      <c r="X365" s="34">
        <v>0</v>
      </c>
      <c r="Y365" s="34">
        <v>0</v>
      </c>
      <c r="Z365" s="34">
        <v>0</v>
      </c>
      <c r="AA365" s="34">
        <v>0</v>
      </c>
    </row>
    <row r="366" spans="2:27" x14ac:dyDescent="0.2">
      <c r="B366" s="31" t="s">
        <v>102</v>
      </c>
      <c r="C366" s="31"/>
      <c r="D366" s="32"/>
      <c r="E366" s="32"/>
      <c r="F366" s="33" t="s">
        <v>26</v>
      </c>
      <c r="G366" s="39">
        <v>0</v>
      </c>
      <c r="H366" s="34">
        <v>0</v>
      </c>
      <c r="I366" s="34">
        <v>0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0</v>
      </c>
      <c r="Q366" s="34">
        <v>0</v>
      </c>
      <c r="R366" s="34">
        <v>0</v>
      </c>
      <c r="S366" s="34">
        <v>0</v>
      </c>
      <c r="T366" s="34">
        <v>0</v>
      </c>
      <c r="U366" s="34">
        <v>0</v>
      </c>
      <c r="V366" s="34">
        <v>0</v>
      </c>
      <c r="W366" s="34">
        <v>0</v>
      </c>
      <c r="X366" s="34">
        <v>0</v>
      </c>
      <c r="Y366" s="34">
        <v>0</v>
      </c>
      <c r="Z366" s="34">
        <v>0</v>
      </c>
      <c r="AA366" s="34">
        <v>0</v>
      </c>
    </row>
    <row r="367" spans="2:27" x14ac:dyDescent="0.2">
      <c r="B367" s="31" t="s">
        <v>103</v>
      </c>
      <c r="C367" s="31"/>
      <c r="D367" s="32"/>
      <c r="E367" s="32"/>
      <c r="F367" s="33" t="s">
        <v>26</v>
      </c>
      <c r="G367" s="39">
        <v>0</v>
      </c>
      <c r="H367" s="34">
        <v>0</v>
      </c>
      <c r="I367" s="34">
        <v>0</v>
      </c>
      <c r="J367" s="34">
        <v>0</v>
      </c>
      <c r="K367" s="34">
        <v>0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4">
        <v>0</v>
      </c>
      <c r="R367" s="34">
        <v>0</v>
      </c>
      <c r="S367" s="34">
        <v>0</v>
      </c>
      <c r="T367" s="34">
        <v>0</v>
      </c>
      <c r="U367" s="34">
        <v>0</v>
      </c>
      <c r="V367" s="34">
        <v>0</v>
      </c>
      <c r="W367" s="34">
        <v>0</v>
      </c>
      <c r="X367" s="34">
        <v>0</v>
      </c>
      <c r="Y367" s="34">
        <v>0</v>
      </c>
      <c r="Z367" s="34">
        <v>0</v>
      </c>
      <c r="AA367" s="34">
        <v>0</v>
      </c>
    </row>
    <row r="368" spans="2:27" x14ac:dyDescent="0.2">
      <c r="B368" s="31" t="s">
        <v>104</v>
      </c>
      <c r="C368" s="31"/>
      <c r="D368" s="32"/>
      <c r="E368" s="32"/>
      <c r="F368" s="33" t="s">
        <v>26</v>
      </c>
      <c r="G368" s="39"/>
      <c r="H368" s="75" t="s">
        <v>200</v>
      </c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</row>
    <row r="369" spans="2:27" x14ac:dyDescent="0.2">
      <c r="B369" s="31" t="s">
        <v>105</v>
      </c>
      <c r="C369" s="31"/>
      <c r="D369" s="32"/>
      <c r="E369" s="32"/>
      <c r="F369" s="33" t="s">
        <v>26</v>
      </c>
      <c r="G369" s="39">
        <v>0</v>
      </c>
      <c r="H369" s="34">
        <v>0</v>
      </c>
      <c r="I369" s="34">
        <v>0</v>
      </c>
      <c r="J369" s="34">
        <v>0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0</v>
      </c>
      <c r="R369" s="34">
        <v>0</v>
      </c>
      <c r="S369" s="34">
        <v>0</v>
      </c>
      <c r="T369" s="34">
        <v>0</v>
      </c>
      <c r="U369" s="34">
        <v>0</v>
      </c>
      <c r="V369" s="34">
        <v>0</v>
      </c>
      <c r="W369" s="34">
        <v>0</v>
      </c>
      <c r="X369" s="34">
        <v>0</v>
      </c>
      <c r="Y369" s="34">
        <v>0</v>
      </c>
      <c r="Z369" s="34">
        <v>0</v>
      </c>
      <c r="AA369" s="34">
        <v>0</v>
      </c>
    </row>
    <row r="370" spans="2:27" x14ac:dyDescent="0.2">
      <c r="B370" s="31" t="s">
        <v>117</v>
      </c>
      <c r="C370" s="31"/>
      <c r="D370" s="32"/>
      <c r="E370" s="32"/>
      <c r="F370" s="33" t="s">
        <v>26</v>
      </c>
      <c r="G370" s="39"/>
      <c r="H370" s="75" t="s">
        <v>200</v>
      </c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</row>
    <row r="371" spans="2:27" x14ac:dyDescent="0.2">
      <c r="B371" s="31" t="s">
        <v>118</v>
      </c>
      <c r="C371" s="31"/>
      <c r="D371" s="32"/>
      <c r="E371" s="32"/>
      <c r="F371" s="33" t="s">
        <v>26</v>
      </c>
      <c r="G371" s="39"/>
      <c r="H371" s="75" t="s">
        <v>200</v>
      </c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</row>
    <row r="372" spans="2:27" x14ac:dyDescent="0.2">
      <c r="B372" s="97" t="s">
        <v>157</v>
      </c>
      <c r="C372" s="31"/>
      <c r="D372" s="32"/>
      <c r="E372" s="32"/>
      <c r="F372" s="33" t="s">
        <v>26</v>
      </c>
      <c r="G372" s="39"/>
      <c r="H372" s="75" t="s">
        <v>200</v>
      </c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</row>
    <row r="375" spans="2:27" ht="19.5" x14ac:dyDescent="0.3">
      <c r="B375" s="2" t="s">
        <v>178</v>
      </c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2:27" x14ac:dyDescent="0.2">
      <c r="F376" s="37"/>
      <c r="G376"/>
    </row>
    <row r="377" spans="2:27" ht="15" x14ac:dyDescent="0.2">
      <c r="H377" s="136">
        <v>0</v>
      </c>
      <c r="I377" s="136">
        <v>1</v>
      </c>
      <c r="J377" s="136">
        <v>2</v>
      </c>
      <c r="K377" s="136">
        <v>3</v>
      </c>
      <c r="L377" s="136">
        <v>4</v>
      </c>
      <c r="M377" s="136">
        <v>5</v>
      </c>
      <c r="N377" s="136">
        <v>6</v>
      </c>
      <c r="O377" s="136">
        <v>7</v>
      </c>
      <c r="P377" s="136">
        <v>8</v>
      </c>
      <c r="Q377" s="136">
        <v>9</v>
      </c>
      <c r="R377" s="136">
        <v>10</v>
      </c>
      <c r="S377" s="136">
        <v>11</v>
      </c>
      <c r="T377" s="136">
        <v>12</v>
      </c>
      <c r="U377" s="136">
        <v>13</v>
      </c>
      <c r="V377" s="136">
        <v>14</v>
      </c>
      <c r="W377" s="136">
        <v>15</v>
      </c>
      <c r="X377" s="136">
        <v>16</v>
      </c>
      <c r="Y377" s="136">
        <v>17</v>
      </c>
      <c r="Z377" s="136">
        <v>18</v>
      </c>
      <c r="AA377" s="136">
        <v>19</v>
      </c>
    </row>
    <row r="378" spans="2:27" ht="15" x14ac:dyDescent="0.2">
      <c r="H378" s="113">
        <v>1</v>
      </c>
      <c r="I378" s="113">
        <v>1.0549999999999999</v>
      </c>
      <c r="J378" s="113">
        <v>1.1130249999999999</v>
      </c>
      <c r="K378" s="113">
        <v>1.1742413749999998</v>
      </c>
      <c r="L378" s="113">
        <v>1.2388246506249998</v>
      </c>
      <c r="M378" s="113">
        <v>1.3069600064093747</v>
      </c>
      <c r="N378" s="113">
        <v>1.3788428067618903</v>
      </c>
      <c r="O378" s="113">
        <v>1.4546791611337941</v>
      </c>
      <c r="P378" s="113">
        <v>1.5346865149961528</v>
      </c>
      <c r="Q378" s="113">
        <v>1.6190942733209412</v>
      </c>
      <c r="R378" s="113">
        <v>1.708144458353593</v>
      </c>
      <c r="S378" s="113">
        <v>1.8020924035630403</v>
      </c>
      <c r="T378" s="113">
        <v>1.9012074857590076</v>
      </c>
      <c r="U378" s="113">
        <v>2.0057738974757529</v>
      </c>
      <c r="V378" s="113">
        <v>2.1160914618369193</v>
      </c>
      <c r="W378" s="113">
        <v>2.2324764922379496</v>
      </c>
      <c r="X378" s="113">
        <v>2.3552626993110368</v>
      </c>
      <c r="Y378" s="113">
        <v>2.4848021477731437</v>
      </c>
      <c r="Z378" s="113">
        <v>2.6214662659006667</v>
      </c>
      <c r="AA378" s="113">
        <v>2.7656469105252031</v>
      </c>
    </row>
    <row r="380" spans="2:27" ht="15" x14ac:dyDescent="0.25">
      <c r="B380" s="26" t="s">
        <v>179</v>
      </c>
      <c r="C380" s="9"/>
      <c r="D380" s="9"/>
      <c r="E380" s="9"/>
      <c r="F380" s="27"/>
      <c r="G380" s="38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2:27" ht="15" x14ac:dyDescent="0.25">
      <c r="B381" s="28" t="s">
        <v>25</v>
      </c>
      <c r="C381" s="28"/>
      <c r="D381" s="28"/>
      <c r="E381" s="28"/>
      <c r="F381" s="29" t="s">
        <v>17</v>
      </c>
      <c r="G381" s="30" t="s">
        <v>44</v>
      </c>
      <c r="H381" s="30">
        <v>2023</v>
      </c>
      <c r="I381" s="30">
        <v>2024</v>
      </c>
      <c r="J381" s="30">
        <v>2025</v>
      </c>
      <c r="K381" s="30">
        <v>2026</v>
      </c>
      <c r="L381" s="30">
        <v>2027</v>
      </c>
      <c r="M381" s="30">
        <v>2028</v>
      </c>
      <c r="N381" s="30">
        <v>2029</v>
      </c>
      <c r="O381" s="30">
        <v>2030</v>
      </c>
      <c r="P381" s="30">
        <v>2031</v>
      </c>
      <c r="Q381" s="30">
        <v>2032</v>
      </c>
      <c r="R381" s="30">
        <v>2033</v>
      </c>
      <c r="S381" s="30">
        <v>2034</v>
      </c>
      <c r="T381" s="30">
        <v>2035</v>
      </c>
      <c r="U381" s="30">
        <v>2036</v>
      </c>
      <c r="V381" s="30">
        <v>2037</v>
      </c>
      <c r="W381" s="30">
        <v>2038</v>
      </c>
      <c r="X381" s="30">
        <v>2039</v>
      </c>
      <c r="Y381" s="30">
        <v>2040</v>
      </c>
      <c r="Z381" s="30">
        <v>2041</v>
      </c>
      <c r="AA381" s="30">
        <v>2042</v>
      </c>
    </row>
    <row r="382" spans="2:27" x14ac:dyDescent="0.2">
      <c r="B382" s="31" t="s">
        <v>97</v>
      </c>
      <c r="C382" s="31"/>
      <c r="D382" s="32"/>
      <c r="E382" s="32"/>
      <c r="F382" s="33" t="s">
        <v>26</v>
      </c>
      <c r="G382" s="39"/>
      <c r="H382" s="34">
        <v>0</v>
      </c>
      <c r="I382" s="34">
        <v>0</v>
      </c>
      <c r="J382" s="34">
        <v>0</v>
      </c>
      <c r="K382" s="34">
        <v>86799354.527811721</v>
      </c>
      <c r="L382" s="34">
        <v>205042315.181871</v>
      </c>
      <c r="M382" s="34">
        <v>187824254.81714919</v>
      </c>
      <c r="N382" s="34">
        <v>222710594.36354354</v>
      </c>
      <c r="O382" s="34">
        <v>0</v>
      </c>
      <c r="P382" s="34">
        <v>0</v>
      </c>
      <c r="Q382" s="34">
        <v>0</v>
      </c>
      <c r="R382" s="34">
        <v>0</v>
      </c>
      <c r="S382" s="34">
        <v>0</v>
      </c>
      <c r="T382" s="34">
        <v>0</v>
      </c>
      <c r="U382" s="34">
        <v>0</v>
      </c>
      <c r="V382" s="34">
        <v>0</v>
      </c>
      <c r="W382" s="34">
        <v>0</v>
      </c>
      <c r="X382" s="34">
        <v>0</v>
      </c>
      <c r="Y382" s="34">
        <v>0</v>
      </c>
      <c r="Z382" s="34">
        <v>0</v>
      </c>
      <c r="AA382" s="34">
        <v>0</v>
      </c>
    </row>
    <row r="383" spans="2:27" x14ac:dyDescent="0.2">
      <c r="B383" s="31" t="s">
        <v>98</v>
      </c>
      <c r="C383" s="31"/>
      <c r="D383" s="32"/>
      <c r="E383" s="32"/>
      <c r="F383" s="33" t="s">
        <v>26</v>
      </c>
      <c r="G383" s="39"/>
      <c r="H383" s="34">
        <v>0</v>
      </c>
      <c r="I383" s="34">
        <v>0</v>
      </c>
      <c r="J383" s="34">
        <v>0</v>
      </c>
      <c r="K383" s="34">
        <v>86799354.527811721</v>
      </c>
      <c r="L383" s="34">
        <v>205042315.181871</v>
      </c>
      <c r="M383" s="34">
        <v>187824254.81714919</v>
      </c>
      <c r="N383" s="34">
        <v>222710594.36354354</v>
      </c>
      <c r="O383" s="34">
        <v>0</v>
      </c>
      <c r="P383" s="34">
        <v>0</v>
      </c>
      <c r="Q383" s="34">
        <v>0</v>
      </c>
      <c r="R383" s="34">
        <v>0</v>
      </c>
      <c r="S383" s="34">
        <v>0</v>
      </c>
      <c r="T383" s="34">
        <v>0</v>
      </c>
      <c r="U383" s="34">
        <v>0</v>
      </c>
      <c r="V383" s="34">
        <v>0</v>
      </c>
      <c r="W383" s="34">
        <v>0</v>
      </c>
      <c r="X383" s="34">
        <v>0</v>
      </c>
      <c r="Y383" s="34">
        <v>0</v>
      </c>
      <c r="Z383" s="34">
        <v>0</v>
      </c>
      <c r="AA383" s="34">
        <v>0</v>
      </c>
    </row>
    <row r="384" spans="2:27" x14ac:dyDescent="0.2">
      <c r="B384" s="31" t="s">
        <v>99</v>
      </c>
      <c r="C384" s="31"/>
      <c r="D384" s="32"/>
      <c r="E384" s="32"/>
      <c r="F384" s="33" t="s">
        <v>26</v>
      </c>
      <c r="G384" s="39"/>
      <c r="H384" s="34">
        <v>0</v>
      </c>
      <c r="I384" s="34">
        <v>0</v>
      </c>
      <c r="J384" s="34">
        <v>0</v>
      </c>
      <c r="K384" s="34">
        <v>0</v>
      </c>
      <c r="L384" s="34">
        <v>0</v>
      </c>
      <c r="M384" s="34">
        <v>132797057.16827469</v>
      </c>
      <c r="N384" s="34">
        <v>222710594.36354354</v>
      </c>
      <c r="O384" s="34">
        <v>0</v>
      </c>
      <c r="P384" s="34">
        <v>0</v>
      </c>
      <c r="Q384" s="34">
        <v>0</v>
      </c>
      <c r="R384" s="34">
        <v>0</v>
      </c>
      <c r="S384" s="34">
        <v>0</v>
      </c>
      <c r="T384" s="34">
        <v>0</v>
      </c>
      <c r="U384" s="34">
        <v>0</v>
      </c>
      <c r="V384" s="34">
        <v>0</v>
      </c>
      <c r="W384" s="34">
        <v>0</v>
      </c>
      <c r="X384" s="34">
        <v>0</v>
      </c>
      <c r="Y384" s="34">
        <v>0</v>
      </c>
      <c r="Z384" s="34">
        <v>0</v>
      </c>
      <c r="AA384" s="34">
        <v>0</v>
      </c>
    </row>
    <row r="385" spans="2:27" x14ac:dyDescent="0.2">
      <c r="B385" s="31" t="s">
        <v>100</v>
      </c>
      <c r="C385" s="31"/>
      <c r="D385" s="32"/>
      <c r="E385" s="32"/>
      <c r="F385" s="33" t="s">
        <v>26</v>
      </c>
      <c r="G385" s="39"/>
      <c r="H385" s="34">
        <v>0</v>
      </c>
      <c r="I385" s="34">
        <v>0</v>
      </c>
      <c r="J385" s="34">
        <v>0</v>
      </c>
      <c r="K385" s="34">
        <v>0</v>
      </c>
      <c r="L385" s="34">
        <v>0</v>
      </c>
      <c r="M385" s="34">
        <v>96100301.500218242</v>
      </c>
      <c r="N385" s="34">
        <v>222716244.05971041</v>
      </c>
      <c r="O385" s="34">
        <v>5355.1622434792353</v>
      </c>
      <c r="P385" s="34">
        <v>35531.882184222413</v>
      </c>
      <c r="Q385" s="34">
        <v>33679.509179357738</v>
      </c>
      <c r="R385" s="34">
        <v>31923.70538327748</v>
      </c>
      <c r="S385" s="34">
        <v>30259.436382253538</v>
      </c>
      <c r="T385" s="34">
        <v>28681.930220145536</v>
      </c>
      <c r="U385" s="34">
        <v>69908.563840571383</v>
      </c>
      <c r="V385" s="34">
        <v>66264.041555043965</v>
      </c>
      <c r="W385" s="34">
        <v>62809.518061653056</v>
      </c>
      <c r="X385" s="34">
        <v>59535.088210097681</v>
      </c>
      <c r="Y385" s="34">
        <v>56431.36323232008</v>
      </c>
      <c r="Z385" s="34">
        <v>139666.88109105022</v>
      </c>
      <c r="AA385" s="34">
        <v>132385.66928061633</v>
      </c>
    </row>
    <row r="386" spans="2:27" x14ac:dyDescent="0.2">
      <c r="B386" s="31" t="s">
        <v>101</v>
      </c>
      <c r="C386" s="31"/>
      <c r="D386" s="32"/>
      <c r="E386" s="32"/>
      <c r="F386" s="33" t="s">
        <v>26</v>
      </c>
      <c r="G386" s="39"/>
      <c r="H386" s="34">
        <v>0</v>
      </c>
      <c r="I386" s="34">
        <v>0</v>
      </c>
      <c r="J386" s="34">
        <v>0</v>
      </c>
      <c r="K386" s="34">
        <v>0</v>
      </c>
      <c r="L386" s="34">
        <v>0</v>
      </c>
      <c r="M386" s="34">
        <v>132797057.16827469</v>
      </c>
      <c r="N386" s="34">
        <v>222710594.36354354</v>
      </c>
      <c r="O386" s="34">
        <v>0</v>
      </c>
      <c r="P386" s="34">
        <v>0</v>
      </c>
      <c r="Q386" s="34">
        <v>0</v>
      </c>
      <c r="R386" s="34">
        <v>0</v>
      </c>
      <c r="S386" s="34">
        <v>0</v>
      </c>
      <c r="T386" s="34">
        <v>0</v>
      </c>
      <c r="U386" s="34">
        <v>0</v>
      </c>
      <c r="V386" s="34">
        <v>0</v>
      </c>
      <c r="W386" s="34">
        <v>0</v>
      </c>
      <c r="X386" s="34">
        <v>0</v>
      </c>
      <c r="Y386" s="34">
        <v>0</v>
      </c>
      <c r="Z386" s="34">
        <v>0</v>
      </c>
      <c r="AA386" s="34">
        <v>0</v>
      </c>
    </row>
    <row r="387" spans="2:27" x14ac:dyDescent="0.2">
      <c r="B387" s="31" t="s">
        <v>102</v>
      </c>
      <c r="C387" s="31"/>
      <c r="D387" s="32"/>
      <c r="E387" s="32"/>
      <c r="F387" s="33" t="s">
        <v>26</v>
      </c>
      <c r="G387" s="39"/>
      <c r="H387" s="34">
        <v>0</v>
      </c>
      <c r="I387" s="34">
        <v>0</v>
      </c>
      <c r="J387" s="34">
        <v>0</v>
      </c>
      <c r="K387" s="34">
        <v>0</v>
      </c>
      <c r="L387" s="34">
        <v>0</v>
      </c>
      <c r="M387" s="34">
        <v>132797057.16827469</v>
      </c>
      <c r="N387" s="34">
        <v>222710594.36354354</v>
      </c>
      <c r="O387" s="34">
        <v>0</v>
      </c>
      <c r="P387" s="34">
        <v>0</v>
      </c>
      <c r="Q387" s="34">
        <v>0</v>
      </c>
      <c r="R387" s="34">
        <v>0</v>
      </c>
      <c r="S387" s="34">
        <v>0</v>
      </c>
      <c r="T387" s="34">
        <v>0</v>
      </c>
      <c r="U387" s="34">
        <v>0</v>
      </c>
      <c r="V387" s="34">
        <v>0</v>
      </c>
      <c r="W387" s="34">
        <v>0</v>
      </c>
      <c r="X387" s="34">
        <v>0</v>
      </c>
      <c r="Y387" s="34">
        <v>0</v>
      </c>
      <c r="Z387" s="34">
        <v>0</v>
      </c>
      <c r="AA387" s="34">
        <v>0</v>
      </c>
    </row>
    <row r="388" spans="2:27" x14ac:dyDescent="0.2">
      <c r="B388" s="31" t="s">
        <v>103</v>
      </c>
      <c r="C388" s="31"/>
      <c r="D388" s="32"/>
      <c r="E388" s="32"/>
      <c r="F388" s="33" t="s">
        <v>26</v>
      </c>
      <c r="G388" s="39"/>
      <c r="H388" s="34">
        <v>0</v>
      </c>
      <c r="I388" s="34">
        <v>0</v>
      </c>
      <c r="J388" s="34">
        <v>0</v>
      </c>
      <c r="K388" s="34">
        <v>57094331.635129139</v>
      </c>
      <c r="L388" s="34">
        <v>205048603.43494713</v>
      </c>
      <c r="M388" s="34">
        <v>187830215.24660525</v>
      </c>
      <c r="N388" s="34">
        <v>222716244.05971041</v>
      </c>
      <c r="O388" s="34">
        <v>5355.1622434792353</v>
      </c>
      <c r="P388" s="34">
        <v>35531.882184222413</v>
      </c>
      <c r="Q388" s="34">
        <v>33679.509179357738</v>
      </c>
      <c r="R388" s="34">
        <v>31923.70538327748</v>
      </c>
      <c r="S388" s="34">
        <v>30259.436382253538</v>
      </c>
      <c r="T388" s="34">
        <v>28681.930220145536</v>
      </c>
      <c r="U388" s="34">
        <v>69908.563840571383</v>
      </c>
      <c r="V388" s="34">
        <v>66264.041555043965</v>
      </c>
      <c r="W388" s="34">
        <v>62809.518061653056</v>
      </c>
      <c r="X388" s="34">
        <v>59535.088210097681</v>
      </c>
      <c r="Y388" s="34">
        <v>56431.36323232008</v>
      </c>
      <c r="Z388" s="34">
        <v>139666.88109105022</v>
      </c>
      <c r="AA388" s="34">
        <v>132385.66928061633</v>
      </c>
    </row>
    <row r="389" spans="2:27" x14ac:dyDescent="0.2">
      <c r="B389" s="31" t="s">
        <v>104</v>
      </c>
      <c r="C389" s="31"/>
      <c r="D389" s="32"/>
      <c r="E389" s="32"/>
      <c r="F389" s="33" t="s">
        <v>26</v>
      </c>
      <c r="G389" s="39"/>
      <c r="H389" s="75" t="s">
        <v>200</v>
      </c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</row>
    <row r="390" spans="2:27" x14ac:dyDescent="0.2">
      <c r="B390" s="31" t="s">
        <v>105</v>
      </c>
      <c r="C390" s="31"/>
      <c r="D390" s="32"/>
      <c r="E390" s="32"/>
      <c r="F390" s="33" t="s">
        <v>26</v>
      </c>
      <c r="G390" s="39"/>
      <c r="H390" s="34">
        <v>0</v>
      </c>
      <c r="I390" s="34">
        <v>0</v>
      </c>
      <c r="J390" s="34">
        <v>0</v>
      </c>
      <c r="K390" s="34">
        <v>57094331.635129139</v>
      </c>
      <c r="L390" s="34">
        <v>205048603.43494713</v>
      </c>
      <c r="M390" s="34">
        <v>187830215.24660525</v>
      </c>
      <c r="N390" s="34">
        <v>222716244.05971041</v>
      </c>
      <c r="O390" s="34">
        <v>5355.1622434792353</v>
      </c>
      <c r="P390" s="34">
        <v>35531.882184222413</v>
      </c>
      <c r="Q390" s="34">
        <v>33679.509179357738</v>
      </c>
      <c r="R390" s="34">
        <v>31923.70538327748</v>
      </c>
      <c r="S390" s="34">
        <v>30259.436382253538</v>
      </c>
      <c r="T390" s="34">
        <v>28681.930220145536</v>
      </c>
      <c r="U390" s="34">
        <v>69908.563840571383</v>
      </c>
      <c r="V390" s="34">
        <v>66264.041555043965</v>
      </c>
      <c r="W390" s="34">
        <v>62809.518061653056</v>
      </c>
      <c r="X390" s="34">
        <v>59535.088210097681</v>
      </c>
      <c r="Y390" s="34">
        <v>56431.36323232008</v>
      </c>
      <c r="Z390" s="34">
        <v>139666.88109105022</v>
      </c>
      <c r="AA390" s="34">
        <v>132385.66928061633</v>
      </c>
    </row>
    <row r="391" spans="2:27" x14ac:dyDescent="0.2">
      <c r="B391" s="31" t="s">
        <v>117</v>
      </c>
      <c r="C391" s="31"/>
      <c r="D391" s="32"/>
      <c r="E391" s="32"/>
      <c r="F391" s="33" t="s">
        <v>26</v>
      </c>
      <c r="G391" s="39"/>
      <c r="H391" s="75" t="s">
        <v>200</v>
      </c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</row>
    <row r="392" spans="2:27" x14ac:dyDescent="0.2">
      <c r="B392" s="31" t="s">
        <v>118</v>
      </c>
      <c r="C392" s="31"/>
      <c r="D392" s="32"/>
      <c r="E392" s="32"/>
      <c r="F392" s="33" t="s">
        <v>26</v>
      </c>
      <c r="G392" s="39"/>
      <c r="H392" s="75" t="s">
        <v>200</v>
      </c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</row>
    <row r="393" spans="2:27" x14ac:dyDescent="0.2">
      <c r="B393" s="97" t="s">
        <v>157</v>
      </c>
      <c r="C393" s="31"/>
      <c r="D393" s="32"/>
      <c r="E393" s="32"/>
      <c r="F393" s="33" t="s">
        <v>26</v>
      </c>
      <c r="G393" s="39"/>
      <c r="H393" s="75" t="s">
        <v>200</v>
      </c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</row>
    <row r="395" spans="2:27" ht="15" x14ac:dyDescent="0.25">
      <c r="B395" s="26" t="s">
        <v>180</v>
      </c>
      <c r="C395" s="9"/>
      <c r="D395" s="9"/>
      <c r="E395" s="9"/>
      <c r="F395" s="27"/>
      <c r="G395" s="38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2:27" ht="15" x14ac:dyDescent="0.25">
      <c r="B396" s="28" t="s">
        <v>25</v>
      </c>
      <c r="C396" s="28"/>
      <c r="D396" s="28"/>
      <c r="E396" s="28"/>
      <c r="F396" s="29" t="s">
        <v>17</v>
      </c>
      <c r="G396" s="30" t="s">
        <v>44</v>
      </c>
      <c r="H396" s="30">
        <v>2023</v>
      </c>
      <c r="I396" s="30">
        <v>2024</v>
      </c>
      <c r="J396" s="30">
        <v>2025</v>
      </c>
      <c r="K396" s="30">
        <v>2026</v>
      </c>
      <c r="L396" s="30">
        <v>2027</v>
      </c>
      <c r="M396" s="30">
        <v>2028</v>
      </c>
      <c r="N396" s="30">
        <v>2029</v>
      </c>
      <c r="O396" s="30">
        <v>2030</v>
      </c>
      <c r="P396" s="30">
        <v>2031</v>
      </c>
      <c r="Q396" s="30">
        <v>2032</v>
      </c>
      <c r="R396" s="30">
        <v>2033</v>
      </c>
      <c r="S396" s="30">
        <v>2034</v>
      </c>
      <c r="T396" s="30">
        <v>2035</v>
      </c>
      <c r="U396" s="30">
        <v>2036</v>
      </c>
      <c r="V396" s="30">
        <v>2037</v>
      </c>
      <c r="W396" s="30">
        <v>2038</v>
      </c>
      <c r="X396" s="30">
        <v>2039</v>
      </c>
      <c r="Y396" s="30">
        <v>2040</v>
      </c>
      <c r="Z396" s="30">
        <v>2041</v>
      </c>
      <c r="AA396" s="30">
        <v>2042</v>
      </c>
    </row>
    <row r="397" spans="2:27" x14ac:dyDescent="0.2">
      <c r="B397" s="31" t="s">
        <v>97</v>
      </c>
      <c r="C397" s="31"/>
      <c r="D397" s="32"/>
      <c r="E397" s="32"/>
      <c r="F397" s="33" t="s">
        <v>26</v>
      </c>
      <c r="G397" s="39"/>
      <c r="H397" s="34">
        <v>0</v>
      </c>
      <c r="I397" s="34">
        <v>0</v>
      </c>
      <c r="J397" s="34">
        <v>0</v>
      </c>
      <c r="K397" s="34">
        <v>86799354.527811721</v>
      </c>
      <c r="L397" s="34">
        <v>291841669.7096827</v>
      </c>
      <c r="M397" s="34">
        <v>479665924.52683187</v>
      </c>
      <c r="N397" s="34">
        <v>702376518.89037538</v>
      </c>
      <c r="O397" s="34">
        <v>702376518.89037538</v>
      </c>
      <c r="P397" s="34">
        <v>702376518.89037538</v>
      </c>
      <c r="Q397" s="34">
        <v>702376518.89037538</v>
      </c>
      <c r="R397" s="34">
        <v>702376518.89037538</v>
      </c>
      <c r="S397" s="34">
        <v>702376518.89037538</v>
      </c>
      <c r="T397" s="34">
        <v>702376518.89037538</v>
      </c>
      <c r="U397" s="34">
        <v>702376518.89037538</v>
      </c>
      <c r="V397" s="34">
        <v>702376518.89037538</v>
      </c>
      <c r="W397" s="34">
        <v>702376518.89037538</v>
      </c>
      <c r="X397" s="34">
        <v>702376518.89037538</v>
      </c>
      <c r="Y397" s="34">
        <v>702376518.89037538</v>
      </c>
      <c r="Z397" s="34">
        <v>702376518.89037538</v>
      </c>
      <c r="AA397" s="34">
        <v>702376518.89037538</v>
      </c>
    </row>
    <row r="398" spans="2:27" x14ac:dyDescent="0.2">
      <c r="B398" s="31" t="s">
        <v>98</v>
      </c>
      <c r="C398" s="31"/>
      <c r="D398" s="32"/>
      <c r="E398" s="32"/>
      <c r="F398" s="33" t="s">
        <v>26</v>
      </c>
      <c r="G398" s="39"/>
      <c r="H398" s="34">
        <v>0</v>
      </c>
      <c r="I398" s="34">
        <v>0</v>
      </c>
      <c r="J398" s="34">
        <v>0</v>
      </c>
      <c r="K398" s="34">
        <v>86799354.527811721</v>
      </c>
      <c r="L398" s="34">
        <v>291841669.7096827</v>
      </c>
      <c r="M398" s="34">
        <v>479665924.52683187</v>
      </c>
      <c r="N398" s="34">
        <v>702376518.89037538</v>
      </c>
      <c r="O398" s="34">
        <v>702376518.89037538</v>
      </c>
      <c r="P398" s="34">
        <v>702376518.89037538</v>
      </c>
      <c r="Q398" s="34">
        <v>702376518.89037538</v>
      </c>
      <c r="R398" s="34">
        <v>702376518.89037538</v>
      </c>
      <c r="S398" s="34">
        <v>702376518.89037538</v>
      </c>
      <c r="T398" s="34">
        <v>702376518.89037538</v>
      </c>
      <c r="U398" s="34">
        <v>702376518.89037538</v>
      </c>
      <c r="V398" s="34">
        <v>702376518.89037538</v>
      </c>
      <c r="W398" s="34">
        <v>702376518.89037538</v>
      </c>
      <c r="X398" s="34">
        <v>702376518.89037538</v>
      </c>
      <c r="Y398" s="34">
        <v>702376518.89037538</v>
      </c>
      <c r="Z398" s="34">
        <v>702376518.89037538</v>
      </c>
      <c r="AA398" s="34">
        <v>702376518.89037538</v>
      </c>
    </row>
    <row r="399" spans="2:27" x14ac:dyDescent="0.2">
      <c r="B399" s="31" t="s">
        <v>99</v>
      </c>
      <c r="C399" s="31"/>
      <c r="D399" s="32"/>
      <c r="E399" s="32"/>
      <c r="F399" s="33" t="s">
        <v>26</v>
      </c>
      <c r="G399" s="39"/>
      <c r="H399" s="34">
        <v>0</v>
      </c>
      <c r="I399" s="34">
        <v>0</v>
      </c>
      <c r="J399" s="34">
        <v>0</v>
      </c>
      <c r="K399" s="34">
        <v>0</v>
      </c>
      <c r="L399" s="34">
        <v>0</v>
      </c>
      <c r="M399" s="34">
        <v>132797057.16827469</v>
      </c>
      <c r="N399" s="34">
        <v>355507651.53181821</v>
      </c>
      <c r="O399" s="34">
        <v>355507651.53181821</v>
      </c>
      <c r="P399" s="34">
        <v>355507651.53181821</v>
      </c>
      <c r="Q399" s="34">
        <v>355507651.53181821</v>
      </c>
      <c r="R399" s="34">
        <v>355507651.53181821</v>
      </c>
      <c r="S399" s="34">
        <v>355507651.53181821</v>
      </c>
      <c r="T399" s="34">
        <v>355507651.53181821</v>
      </c>
      <c r="U399" s="34">
        <v>355507651.53181821</v>
      </c>
      <c r="V399" s="34">
        <v>355507651.53181821</v>
      </c>
      <c r="W399" s="34">
        <v>355507651.53181821</v>
      </c>
      <c r="X399" s="34">
        <v>355507651.53181821</v>
      </c>
      <c r="Y399" s="34">
        <v>355507651.53181821</v>
      </c>
      <c r="Z399" s="34">
        <v>355507651.53181821</v>
      </c>
      <c r="AA399" s="34">
        <v>355507651.53181821</v>
      </c>
    </row>
    <row r="400" spans="2:27" x14ac:dyDescent="0.2">
      <c r="B400" s="31" t="s">
        <v>100</v>
      </c>
      <c r="C400" s="31"/>
      <c r="D400" s="32"/>
      <c r="E400" s="32"/>
      <c r="F400" s="33" t="s">
        <v>26</v>
      </c>
      <c r="G400" s="39"/>
      <c r="H400" s="34">
        <v>0</v>
      </c>
      <c r="I400" s="34">
        <v>0</v>
      </c>
      <c r="J400" s="34">
        <v>0</v>
      </c>
      <c r="K400" s="34">
        <v>0</v>
      </c>
      <c r="L400" s="34">
        <v>0</v>
      </c>
      <c r="M400" s="34">
        <v>96100301.500218242</v>
      </c>
      <c r="N400" s="34">
        <v>318816545.55992866</v>
      </c>
      <c r="O400" s="34">
        <v>318821900.72217214</v>
      </c>
      <c r="P400" s="34">
        <v>318857432.60435635</v>
      </c>
      <c r="Q400" s="34">
        <v>318891112.1135357</v>
      </c>
      <c r="R400" s="34">
        <v>318923035.818919</v>
      </c>
      <c r="S400" s="34">
        <v>318953295.25530124</v>
      </c>
      <c r="T400" s="34">
        <v>318981977.18552136</v>
      </c>
      <c r="U400" s="34">
        <v>319051885.74936193</v>
      </c>
      <c r="V400" s="34">
        <v>319118149.79091698</v>
      </c>
      <c r="W400" s="34">
        <v>319180959.30897862</v>
      </c>
      <c r="X400" s="34">
        <v>319240494.39718872</v>
      </c>
      <c r="Y400" s="34">
        <v>319296925.76042104</v>
      </c>
      <c r="Z400" s="34">
        <v>319436592.6415121</v>
      </c>
      <c r="AA400" s="34">
        <v>319568978.31079268</v>
      </c>
    </row>
    <row r="401" spans="2:27" x14ac:dyDescent="0.2">
      <c r="B401" s="31" t="s">
        <v>101</v>
      </c>
      <c r="C401" s="31"/>
      <c r="D401" s="32"/>
      <c r="E401" s="32"/>
      <c r="F401" s="33" t="s">
        <v>26</v>
      </c>
      <c r="G401" s="39"/>
      <c r="H401" s="34">
        <v>0</v>
      </c>
      <c r="I401" s="34">
        <v>0</v>
      </c>
      <c r="J401" s="34">
        <v>0</v>
      </c>
      <c r="K401" s="34">
        <v>0</v>
      </c>
      <c r="L401" s="34">
        <v>0</v>
      </c>
      <c r="M401" s="34">
        <v>132797057.16827469</v>
      </c>
      <c r="N401" s="34">
        <v>355507651.53181821</v>
      </c>
      <c r="O401" s="34">
        <v>355507651.53181821</v>
      </c>
      <c r="P401" s="34">
        <v>355507651.53181821</v>
      </c>
      <c r="Q401" s="34">
        <v>355507651.53181821</v>
      </c>
      <c r="R401" s="34">
        <v>355507651.53181821</v>
      </c>
      <c r="S401" s="34">
        <v>355507651.53181821</v>
      </c>
      <c r="T401" s="34">
        <v>355507651.53181821</v>
      </c>
      <c r="U401" s="34">
        <v>355507651.53181821</v>
      </c>
      <c r="V401" s="34">
        <v>355507651.53181821</v>
      </c>
      <c r="W401" s="34">
        <v>355507651.53181821</v>
      </c>
      <c r="X401" s="34">
        <v>355507651.53181821</v>
      </c>
      <c r="Y401" s="34">
        <v>355507651.53181821</v>
      </c>
      <c r="Z401" s="34">
        <v>355507651.53181821</v>
      </c>
      <c r="AA401" s="34">
        <v>355507651.53181821</v>
      </c>
    </row>
    <row r="402" spans="2:27" x14ac:dyDescent="0.2">
      <c r="B402" s="31" t="s">
        <v>102</v>
      </c>
      <c r="C402" s="31"/>
      <c r="D402" s="32"/>
      <c r="E402" s="32"/>
      <c r="F402" s="33" t="s">
        <v>26</v>
      </c>
      <c r="G402" s="39"/>
      <c r="H402" s="34">
        <v>0</v>
      </c>
      <c r="I402" s="34">
        <v>0</v>
      </c>
      <c r="J402" s="34">
        <v>0</v>
      </c>
      <c r="K402" s="34">
        <v>0</v>
      </c>
      <c r="L402" s="34">
        <v>0</v>
      </c>
      <c r="M402" s="34">
        <v>132797057.16827469</v>
      </c>
      <c r="N402" s="34">
        <v>355507651.53181821</v>
      </c>
      <c r="O402" s="34">
        <v>355507651.53181821</v>
      </c>
      <c r="P402" s="34">
        <v>355507651.53181821</v>
      </c>
      <c r="Q402" s="34">
        <v>355507651.53181821</v>
      </c>
      <c r="R402" s="34">
        <v>355507651.53181821</v>
      </c>
      <c r="S402" s="34">
        <v>355507651.53181821</v>
      </c>
      <c r="T402" s="34">
        <v>355507651.53181821</v>
      </c>
      <c r="U402" s="34">
        <v>355507651.53181821</v>
      </c>
      <c r="V402" s="34">
        <v>355507651.53181821</v>
      </c>
      <c r="W402" s="34">
        <v>355507651.53181821</v>
      </c>
      <c r="X402" s="34">
        <v>355507651.53181821</v>
      </c>
      <c r="Y402" s="34">
        <v>355507651.53181821</v>
      </c>
      <c r="Z402" s="34">
        <v>355507651.53181821</v>
      </c>
      <c r="AA402" s="34">
        <v>355507651.53181821</v>
      </c>
    </row>
    <row r="403" spans="2:27" x14ac:dyDescent="0.2">
      <c r="B403" s="31" t="s">
        <v>103</v>
      </c>
      <c r="C403" s="31"/>
      <c r="D403" s="32"/>
      <c r="E403" s="32"/>
      <c r="F403" s="33" t="s">
        <v>26</v>
      </c>
      <c r="G403" s="39"/>
      <c r="H403" s="34">
        <v>0</v>
      </c>
      <c r="I403" s="34">
        <v>0</v>
      </c>
      <c r="J403" s="34">
        <v>0</v>
      </c>
      <c r="K403" s="34">
        <v>57094331.635129139</v>
      </c>
      <c r="L403" s="34">
        <v>262142935.07007629</v>
      </c>
      <c r="M403" s="34">
        <v>449973150.3166815</v>
      </c>
      <c r="N403" s="34">
        <v>672689394.37639189</v>
      </c>
      <c r="O403" s="34">
        <v>672694749.53863537</v>
      </c>
      <c r="P403" s="34">
        <v>672730281.42081964</v>
      </c>
      <c r="Q403" s="34">
        <v>672763960.92999899</v>
      </c>
      <c r="R403" s="34">
        <v>672795884.63538229</v>
      </c>
      <c r="S403" s="34">
        <v>672826144.07176459</v>
      </c>
      <c r="T403" s="34">
        <v>672854826.00198472</v>
      </c>
      <c r="U403" s="34">
        <v>672924734.56582534</v>
      </c>
      <c r="V403" s="34">
        <v>672990998.60738039</v>
      </c>
      <c r="W403" s="34">
        <v>673053808.12544203</v>
      </c>
      <c r="X403" s="34">
        <v>673113343.21365213</v>
      </c>
      <c r="Y403" s="34">
        <v>673169774.57688451</v>
      </c>
      <c r="Z403" s="34">
        <v>673309441.45797551</v>
      </c>
      <c r="AA403" s="34">
        <v>673441827.12725616</v>
      </c>
    </row>
    <row r="404" spans="2:27" x14ac:dyDescent="0.2">
      <c r="B404" s="31" t="s">
        <v>104</v>
      </c>
      <c r="C404" s="31"/>
      <c r="D404" s="32"/>
      <c r="E404" s="32"/>
      <c r="F404" s="33" t="s">
        <v>26</v>
      </c>
      <c r="G404" s="39"/>
      <c r="H404" s="75" t="s">
        <v>200</v>
      </c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</row>
    <row r="405" spans="2:27" x14ac:dyDescent="0.2">
      <c r="B405" s="31" t="s">
        <v>105</v>
      </c>
      <c r="C405" s="31"/>
      <c r="D405" s="32"/>
      <c r="E405" s="32"/>
      <c r="F405" s="33" t="s">
        <v>26</v>
      </c>
      <c r="G405" s="39"/>
      <c r="H405" s="34">
        <v>0</v>
      </c>
      <c r="I405" s="34">
        <v>0</v>
      </c>
      <c r="J405" s="34">
        <v>0</v>
      </c>
      <c r="K405" s="34">
        <v>57094331.635129139</v>
      </c>
      <c r="L405" s="34">
        <v>262142935.07007629</v>
      </c>
      <c r="M405" s="34">
        <v>449973150.3166815</v>
      </c>
      <c r="N405" s="34">
        <v>672689394.37639189</v>
      </c>
      <c r="O405" s="34">
        <v>672694749.53863537</v>
      </c>
      <c r="P405" s="34">
        <v>672730281.42081964</v>
      </c>
      <c r="Q405" s="34">
        <v>672763960.92999899</v>
      </c>
      <c r="R405" s="34">
        <v>672795884.63538229</v>
      </c>
      <c r="S405" s="34">
        <v>672826144.07176459</v>
      </c>
      <c r="T405" s="34">
        <v>672854826.00198472</v>
      </c>
      <c r="U405" s="34">
        <v>672924734.56582534</v>
      </c>
      <c r="V405" s="34">
        <v>672990998.60738039</v>
      </c>
      <c r="W405" s="34">
        <v>673053808.12544203</v>
      </c>
      <c r="X405" s="34">
        <v>673113343.21365213</v>
      </c>
      <c r="Y405" s="34">
        <v>673169774.57688451</v>
      </c>
      <c r="Z405" s="34">
        <v>673309441.45797551</v>
      </c>
      <c r="AA405" s="34">
        <v>673441827.12725616</v>
      </c>
    </row>
    <row r="406" spans="2:27" x14ac:dyDescent="0.2">
      <c r="B406" s="31" t="s">
        <v>117</v>
      </c>
      <c r="C406" s="31"/>
      <c r="D406" s="32"/>
      <c r="E406" s="32"/>
      <c r="F406" s="33" t="s">
        <v>26</v>
      </c>
      <c r="G406" s="39"/>
      <c r="H406" s="75" t="s">
        <v>200</v>
      </c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</row>
    <row r="407" spans="2:27" x14ac:dyDescent="0.2">
      <c r="B407" s="31" t="s">
        <v>118</v>
      </c>
      <c r="C407" s="31"/>
      <c r="D407" s="32"/>
      <c r="E407" s="32"/>
      <c r="F407" s="33" t="s">
        <v>26</v>
      </c>
      <c r="G407" s="39"/>
      <c r="H407" s="75" t="s">
        <v>200</v>
      </c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</row>
    <row r="408" spans="2:27" x14ac:dyDescent="0.2">
      <c r="B408" s="97" t="s">
        <v>157</v>
      </c>
      <c r="C408" s="31"/>
      <c r="D408" s="32"/>
      <c r="E408" s="32"/>
      <c r="F408" s="33" t="s">
        <v>26</v>
      </c>
      <c r="G408" s="39"/>
      <c r="H408" s="75" t="s">
        <v>200</v>
      </c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</row>
    <row r="409" spans="2:27" x14ac:dyDescent="0.2">
      <c r="G409"/>
    </row>
    <row r="410" spans="2:27" ht="15" x14ac:dyDescent="0.25">
      <c r="B410" s="26" t="s">
        <v>181</v>
      </c>
      <c r="C410" s="9"/>
      <c r="D410" s="9"/>
      <c r="E410" s="9"/>
      <c r="F410" s="27"/>
      <c r="G410" s="38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2:27" ht="15" x14ac:dyDescent="0.25">
      <c r="B411" s="28" t="s">
        <v>25</v>
      </c>
      <c r="C411" s="28"/>
      <c r="D411" s="28"/>
      <c r="E411" s="28"/>
      <c r="F411" s="29" t="s">
        <v>17</v>
      </c>
      <c r="G411" s="30" t="s">
        <v>44</v>
      </c>
      <c r="H411" s="30">
        <v>2023</v>
      </c>
      <c r="I411" s="30">
        <v>2024</v>
      </c>
      <c r="J411" s="30">
        <v>2025</v>
      </c>
      <c r="K411" s="30">
        <v>2026</v>
      </c>
      <c r="L411" s="30">
        <v>2027</v>
      </c>
      <c r="M411" s="30">
        <v>2028</v>
      </c>
      <c r="N411" s="30">
        <v>2029</v>
      </c>
      <c r="O411" s="30">
        <v>2030</v>
      </c>
      <c r="P411" s="30">
        <v>2031</v>
      </c>
      <c r="Q411" s="30">
        <v>2032</v>
      </c>
      <c r="R411" s="30">
        <v>2033</v>
      </c>
      <c r="S411" s="30">
        <v>2034</v>
      </c>
      <c r="T411" s="30">
        <v>2035</v>
      </c>
      <c r="U411" s="30">
        <v>2036</v>
      </c>
      <c r="V411" s="30">
        <v>2037</v>
      </c>
      <c r="W411" s="30">
        <v>2038</v>
      </c>
      <c r="X411" s="30">
        <v>2039</v>
      </c>
      <c r="Y411" s="30">
        <v>2040</v>
      </c>
      <c r="Z411" s="30">
        <v>2041</v>
      </c>
      <c r="AA411" s="30">
        <v>2042</v>
      </c>
    </row>
    <row r="412" spans="2:27" x14ac:dyDescent="0.2">
      <c r="B412" s="31" t="s">
        <v>97</v>
      </c>
      <c r="C412" s="31"/>
      <c r="D412" s="32"/>
      <c r="E412" s="32"/>
      <c r="F412" s="33" t="s">
        <v>26</v>
      </c>
      <c r="G412" s="39"/>
      <c r="H412" s="34">
        <v>198436628.97474882</v>
      </c>
      <c r="I412" s="34">
        <v>198436628.97474882</v>
      </c>
      <c r="J412" s="34">
        <v>198436628.97474882</v>
      </c>
      <c r="K412" s="34">
        <v>198436628.97474882</v>
      </c>
      <c r="L412" s="34">
        <v>198436628.97474882</v>
      </c>
      <c r="M412" s="34">
        <v>198436628.97474882</v>
      </c>
      <c r="N412" s="34">
        <v>198436628.97474882</v>
      </c>
      <c r="O412" s="34">
        <v>198436628.97474882</v>
      </c>
      <c r="P412" s="34">
        <v>198436628.97474882</v>
      </c>
      <c r="Q412" s="34">
        <v>198436628.97474882</v>
      </c>
      <c r="R412" s="34">
        <v>198436628.97474882</v>
      </c>
      <c r="S412" s="34">
        <v>198436628.97474882</v>
      </c>
      <c r="T412" s="34">
        <v>198436628.97474882</v>
      </c>
      <c r="U412" s="34">
        <v>198436628.97474882</v>
      </c>
      <c r="V412" s="34">
        <v>198436628.97474882</v>
      </c>
      <c r="W412" s="34">
        <v>198436628.97474882</v>
      </c>
      <c r="X412" s="34">
        <v>198436628.97474882</v>
      </c>
      <c r="Y412" s="34">
        <v>198436628.97474882</v>
      </c>
      <c r="Z412" s="34">
        <v>198436628.97474882</v>
      </c>
      <c r="AA412" s="34">
        <v>198436628.97474882</v>
      </c>
    </row>
    <row r="413" spans="2:27" x14ac:dyDescent="0.2">
      <c r="B413" s="31" t="s">
        <v>98</v>
      </c>
      <c r="C413" s="31"/>
      <c r="D413" s="32"/>
      <c r="E413" s="32"/>
      <c r="F413" s="33" t="s">
        <v>26</v>
      </c>
      <c r="G413" s="39"/>
      <c r="H413" s="34">
        <v>170438200.03259146</v>
      </c>
      <c r="I413" s="34">
        <v>170438200.03259146</v>
      </c>
      <c r="J413" s="34">
        <v>170438200.03259146</v>
      </c>
      <c r="K413" s="34">
        <v>170438200.03259146</v>
      </c>
      <c r="L413" s="34">
        <v>170438200.03259146</v>
      </c>
      <c r="M413" s="34">
        <v>170438200.03259146</v>
      </c>
      <c r="N413" s="34">
        <v>170438200.03259146</v>
      </c>
      <c r="O413" s="34">
        <v>170438200.03259146</v>
      </c>
      <c r="P413" s="34">
        <v>170438200.03259146</v>
      </c>
      <c r="Q413" s="34">
        <v>170438200.03259146</v>
      </c>
      <c r="R413" s="34">
        <v>170438200.03259146</v>
      </c>
      <c r="S413" s="34">
        <v>170438200.03259146</v>
      </c>
      <c r="T413" s="34">
        <v>170438200.03259146</v>
      </c>
      <c r="U413" s="34">
        <v>170438200.03259146</v>
      </c>
      <c r="V413" s="34">
        <v>170438200.03259146</v>
      </c>
      <c r="W413" s="34">
        <v>170438200.03259146</v>
      </c>
      <c r="X413" s="34">
        <v>170438200.03259146</v>
      </c>
      <c r="Y413" s="34">
        <v>170438200.03259146</v>
      </c>
      <c r="Z413" s="34">
        <v>170438200.03259146</v>
      </c>
      <c r="AA413" s="34">
        <v>170438200.03259146</v>
      </c>
    </row>
    <row r="414" spans="2:27" x14ac:dyDescent="0.2">
      <c r="B414" s="31" t="s">
        <v>99</v>
      </c>
      <c r="C414" s="31"/>
      <c r="D414" s="32"/>
      <c r="E414" s="32"/>
      <c r="F414" s="33" t="s">
        <v>26</v>
      </c>
      <c r="G414" s="39"/>
      <c r="H414" s="34">
        <v>113268531.5776422</v>
      </c>
      <c r="I414" s="34">
        <v>113268531.5776422</v>
      </c>
      <c r="J414" s="34">
        <v>113268531.5776422</v>
      </c>
      <c r="K414" s="34">
        <v>113268531.5776422</v>
      </c>
      <c r="L414" s="34">
        <v>113268531.5776422</v>
      </c>
      <c r="M414" s="34">
        <v>113268531.5776422</v>
      </c>
      <c r="N414" s="34">
        <v>113268531.5776422</v>
      </c>
      <c r="O414" s="34">
        <v>113268531.5776422</v>
      </c>
      <c r="P414" s="34">
        <v>113268531.5776422</v>
      </c>
      <c r="Q414" s="34">
        <v>113268531.5776422</v>
      </c>
      <c r="R414" s="34">
        <v>113268531.5776422</v>
      </c>
      <c r="S414" s="34">
        <v>113268531.5776422</v>
      </c>
      <c r="T414" s="34">
        <v>113268531.5776422</v>
      </c>
      <c r="U414" s="34">
        <v>113268531.5776422</v>
      </c>
      <c r="V414" s="34">
        <v>113268531.5776422</v>
      </c>
      <c r="W414" s="34">
        <v>113268531.5776422</v>
      </c>
      <c r="X414" s="34">
        <v>113268531.5776422</v>
      </c>
      <c r="Y414" s="34">
        <v>113268531.5776422</v>
      </c>
      <c r="Z414" s="34">
        <v>113268531.5776422</v>
      </c>
      <c r="AA414" s="34">
        <v>113268531.5776422</v>
      </c>
    </row>
    <row r="415" spans="2:27" x14ac:dyDescent="0.2">
      <c r="B415" s="31" t="s">
        <v>100</v>
      </c>
      <c r="C415" s="31"/>
      <c r="D415" s="32"/>
      <c r="E415" s="32"/>
      <c r="F415" s="33" t="s">
        <v>26</v>
      </c>
      <c r="G415" s="39"/>
      <c r="H415" s="34">
        <v>92516904.465757415</v>
      </c>
      <c r="I415" s="34">
        <v>92516904.465757415</v>
      </c>
      <c r="J415" s="34">
        <v>92516904.465757415</v>
      </c>
      <c r="K415" s="34">
        <v>92516904.465757415</v>
      </c>
      <c r="L415" s="34">
        <v>92516904.465757415</v>
      </c>
      <c r="M415" s="34">
        <v>92516904.465757415</v>
      </c>
      <c r="N415" s="34">
        <v>92516904.465757415</v>
      </c>
      <c r="O415" s="34">
        <v>92516904.465757415</v>
      </c>
      <c r="P415" s="34">
        <v>92516904.465757415</v>
      </c>
      <c r="Q415" s="34">
        <v>92516904.465757415</v>
      </c>
      <c r="R415" s="34">
        <v>92516904.465757415</v>
      </c>
      <c r="S415" s="34">
        <v>92516904.465757415</v>
      </c>
      <c r="T415" s="34">
        <v>92516904.465757415</v>
      </c>
      <c r="U415" s="34">
        <v>92516904.465757415</v>
      </c>
      <c r="V415" s="34">
        <v>92516904.465757415</v>
      </c>
      <c r="W415" s="34">
        <v>92516904.465757415</v>
      </c>
      <c r="X415" s="34">
        <v>92516904.465757415</v>
      </c>
      <c r="Y415" s="34">
        <v>92516904.465757415</v>
      </c>
      <c r="Z415" s="34">
        <v>92516904.465757415</v>
      </c>
      <c r="AA415" s="34">
        <v>92516904.465757415</v>
      </c>
    </row>
    <row r="416" spans="2:27" x14ac:dyDescent="0.2">
      <c r="B416" s="31" t="s">
        <v>101</v>
      </c>
      <c r="C416" s="31"/>
      <c r="D416" s="32"/>
      <c r="E416" s="32"/>
      <c r="F416" s="33" t="s">
        <v>26</v>
      </c>
      <c r="G416" s="39"/>
      <c r="H416" s="34">
        <v>143544924.96725678</v>
      </c>
      <c r="I416" s="34">
        <v>143544924.96725678</v>
      </c>
      <c r="J416" s="34">
        <v>143544924.96725678</v>
      </c>
      <c r="K416" s="34">
        <v>143544924.96725678</v>
      </c>
      <c r="L416" s="34">
        <v>143544924.96725678</v>
      </c>
      <c r="M416" s="34">
        <v>143544924.96725678</v>
      </c>
      <c r="N416" s="34">
        <v>143544924.96725678</v>
      </c>
      <c r="O416" s="34">
        <v>143544924.96725678</v>
      </c>
      <c r="P416" s="34">
        <v>143544924.96725678</v>
      </c>
      <c r="Q416" s="34">
        <v>143544924.96725678</v>
      </c>
      <c r="R416" s="34">
        <v>143544924.96725678</v>
      </c>
      <c r="S416" s="34">
        <v>143544924.96725678</v>
      </c>
      <c r="T416" s="34">
        <v>143544924.96725678</v>
      </c>
      <c r="U416" s="34">
        <v>143544924.96725678</v>
      </c>
      <c r="V416" s="34">
        <v>143544924.96725678</v>
      </c>
      <c r="W416" s="34">
        <v>143544924.96725678</v>
      </c>
      <c r="X416" s="34">
        <v>143544924.96725678</v>
      </c>
      <c r="Y416" s="34">
        <v>143544924.96725678</v>
      </c>
      <c r="Z416" s="34">
        <v>143544924.96725678</v>
      </c>
      <c r="AA416" s="34">
        <v>143544924.96725678</v>
      </c>
    </row>
    <row r="417" spans="2:27" x14ac:dyDescent="0.2">
      <c r="B417" s="31" t="s">
        <v>102</v>
      </c>
      <c r="C417" s="31"/>
      <c r="D417" s="32"/>
      <c r="E417" s="32"/>
      <c r="F417" s="33" t="s">
        <v>26</v>
      </c>
      <c r="G417" s="39"/>
      <c r="H417" s="34">
        <v>171633714.46597642</v>
      </c>
      <c r="I417" s="34">
        <v>171633714.46597642</v>
      </c>
      <c r="J417" s="34">
        <v>171633714.46597642</v>
      </c>
      <c r="K417" s="34">
        <v>171633714.46597642</v>
      </c>
      <c r="L417" s="34">
        <v>171633714.46597642</v>
      </c>
      <c r="M417" s="34">
        <v>171633714.46597642</v>
      </c>
      <c r="N417" s="34">
        <v>171633714.46597642</v>
      </c>
      <c r="O417" s="34">
        <v>171633714.46597642</v>
      </c>
      <c r="P417" s="34">
        <v>171633714.46597642</v>
      </c>
      <c r="Q417" s="34">
        <v>171633714.46597642</v>
      </c>
      <c r="R417" s="34">
        <v>171633714.46597642</v>
      </c>
      <c r="S417" s="34">
        <v>171633714.46597642</v>
      </c>
      <c r="T417" s="34">
        <v>171633714.46597642</v>
      </c>
      <c r="U417" s="34">
        <v>171633714.46597642</v>
      </c>
      <c r="V417" s="34">
        <v>171633714.46597642</v>
      </c>
      <c r="W417" s="34">
        <v>171633714.46597642</v>
      </c>
      <c r="X417" s="34">
        <v>171633714.46597642</v>
      </c>
      <c r="Y417" s="34">
        <v>171633714.46597642</v>
      </c>
      <c r="Z417" s="34">
        <v>171633714.46597642</v>
      </c>
      <c r="AA417" s="34">
        <v>171633714.46597642</v>
      </c>
    </row>
    <row r="418" spans="2:27" x14ac:dyDescent="0.2">
      <c r="B418" s="31" t="s">
        <v>103</v>
      </c>
      <c r="C418" s="31"/>
      <c r="D418" s="32"/>
      <c r="E418" s="32"/>
      <c r="F418" s="33" t="s">
        <v>26</v>
      </c>
      <c r="G418" s="39"/>
      <c r="H418" s="34">
        <v>100533875.01147252</v>
      </c>
      <c r="I418" s="34">
        <v>100533875.01147252</v>
      </c>
      <c r="J418" s="34">
        <v>100533875.01147252</v>
      </c>
      <c r="K418" s="34">
        <v>100533875.01147252</v>
      </c>
      <c r="L418" s="34">
        <v>100533875.01147252</v>
      </c>
      <c r="M418" s="34">
        <v>100533875.01147252</v>
      </c>
      <c r="N418" s="34">
        <v>100533875.01147252</v>
      </c>
      <c r="O418" s="34">
        <v>100533875.01147252</v>
      </c>
      <c r="P418" s="34">
        <v>100533875.01147252</v>
      </c>
      <c r="Q418" s="34">
        <v>100533875.01147252</v>
      </c>
      <c r="R418" s="34">
        <v>100533875.01147252</v>
      </c>
      <c r="S418" s="34">
        <v>100533875.01147252</v>
      </c>
      <c r="T418" s="34">
        <v>100533875.01147252</v>
      </c>
      <c r="U418" s="34">
        <v>100533875.01147252</v>
      </c>
      <c r="V418" s="34">
        <v>100533875.01147252</v>
      </c>
      <c r="W418" s="34">
        <v>100533875.01147252</v>
      </c>
      <c r="X418" s="34">
        <v>100533875.01147252</v>
      </c>
      <c r="Y418" s="34">
        <v>100533875.01147252</v>
      </c>
      <c r="Z418" s="34">
        <v>100533875.01147252</v>
      </c>
      <c r="AA418" s="34">
        <v>100533875.01147252</v>
      </c>
    </row>
    <row r="419" spans="2:27" x14ac:dyDescent="0.2">
      <c r="B419" s="31" t="s">
        <v>104</v>
      </c>
      <c r="C419" s="31"/>
      <c r="D419" s="32"/>
      <c r="E419" s="32"/>
      <c r="F419" s="33" t="s">
        <v>26</v>
      </c>
      <c r="G419" s="39"/>
      <c r="H419" s="75" t="s">
        <v>200</v>
      </c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</row>
    <row r="420" spans="2:27" x14ac:dyDescent="0.2">
      <c r="B420" s="31" t="s">
        <v>105</v>
      </c>
      <c r="C420" s="31"/>
      <c r="D420" s="32"/>
      <c r="E420" s="32"/>
      <c r="F420" s="33" t="s">
        <v>26</v>
      </c>
      <c r="G420" s="39"/>
      <c r="H420" s="34">
        <v>129097373.9088921</v>
      </c>
      <c r="I420" s="34">
        <v>129097373.9088921</v>
      </c>
      <c r="J420" s="34">
        <v>129097373.9088921</v>
      </c>
      <c r="K420" s="34">
        <v>129097373.9088921</v>
      </c>
      <c r="L420" s="34">
        <v>129097373.9088921</v>
      </c>
      <c r="M420" s="34">
        <v>129097373.9088921</v>
      </c>
      <c r="N420" s="34">
        <v>129097373.9088921</v>
      </c>
      <c r="O420" s="34">
        <v>129097373.9088921</v>
      </c>
      <c r="P420" s="34">
        <v>129097373.9088921</v>
      </c>
      <c r="Q420" s="34">
        <v>129097373.9088921</v>
      </c>
      <c r="R420" s="34">
        <v>129097373.9088921</v>
      </c>
      <c r="S420" s="34">
        <v>129097373.9088921</v>
      </c>
      <c r="T420" s="34">
        <v>129097373.9088921</v>
      </c>
      <c r="U420" s="34">
        <v>129097373.9088921</v>
      </c>
      <c r="V420" s="34">
        <v>129097373.9088921</v>
      </c>
      <c r="W420" s="34">
        <v>129097373.9088921</v>
      </c>
      <c r="X420" s="34">
        <v>129097373.9088921</v>
      </c>
      <c r="Y420" s="34">
        <v>129097373.9088921</v>
      </c>
      <c r="Z420" s="34">
        <v>129097373.9088921</v>
      </c>
      <c r="AA420" s="34">
        <v>129097373.9088921</v>
      </c>
    </row>
    <row r="421" spans="2:27" x14ac:dyDescent="0.2">
      <c r="B421" s="31" t="s">
        <v>117</v>
      </c>
      <c r="C421" s="31"/>
      <c r="D421" s="32"/>
      <c r="E421" s="32"/>
      <c r="F421" s="33" t="s">
        <v>26</v>
      </c>
      <c r="G421" s="39"/>
      <c r="H421" s="75" t="s">
        <v>200</v>
      </c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</row>
    <row r="422" spans="2:27" x14ac:dyDescent="0.2">
      <c r="B422" s="31" t="s">
        <v>118</v>
      </c>
      <c r="C422" s="31"/>
      <c r="D422" s="32"/>
      <c r="E422" s="32"/>
      <c r="F422" s="33" t="s">
        <v>26</v>
      </c>
      <c r="G422" s="39"/>
      <c r="H422" s="75" t="s">
        <v>200</v>
      </c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</row>
    <row r="423" spans="2:27" x14ac:dyDescent="0.2">
      <c r="B423" s="97" t="s">
        <v>157</v>
      </c>
      <c r="C423" s="31"/>
      <c r="D423" s="32"/>
      <c r="E423" s="32"/>
      <c r="F423" s="33" t="s">
        <v>26</v>
      </c>
      <c r="G423" s="39"/>
      <c r="H423" s="75" t="s">
        <v>200</v>
      </c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</row>
    <row r="425" spans="2:27" ht="15" x14ac:dyDescent="0.25">
      <c r="B425" s="26" t="s">
        <v>182</v>
      </c>
      <c r="C425" s="9"/>
      <c r="D425" s="9"/>
      <c r="E425" s="9"/>
      <c r="F425" s="27"/>
      <c r="G425" s="38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2:27" ht="15" x14ac:dyDescent="0.25">
      <c r="B426" s="28" t="s">
        <v>25</v>
      </c>
      <c r="C426" s="28"/>
      <c r="D426" s="28"/>
      <c r="E426" s="28"/>
      <c r="F426" s="29" t="s">
        <v>17</v>
      </c>
      <c r="G426" s="30" t="s">
        <v>44</v>
      </c>
      <c r="H426" s="30">
        <v>2023</v>
      </c>
      <c r="I426" s="30">
        <v>2024</v>
      </c>
      <c r="J426" s="30">
        <v>2025</v>
      </c>
      <c r="K426" s="30">
        <v>2026</v>
      </c>
      <c r="L426" s="30">
        <v>2027</v>
      </c>
      <c r="M426" s="30">
        <v>2028</v>
      </c>
      <c r="N426" s="30">
        <v>2029</v>
      </c>
      <c r="O426" s="30">
        <v>2030</v>
      </c>
      <c r="P426" s="30">
        <v>2031</v>
      </c>
      <c r="Q426" s="30">
        <v>2032</v>
      </c>
      <c r="R426" s="30">
        <v>2033</v>
      </c>
      <c r="S426" s="30">
        <v>2034</v>
      </c>
      <c r="T426" s="30">
        <v>2035</v>
      </c>
      <c r="U426" s="30">
        <v>2036</v>
      </c>
      <c r="V426" s="30">
        <v>2037</v>
      </c>
      <c r="W426" s="30">
        <v>2038</v>
      </c>
      <c r="X426" s="30">
        <v>2039</v>
      </c>
      <c r="Y426" s="30">
        <v>2040</v>
      </c>
      <c r="Z426" s="30">
        <v>2041</v>
      </c>
      <c r="AA426" s="30">
        <v>2042</v>
      </c>
    </row>
    <row r="427" spans="2:27" x14ac:dyDescent="0.2">
      <c r="B427" s="31" t="s">
        <v>97</v>
      </c>
      <c r="C427" s="31"/>
      <c r="D427" s="32"/>
      <c r="E427" s="32"/>
      <c r="F427" s="33" t="s">
        <v>26</v>
      </c>
      <c r="G427" s="39"/>
      <c r="H427" s="34" t="s">
        <v>196</v>
      </c>
      <c r="I427" s="34" t="s">
        <v>196</v>
      </c>
      <c r="J427" s="34" t="s">
        <v>196</v>
      </c>
      <c r="K427" s="34" t="s">
        <v>196</v>
      </c>
      <c r="L427" s="34" t="s">
        <v>197</v>
      </c>
      <c r="M427" s="34" t="s">
        <v>197</v>
      </c>
      <c r="N427" s="34" t="s">
        <v>197</v>
      </c>
      <c r="O427" s="34" t="s">
        <v>197</v>
      </c>
      <c r="P427" s="34" t="s">
        <v>197</v>
      </c>
      <c r="Q427" s="34" t="s">
        <v>197</v>
      </c>
      <c r="R427" s="34" t="s">
        <v>197</v>
      </c>
      <c r="S427" s="34" t="s">
        <v>197</v>
      </c>
      <c r="T427" s="34" t="s">
        <v>197</v>
      </c>
      <c r="U427" s="34" t="s">
        <v>197</v>
      </c>
      <c r="V427" s="34" t="s">
        <v>197</v>
      </c>
      <c r="W427" s="34" t="s">
        <v>197</v>
      </c>
      <c r="X427" s="34" t="s">
        <v>197</v>
      </c>
      <c r="Y427" s="34" t="s">
        <v>197</v>
      </c>
      <c r="Z427" s="34" t="s">
        <v>197</v>
      </c>
      <c r="AA427" s="34" t="s">
        <v>197</v>
      </c>
    </row>
    <row r="428" spans="2:27" x14ac:dyDescent="0.2">
      <c r="B428" s="31" t="s">
        <v>98</v>
      </c>
      <c r="C428" s="31"/>
      <c r="D428" s="32"/>
      <c r="E428" s="32"/>
      <c r="F428" s="33" t="s">
        <v>26</v>
      </c>
      <c r="G428" s="39"/>
      <c r="H428" s="34" t="s">
        <v>196</v>
      </c>
      <c r="I428" s="34" t="s">
        <v>196</v>
      </c>
      <c r="J428" s="34" t="s">
        <v>196</v>
      </c>
      <c r="K428" s="34" t="s">
        <v>196</v>
      </c>
      <c r="L428" s="34" t="s">
        <v>197</v>
      </c>
      <c r="M428" s="34" t="s">
        <v>197</v>
      </c>
      <c r="N428" s="34" t="s">
        <v>197</v>
      </c>
      <c r="O428" s="34" t="s">
        <v>197</v>
      </c>
      <c r="P428" s="34" t="s">
        <v>197</v>
      </c>
      <c r="Q428" s="34" t="s">
        <v>197</v>
      </c>
      <c r="R428" s="34" t="s">
        <v>197</v>
      </c>
      <c r="S428" s="34" t="s">
        <v>197</v>
      </c>
      <c r="T428" s="34" t="s">
        <v>197</v>
      </c>
      <c r="U428" s="34" t="s">
        <v>197</v>
      </c>
      <c r="V428" s="34" t="s">
        <v>197</v>
      </c>
      <c r="W428" s="34" t="s">
        <v>197</v>
      </c>
      <c r="X428" s="34" t="s">
        <v>197</v>
      </c>
      <c r="Y428" s="34" t="s">
        <v>197</v>
      </c>
      <c r="Z428" s="34" t="s">
        <v>197</v>
      </c>
      <c r="AA428" s="34" t="s">
        <v>197</v>
      </c>
    </row>
    <row r="429" spans="2:27" x14ac:dyDescent="0.2">
      <c r="B429" s="31" t="s">
        <v>99</v>
      </c>
      <c r="C429" s="31"/>
      <c r="D429" s="32"/>
      <c r="E429" s="32"/>
      <c r="F429" s="33" t="s">
        <v>26</v>
      </c>
      <c r="G429" s="39"/>
      <c r="H429" s="34" t="s">
        <v>196</v>
      </c>
      <c r="I429" s="34" t="s">
        <v>196</v>
      </c>
      <c r="J429" s="34" t="s">
        <v>196</v>
      </c>
      <c r="K429" s="34" t="s">
        <v>196</v>
      </c>
      <c r="L429" s="34" t="s">
        <v>196</v>
      </c>
      <c r="M429" s="34" t="s">
        <v>197</v>
      </c>
      <c r="N429" s="34" t="s">
        <v>197</v>
      </c>
      <c r="O429" s="34" t="s">
        <v>197</v>
      </c>
      <c r="P429" s="34" t="s">
        <v>197</v>
      </c>
      <c r="Q429" s="34" t="s">
        <v>197</v>
      </c>
      <c r="R429" s="34" t="s">
        <v>197</v>
      </c>
      <c r="S429" s="34" t="s">
        <v>197</v>
      </c>
      <c r="T429" s="34" t="s">
        <v>197</v>
      </c>
      <c r="U429" s="34" t="s">
        <v>197</v>
      </c>
      <c r="V429" s="34" t="s">
        <v>197</v>
      </c>
      <c r="W429" s="34" t="s">
        <v>197</v>
      </c>
      <c r="X429" s="34" t="s">
        <v>197</v>
      </c>
      <c r="Y429" s="34" t="s">
        <v>197</v>
      </c>
      <c r="Z429" s="34" t="s">
        <v>197</v>
      </c>
      <c r="AA429" s="34" t="s">
        <v>197</v>
      </c>
    </row>
    <row r="430" spans="2:27" x14ac:dyDescent="0.2">
      <c r="B430" s="31" t="s">
        <v>100</v>
      </c>
      <c r="C430" s="31"/>
      <c r="D430" s="32"/>
      <c r="E430" s="32"/>
      <c r="F430" s="33" t="s">
        <v>26</v>
      </c>
      <c r="G430" s="39"/>
      <c r="H430" s="34" t="s">
        <v>196</v>
      </c>
      <c r="I430" s="34" t="s">
        <v>196</v>
      </c>
      <c r="J430" s="34" t="s">
        <v>196</v>
      </c>
      <c r="K430" s="34" t="s">
        <v>196</v>
      </c>
      <c r="L430" s="34" t="s">
        <v>196</v>
      </c>
      <c r="M430" s="34" t="s">
        <v>197</v>
      </c>
      <c r="N430" s="34" t="s">
        <v>197</v>
      </c>
      <c r="O430" s="34" t="s">
        <v>197</v>
      </c>
      <c r="P430" s="34" t="s">
        <v>197</v>
      </c>
      <c r="Q430" s="34" t="s">
        <v>197</v>
      </c>
      <c r="R430" s="34" t="s">
        <v>197</v>
      </c>
      <c r="S430" s="34" t="s">
        <v>197</v>
      </c>
      <c r="T430" s="34" t="s">
        <v>197</v>
      </c>
      <c r="U430" s="34" t="s">
        <v>197</v>
      </c>
      <c r="V430" s="34" t="s">
        <v>197</v>
      </c>
      <c r="W430" s="34" t="s">
        <v>197</v>
      </c>
      <c r="X430" s="34" t="s">
        <v>197</v>
      </c>
      <c r="Y430" s="34" t="s">
        <v>197</v>
      </c>
      <c r="Z430" s="34" t="s">
        <v>197</v>
      </c>
      <c r="AA430" s="34" t="s">
        <v>197</v>
      </c>
    </row>
    <row r="431" spans="2:27" x14ac:dyDescent="0.2">
      <c r="B431" s="31" t="s">
        <v>101</v>
      </c>
      <c r="C431" s="31"/>
      <c r="D431" s="32"/>
      <c r="E431" s="32"/>
      <c r="F431" s="33" t="s">
        <v>26</v>
      </c>
      <c r="G431" s="39"/>
      <c r="H431" s="34" t="s">
        <v>196</v>
      </c>
      <c r="I431" s="34" t="s">
        <v>196</v>
      </c>
      <c r="J431" s="34" t="s">
        <v>196</v>
      </c>
      <c r="K431" s="34" t="s">
        <v>196</v>
      </c>
      <c r="L431" s="34" t="s">
        <v>196</v>
      </c>
      <c r="M431" s="34" t="s">
        <v>196</v>
      </c>
      <c r="N431" s="34" t="s">
        <v>197</v>
      </c>
      <c r="O431" s="34" t="s">
        <v>197</v>
      </c>
      <c r="P431" s="34" t="s">
        <v>197</v>
      </c>
      <c r="Q431" s="34" t="s">
        <v>197</v>
      </c>
      <c r="R431" s="34" t="s">
        <v>197</v>
      </c>
      <c r="S431" s="34" t="s">
        <v>197</v>
      </c>
      <c r="T431" s="34" t="s">
        <v>197</v>
      </c>
      <c r="U431" s="34" t="s">
        <v>197</v>
      </c>
      <c r="V431" s="34" t="s">
        <v>197</v>
      </c>
      <c r="W431" s="34" t="s">
        <v>197</v>
      </c>
      <c r="X431" s="34" t="s">
        <v>197</v>
      </c>
      <c r="Y431" s="34" t="s">
        <v>197</v>
      </c>
      <c r="Z431" s="34" t="s">
        <v>197</v>
      </c>
      <c r="AA431" s="34" t="s">
        <v>197</v>
      </c>
    </row>
    <row r="432" spans="2:27" x14ac:dyDescent="0.2">
      <c r="B432" s="31" t="s">
        <v>102</v>
      </c>
      <c r="C432" s="31"/>
      <c r="D432" s="32"/>
      <c r="E432" s="32"/>
      <c r="F432" s="33" t="s">
        <v>26</v>
      </c>
      <c r="G432" s="39"/>
      <c r="H432" s="34" t="s">
        <v>196</v>
      </c>
      <c r="I432" s="34" t="s">
        <v>196</v>
      </c>
      <c r="J432" s="34" t="s">
        <v>196</v>
      </c>
      <c r="K432" s="34" t="s">
        <v>196</v>
      </c>
      <c r="L432" s="34" t="s">
        <v>196</v>
      </c>
      <c r="M432" s="34" t="s">
        <v>196</v>
      </c>
      <c r="N432" s="34" t="s">
        <v>197</v>
      </c>
      <c r="O432" s="34" t="s">
        <v>197</v>
      </c>
      <c r="P432" s="34" t="s">
        <v>197</v>
      </c>
      <c r="Q432" s="34" t="s">
        <v>197</v>
      </c>
      <c r="R432" s="34" t="s">
        <v>197</v>
      </c>
      <c r="S432" s="34" t="s">
        <v>197</v>
      </c>
      <c r="T432" s="34" t="s">
        <v>197</v>
      </c>
      <c r="U432" s="34" t="s">
        <v>197</v>
      </c>
      <c r="V432" s="34" t="s">
        <v>197</v>
      </c>
      <c r="W432" s="34" t="s">
        <v>197</v>
      </c>
      <c r="X432" s="34" t="s">
        <v>197</v>
      </c>
      <c r="Y432" s="34" t="s">
        <v>197</v>
      </c>
      <c r="Z432" s="34" t="s">
        <v>197</v>
      </c>
      <c r="AA432" s="34" t="s">
        <v>197</v>
      </c>
    </row>
    <row r="433" spans="2:27" x14ac:dyDescent="0.2">
      <c r="B433" s="31" t="s">
        <v>103</v>
      </c>
      <c r="C433" s="31"/>
      <c r="D433" s="32"/>
      <c r="E433" s="32"/>
      <c r="F433" s="33" t="s">
        <v>26</v>
      </c>
      <c r="G433" s="39"/>
      <c r="H433" s="34" t="s">
        <v>196</v>
      </c>
      <c r="I433" s="34" t="s">
        <v>196</v>
      </c>
      <c r="J433" s="34" t="s">
        <v>196</v>
      </c>
      <c r="K433" s="34" t="s">
        <v>196</v>
      </c>
      <c r="L433" s="34" t="s">
        <v>197</v>
      </c>
      <c r="M433" s="34" t="s">
        <v>197</v>
      </c>
      <c r="N433" s="34" t="s">
        <v>197</v>
      </c>
      <c r="O433" s="34" t="s">
        <v>197</v>
      </c>
      <c r="P433" s="34" t="s">
        <v>197</v>
      </c>
      <c r="Q433" s="34" t="s">
        <v>197</v>
      </c>
      <c r="R433" s="34" t="s">
        <v>197</v>
      </c>
      <c r="S433" s="34" t="s">
        <v>197</v>
      </c>
      <c r="T433" s="34" t="s">
        <v>197</v>
      </c>
      <c r="U433" s="34" t="s">
        <v>197</v>
      </c>
      <c r="V433" s="34" t="s">
        <v>197</v>
      </c>
      <c r="W433" s="34" t="s">
        <v>197</v>
      </c>
      <c r="X433" s="34" t="s">
        <v>197</v>
      </c>
      <c r="Y433" s="34" t="s">
        <v>197</v>
      </c>
      <c r="Z433" s="34" t="s">
        <v>197</v>
      </c>
      <c r="AA433" s="34" t="s">
        <v>197</v>
      </c>
    </row>
    <row r="434" spans="2:27" x14ac:dyDescent="0.2">
      <c r="B434" s="31" t="s">
        <v>104</v>
      </c>
      <c r="C434" s="31"/>
      <c r="D434" s="32"/>
      <c r="E434" s="32"/>
      <c r="F434" s="33" t="s">
        <v>26</v>
      </c>
      <c r="G434" s="39"/>
      <c r="H434" s="34" t="s">
        <v>196</v>
      </c>
      <c r="I434" s="34" t="s">
        <v>196</v>
      </c>
      <c r="J434" s="34" t="s">
        <v>196</v>
      </c>
      <c r="K434" s="34" t="s">
        <v>196</v>
      </c>
      <c r="L434" s="34" t="s">
        <v>197</v>
      </c>
      <c r="M434" s="34" t="s">
        <v>197</v>
      </c>
      <c r="N434" s="34" t="s">
        <v>197</v>
      </c>
      <c r="O434" s="34" t="s">
        <v>197</v>
      </c>
      <c r="P434" s="34" t="s">
        <v>197</v>
      </c>
      <c r="Q434" s="34" t="s">
        <v>197</v>
      </c>
      <c r="R434" s="34" t="s">
        <v>197</v>
      </c>
      <c r="S434" s="34" t="s">
        <v>197</v>
      </c>
      <c r="T434" s="34" t="s">
        <v>197</v>
      </c>
      <c r="U434" s="34" t="s">
        <v>197</v>
      </c>
      <c r="V434" s="34" t="s">
        <v>197</v>
      </c>
      <c r="W434" s="34" t="s">
        <v>197</v>
      </c>
      <c r="X434" s="34" t="s">
        <v>197</v>
      </c>
      <c r="Y434" s="34" t="s">
        <v>197</v>
      </c>
      <c r="Z434" s="34" t="s">
        <v>197</v>
      </c>
      <c r="AA434" s="34" t="s">
        <v>197</v>
      </c>
    </row>
    <row r="435" spans="2:27" x14ac:dyDescent="0.2">
      <c r="B435" s="31" t="s">
        <v>105</v>
      </c>
      <c r="C435" s="31"/>
      <c r="D435" s="32"/>
      <c r="E435" s="32"/>
      <c r="F435" s="33" t="s">
        <v>26</v>
      </c>
      <c r="G435" s="39"/>
      <c r="H435" s="34" t="s">
        <v>196</v>
      </c>
      <c r="I435" s="34" t="s">
        <v>196</v>
      </c>
      <c r="J435" s="34" t="s">
        <v>196</v>
      </c>
      <c r="K435" s="34" t="s">
        <v>196</v>
      </c>
      <c r="L435" s="34" t="s">
        <v>197</v>
      </c>
      <c r="M435" s="34" t="s">
        <v>197</v>
      </c>
      <c r="N435" s="34" t="s">
        <v>197</v>
      </c>
      <c r="O435" s="34" t="s">
        <v>197</v>
      </c>
      <c r="P435" s="34" t="s">
        <v>197</v>
      </c>
      <c r="Q435" s="34" t="s">
        <v>197</v>
      </c>
      <c r="R435" s="34" t="s">
        <v>197</v>
      </c>
      <c r="S435" s="34" t="s">
        <v>197</v>
      </c>
      <c r="T435" s="34" t="s">
        <v>197</v>
      </c>
      <c r="U435" s="34" t="s">
        <v>197</v>
      </c>
      <c r="V435" s="34" t="s">
        <v>197</v>
      </c>
      <c r="W435" s="34" t="s">
        <v>197</v>
      </c>
      <c r="X435" s="34" t="s">
        <v>197</v>
      </c>
      <c r="Y435" s="34" t="s">
        <v>197</v>
      </c>
      <c r="Z435" s="34" t="s">
        <v>197</v>
      </c>
      <c r="AA435" s="34" t="s">
        <v>197</v>
      </c>
    </row>
    <row r="436" spans="2:27" x14ac:dyDescent="0.2">
      <c r="B436" s="31" t="s">
        <v>117</v>
      </c>
      <c r="C436" s="31"/>
      <c r="D436" s="32"/>
      <c r="E436" s="32"/>
      <c r="F436" s="33" t="s">
        <v>26</v>
      </c>
      <c r="G436" s="39"/>
      <c r="H436" s="34" t="s">
        <v>196</v>
      </c>
      <c r="I436" s="34" t="s">
        <v>196</v>
      </c>
      <c r="J436" s="34" t="s">
        <v>196</v>
      </c>
      <c r="K436" s="34" t="s">
        <v>196</v>
      </c>
      <c r="L436" s="34" t="s">
        <v>197</v>
      </c>
      <c r="M436" s="34" t="s">
        <v>197</v>
      </c>
      <c r="N436" s="34" t="s">
        <v>197</v>
      </c>
      <c r="O436" s="34" t="s">
        <v>197</v>
      </c>
      <c r="P436" s="34" t="s">
        <v>197</v>
      </c>
      <c r="Q436" s="34" t="s">
        <v>197</v>
      </c>
      <c r="R436" s="34" t="s">
        <v>197</v>
      </c>
      <c r="S436" s="34" t="s">
        <v>197</v>
      </c>
      <c r="T436" s="34" t="s">
        <v>197</v>
      </c>
      <c r="U436" s="34" t="s">
        <v>197</v>
      </c>
      <c r="V436" s="34" t="s">
        <v>197</v>
      </c>
      <c r="W436" s="34" t="s">
        <v>197</v>
      </c>
      <c r="X436" s="34" t="s">
        <v>197</v>
      </c>
      <c r="Y436" s="34" t="s">
        <v>197</v>
      </c>
      <c r="Z436" s="34" t="s">
        <v>197</v>
      </c>
      <c r="AA436" s="34" t="s">
        <v>197</v>
      </c>
    </row>
    <row r="437" spans="2:27" x14ac:dyDescent="0.2">
      <c r="B437" s="31" t="s">
        <v>118</v>
      </c>
      <c r="C437" s="31"/>
      <c r="D437" s="32"/>
      <c r="E437" s="32"/>
      <c r="F437" s="33" t="s">
        <v>26</v>
      </c>
      <c r="G437" s="39"/>
      <c r="H437" s="34" t="s">
        <v>196</v>
      </c>
      <c r="I437" s="34" t="s">
        <v>196</v>
      </c>
      <c r="J437" s="34" t="s">
        <v>196</v>
      </c>
      <c r="K437" s="34" t="s">
        <v>197</v>
      </c>
      <c r="L437" s="34" t="s">
        <v>197</v>
      </c>
      <c r="M437" s="34" t="s">
        <v>197</v>
      </c>
      <c r="N437" s="34" t="s">
        <v>197</v>
      </c>
      <c r="O437" s="34" t="s">
        <v>197</v>
      </c>
      <c r="P437" s="34" t="s">
        <v>197</v>
      </c>
      <c r="Q437" s="34" t="s">
        <v>197</v>
      </c>
      <c r="R437" s="34" t="s">
        <v>197</v>
      </c>
      <c r="S437" s="34" t="s">
        <v>197</v>
      </c>
      <c r="T437" s="34" t="s">
        <v>197</v>
      </c>
      <c r="U437" s="34" t="s">
        <v>197</v>
      </c>
      <c r="V437" s="34" t="s">
        <v>197</v>
      </c>
      <c r="W437" s="34" t="s">
        <v>197</v>
      </c>
      <c r="X437" s="34" t="s">
        <v>197</v>
      </c>
      <c r="Y437" s="34" t="s">
        <v>197</v>
      </c>
      <c r="Z437" s="34" t="s">
        <v>197</v>
      </c>
      <c r="AA437" s="34" t="s">
        <v>197</v>
      </c>
    </row>
    <row r="438" spans="2:27" x14ac:dyDescent="0.2">
      <c r="B438" s="97" t="s">
        <v>157</v>
      </c>
      <c r="C438" s="31"/>
      <c r="D438" s="32"/>
      <c r="E438" s="32"/>
      <c r="F438" s="33" t="s">
        <v>26</v>
      </c>
      <c r="G438" s="39"/>
      <c r="H438" s="34" t="s">
        <v>196</v>
      </c>
      <c r="I438" s="34" t="s">
        <v>196</v>
      </c>
      <c r="J438" s="34" t="s">
        <v>196</v>
      </c>
      <c r="K438" s="34" t="s">
        <v>197</v>
      </c>
      <c r="L438" s="34" t="s">
        <v>197</v>
      </c>
      <c r="M438" s="34" t="s">
        <v>197</v>
      </c>
      <c r="N438" s="34" t="s">
        <v>197</v>
      </c>
      <c r="O438" s="34" t="s">
        <v>197</v>
      </c>
      <c r="P438" s="34" t="s">
        <v>197</v>
      </c>
      <c r="Q438" s="34" t="s">
        <v>197</v>
      </c>
      <c r="R438" s="34" t="s">
        <v>197</v>
      </c>
      <c r="S438" s="34" t="s">
        <v>197</v>
      </c>
      <c r="T438" s="34" t="s">
        <v>197</v>
      </c>
      <c r="U438" s="34" t="s">
        <v>197</v>
      </c>
      <c r="V438" s="34" t="s">
        <v>197</v>
      </c>
      <c r="W438" s="34" t="s">
        <v>197</v>
      </c>
      <c r="X438" s="34" t="s">
        <v>197</v>
      </c>
      <c r="Y438" s="34" t="s">
        <v>197</v>
      </c>
      <c r="Z438" s="34" t="s">
        <v>197</v>
      </c>
      <c r="AA438" s="34" t="s">
        <v>197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98FF-3650-4203-9ABE-02D3A16A709D}">
  <sheetPr>
    <tabColor theme="9"/>
  </sheetPr>
  <dimension ref="A2:AE438"/>
  <sheetViews>
    <sheetView showGridLines="0" zoomScale="70" zoomScaleNormal="70" workbookViewId="0">
      <selection activeCell="B2" sqref="B2"/>
    </sheetView>
  </sheetViews>
  <sheetFormatPr defaultColWidth="8.625" defaultRowHeight="14.25" x14ac:dyDescent="0.2"/>
  <cols>
    <col min="1" max="1" width="12.625" customWidth="1"/>
    <col min="2" max="2" width="15.5" customWidth="1"/>
    <col min="3" max="3" width="12.625" customWidth="1"/>
    <col min="4" max="4" width="36.875" customWidth="1"/>
    <col min="5" max="5" width="15.875" customWidth="1"/>
    <col min="6" max="6" width="16.375" customWidth="1"/>
    <col min="7" max="7" width="13.375" style="37" customWidth="1"/>
    <col min="8" max="28" width="15.5" customWidth="1"/>
    <col min="29" max="29" width="18.375" customWidth="1"/>
    <col min="30" max="31" width="15.5" customWidth="1"/>
    <col min="32" max="32" width="16" customWidth="1"/>
  </cols>
  <sheetData>
    <row r="2" spans="2:27" ht="15" x14ac:dyDescent="0.25">
      <c r="B2" s="58" t="s">
        <v>31</v>
      </c>
      <c r="C2" s="58"/>
      <c r="D2" s="58" t="s">
        <v>188</v>
      </c>
      <c r="E2" s="58"/>
      <c r="F2" s="59"/>
      <c r="G2" s="60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</row>
    <row r="4" spans="2:27" ht="15" x14ac:dyDescent="0.25">
      <c r="B4" s="58" t="s">
        <v>31</v>
      </c>
      <c r="C4" s="58"/>
      <c r="D4" s="58" t="s">
        <v>43</v>
      </c>
      <c r="E4" s="58"/>
      <c r="F4" s="59"/>
      <c r="G4" s="60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</row>
    <row r="5" spans="2:27" x14ac:dyDescent="0.2">
      <c r="G5" s="57"/>
    </row>
    <row r="6" spans="2:27" ht="15" x14ac:dyDescent="0.25">
      <c r="B6" s="26" t="s">
        <v>43</v>
      </c>
      <c r="C6" s="26"/>
      <c r="D6" s="9"/>
      <c r="E6" s="9"/>
      <c r="F6" s="27"/>
      <c r="G6" s="38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2:27" ht="15" x14ac:dyDescent="0.25">
      <c r="B7" s="28" t="s">
        <v>25</v>
      </c>
      <c r="C7" s="28"/>
      <c r="D7" s="28"/>
      <c r="E7" s="28"/>
      <c r="F7" s="29" t="s">
        <v>17</v>
      </c>
      <c r="G7" s="30" t="s">
        <v>44</v>
      </c>
      <c r="H7" s="30">
        <v>2023</v>
      </c>
      <c r="I7" s="30">
        <v>2024</v>
      </c>
      <c r="J7" s="30">
        <v>2025</v>
      </c>
      <c r="K7" s="30">
        <v>2026</v>
      </c>
      <c r="L7" s="30">
        <v>2027</v>
      </c>
      <c r="M7" s="30">
        <v>2028</v>
      </c>
      <c r="N7" s="30">
        <v>2029</v>
      </c>
      <c r="O7" s="30">
        <v>2030</v>
      </c>
      <c r="P7" s="30">
        <v>2031</v>
      </c>
      <c r="Q7" s="30">
        <v>2032</v>
      </c>
      <c r="R7" s="30">
        <v>2033</v>
      </c>
      <c r="S7" s="30">
        <v>2034</v>
      </c>
      <c r="T7" s="30">
        <v>2035</v>
      </c>
      <c r="U7" s="30">
        <v>2036</v>
      </c>
      <c r="V7" s="30">
        <v>2037</v>
      </c>
      <c r="W7" s="30">
        <v>2038</v>
      </c>
      <c r="X7" s="30">
        <v>2039</v>
      </c>
      <c r="Y7" s="30">
        <v>2040</v>
      </c>
      <c r="Z7" s="30">
        <v>2041</v>
      </c>
      <c r="AA7" s="30">
        <v>2042</v>
      </c>
    </row>
    <row r="8" spans="2:27" x14ac:dyDescent="0.2">
      <c r="B8" s="31" t="s">
        <v>97</v>
      </c>
      <c r="C8" s="31"/>
      <c r="D8" s="32"/>
      <c r="E8" s="32"/>
      <c r="F8" s="33" t="s">
        <v>26</v>
      </c>
      <c r="G8" s="39">
        <v>74003970.981697455</v>
      </c>
      <c r="H8" s="34">
        <v>-2299719.5695110681</v>
      </c>
      <c r="I8" s="34">
        <v>-11282904.023828082</v>
      </c>
      <c r="J8" s="34">
        <v>-63972397.386660852</v>
      </c>
      <c r="K8" s="34">
        <v>26275874.812041536</v>
      </c>
      <c r="L8" s="34">
        <v>47795119.326816693</v>
      </c>
      <c r="M8" s="34">
        <v>49295371.667716056</v>
      </c>
      <c r="N8" s="34">
        <v>49529786.095981576</v>
      </c>
      <c r="O8" s="34">
        <v>-775550.20980000007</v>
      </c>
      <c r="P8" s="34">
        <v>-775550.20980000007</v>
      </c>
      <c r="Q8" s="34">
        <v>-775550.20980000007</v>
      </c>
      <c r="R8" s="34">
        <v>-775550.20980000007</v>
      </c>
      <c r="S8" s="34">
        <v>-775550.20980000007</v>
      </c>
      <c r="T8" s="34">
        <v>-775550.20980000007</v>
      </c>
      <c r="U8" s="34">
        <v>-775550.20980000007</v>
      </c>
      <c r="V8" s="34">
        <v>-775550.20980000007</v>
      </c>
      <c r="W8" s="34">
        <v>-775550.20980000007</v>
      </c>
      <c r="X8" s="34">
        <v>-775550.20980000007</v>
      </c>
      <c r="Y8" s="34">
        <v>-775550.20980000007</v>
      </c>
      <c r="Z8" s="34">
        <v>-775550.20980000007</v>
      </c>
      <c r="AA8" s="34">
        <v>40725213.289735712</v>
      </c>
    </row>
    <row r="9" spans="2:27" x14ac:dyDescent="0.2">
      <c r="B9" s="31" t="s">
        <v>98</v>
      </c>
      <c r="C9" s="31"/>
      <c r="D9" s="32"/>
      <c r="E9" s="32"/>
      <c r="F9" s="33" t="s">
        <v>26</v>
      </c>
      <c r="G9" s="39">
        <v>74003970.981697455</v>
      </c>
      <c r="H9" s="34">
        <v>-2299719.5695110681</v>
      </c>
      <c r="I9" s="34">
        <v>-11282904.023828082</v>
      </c>
      <c r="J9" s="34">
        <v>-63972397.386660852</v>
      </c>
      <c r="K9" s="34">
        <v>26275874.812041536</v>
      </c>
      <c r="L9" s="34">
        <v>47795119.326816693</v>
      </c>
      <c r="M9" s="34">
        <v>49295371.667716056</v>
      </c>
      <c r="N9" s="34">
        <v>49529786.095981576</v>
      </c>
      <c r="O9" s="34">
        <v>-775550.20980000007</v>
      </c>
      <c r="P9" s="34">
        <v>-775550.20980000007</v>
      </c>
      <c r="Q9" s="34">
        <v>-775550.20980000007</v>
      </c>
      <c r="R9" s="34">
        <v>-775550.20980000007</v>
      </c>
      <c r="S9" s="34">
        <v>-775550.20980000007</v>
      </c>
      <c r="T9" s="34">
        <v>-775550.20980000007</v>
      </c>
      <c r="U9" s="34">
        <v>-775550.20980000007</v>
      </c>
      <c r="V9" s="34">
        <v>-775550.20980000007</v>
      </c>
      <c r="W9" s="34">
        <v>-775550.20980000007</v>
      </c>
      <c r="X9" s="34">
        <v>-775550.20980000007</v>
      </c>
      <c r="Y9" s="34">
        <v>-775550.20980000007</v>
      </c>
      <c r="Z9" s="34">
        <v>-775550.20980000007</v>
      </c>
      <c r="AA9" s="34">
        <v>40725213.289735712</v>
      </c>
    </row>
    <row r="10" spans="2:27" x14ac:dyDescent="0.2">
      <c r="B10" s="31" t="s">
        <v>99</v>
      </c>
      <c r="C10" s="31"/>
      <c r="D10" s="32"/>
      <c r="E10" s="32"/>
      <c r="F10" s="33" t="s">
        <v>26</v>
      </c>
      <c r="G10" s="39">
        <v>18325311.966404375</v>
      </c>
      <c r="H10" s="34">
        <v>-562958.65784328035</v>
      </c>
      <c r="I10" s="34">
        <v>-3591616.767887623</v>
      </c>
      <c r="J10" s="34">
        <v>-4863052.8824019702</v>
      </c>
      <c r="K10" s="34">
        <v>-1920568.3270054031</v>
      </c>
      <c r="L10" s="34">
        <v>-33555594.295568414</v>
      </c>
      <c r="M10" s="34">
        <v>2740959.5005633608</v>
      </c>
      <c r="N10" s="34">
        <v>49763817.459634684</v>
      </c>
      <c r="O10" s="34">
        <v>-541518.84614688705</v>
      </c>
      <c r="P10" s="34">
        <v>-541518.84614688705</v>
      </c>
      <c r="Q10" s="34">
        <v>-541518.84614688705</v>
      </c>
      <c r="R10" s="34">
        <v>-541518.84614688705</v>
      </c>
      <c r="S10" s="34">
        <v>-541518.84614688705</v>
      </c>
      <c r="T10" s="34">
        <v>-541518.84614688705</v>
      </c>
      <c r="U10" s="34">
        <v>-541518.84614688705</v>
      </c>
      <c r="V10" s="34">
        <v>-541518.84614688705</v>
      </c>
      <c r="W10" s="34">
        <v>-541518.84614688705</v>
      </c>
      <c r="X10" s="34">
        <v>-541518.84614688705</v>
      </c>
      <c r="Y10" s="34">
        <v>-541518.84614688705</v>
      </c>
      <c r="Z10" s="34">
        <v>-541518.84614688705</v>
      </c>
      <c r="AA10" s="34">
        <v>56918872.015578978</v>
      </c>
    </row>
    <row r="11" spans="2:27" x14ac:dyDescent="0.2">
      <c r="B11" s="31" t="s">
        <v>100</v>
      </c>
      <c r="C11" s="31"/>
      <c r="D11" s="32"/>
      <c r="E11" s="32"/>
      <c r="F11" s="33" t="s">
        <v>26</v>
      </c>
      <c r="G11" s="39">
        <v>-1614813.4015898593</v>
      </c>
      <c r="H11" s="34">
        <v>-882992.66103362595</v>
      </c>
      <c r="I11" s="34">
        <v>-3858365.008727232</v>
      </c>
      <c r="J11" s="34">
        <v>-6104985.6643162193</v>
      </c>
      <c r="K11" s="34">
        <v>-34125840.798422374</v>
      </c>
      <c r="L11" s="34">
        <v>-48003260.632859975</v>
      </c>
      <c r="M11" s="34">
        <v>25052006.434487246</v>
      </c>
      <c r="N11" s="34">
        <v>49610699.637701653</v>
      </c>
      <c r="O11" s="34">
        <v>-694636.66807992035</v>
      </c>
      <c r="P11" s="34">
        <v>-647896.41055944189</v>
      </c>
      <c r="Q11" s="34">
        <v>-647896.41055944189</v>
      </c>
      <c r="R11" s="34">
        <v>-647896.41055944189</v>
      </c>
      <c r="S11" s="34">
        <v>-647896.41055944189</v>
      </c>
      <c r="T11" s="34">
        <v>-647896.41055944189</v>
      </c>
      <c r="U11" s="34">
        <v>-562205.93843856477</v>
      </c>
      <c r="V11" s="34">
        <v>-562205.93843856477</v>
      </c>
      <c r="W11" s="34">
        <v>-562205.93843856477</v>
      </c>
      <c r="X11" s="34">
        <v>-562205.93843856477</v>
      </c>
      <c r="Y11" s="34">
        <v>-562205.93843856477</v>
      </c>
      <c r="Z11" s="34">
        <v>-336294.69375625229</v>
      </c>
      <c r="AA11" s="34">
        <v>68709462.437393755</v>
      </c>
    </row>
    <row r="12" spans="2:27" x14ac:dyDescent="0.2">
      <c r="B12" s="31" t="s">
        <v>101</v>
      </c>
      <c r="C12" s="31"/>
      <c r="D12" s="32"/>
      <c r="E12" s="32"/>
      <c r="F12" s="33" t="s">
        <v>26</v>
      </c>
      <c r="G12" s="39">
        <v>18325311.966404375</v>
      </c>
      <c r="H12" s="34">
        <v>-562958.65784328035</v>
      </c>
      <c r="I12" s="34">
        <v>-3591616.767887623</v>
      </c>
      <c r="J12" s="34">
        <v>-4863052.8824019702</v>
      </c>
      <c r="K12" s="34">
        <v>-1920568.3270054031</v>
      </c>
      <c r="L12" s="34">
        <v>-33555594.295568414</v>
      </c>
      <c r="M12" s="34">
        <v>2740959.5005633608</v>
      </c>
      <c r="N12" s="34">
        <v>49763817.459634684</v>
      </c>
      <c r="O12" s="34">
        <v>-541518.84614688705</v>
      </c>
      <c r="P12" s="34">
        <v>-541518.84614688705</v>
      </c>
      <c r="Q12" s="34">
        <v>-541518.84614688705</v>
      </c>
      <c r="R12" s="34">
        <v>-541518.84614688705</v>
      </c>
      <c r="S12" s="34">
        <v>-541518.84614688705</v>
      </c>
      <c r="T12" s="34">
        <v>-541518.84614688705</v>
      </c>
      <c r="U12" s="34">
        <v>-541518.84614688705</v>
      </c>
      <c r="V12" s="34">
        <v>-541518.84614688705</v>
      </c>
      <c r="W12" s="34">
        <v>-541518.84614688705</v>
      </c>
      <c r="X12" s="34">
        <v>-541518.84614688705</v>
      </c>
      <c r="Y12" s="34">
        <v>-541518.84614688705</v>
      </c>
      <c r="Z12" s="34">
        <v>-541518.84614688705</v>
      </c>
      <c r="AA12" s="34">
        <v>56918872.015578978</v>
      </c>
    </row>
    <row r="13" spans="2:27" x14ac:dyDescent="0.2">
      <c r="B13" s="31" t="s">
        <v>102</v>
      </c>
      <c r="C13" s="31"/>
      <c r="D13" s="32"/>
      <c r="E13" s="32"/>
      <c r="F13" s="33" t="s">
        <v>26</v>
      </c>
      <c r="G13" s="39">
        <v>-38326976.429734752</v>
      </c>
      <c r="H13" s="34">
        <v>-930570.2127930501</v>
      </c>
      <c r="I13" s="34">
        <v>-4186904.6231250679</v>
      </c>
      <c r="J13" s="34">
        <v>-7505163.1009715097</v>
      </c>
      <c r="K13" s="34">
        <v>-43288976.692026883</v>
      </c>
      <c r="L13" s="34">
        <v>-108777671.25657631</v>
      </c>
      <c r="M13" s="34">
        <v>36908232.160038218</v>
      </c>
      <c r="N13" s="34">
        <v>48954935.236681573</v>
      </c>
      <c r="O13" s="34">
        <v>-1350401.0691</v>
      </c>
      <c r="P13" s="34">
        <v>-1350401.0691</v>
      </c>
      <c r="Q13" s="34">
        <v>-1350401.0691</v>
      </c>
      <c r="R13" s="34">
        <v>-1350401.0691</v>
      </c>
      <c r="S13" s="34">
        <v>-1350401.0691</v>
      </c>
      <c r="T13" s="34">
        <v>-1350401.0691</v>
      </c>
      <c r="U13" s="34">
        <v>-1350401.0691</v>
      </c>
      <c r="V13" s="34">
        <v>-1350401.0691</v>
      </c>
      <c r="W13" s="34">
        <v>-1350401.0691</v>
      </c>
      <c r="X13" s="34">
        <v>-1350401.0691</v>
      </c>
      <c r="Y13" s="34">
        <v>-1350401.0691</v>
      </c>
      <c r="Z13" s="34">
        <v>-1350401.0691</v>
      </c>
      <c r="AA13" s="34">
        <v>118050309.84524998</v>
      </c>
    </row>
    <row r="14" spans="2:27" x14ac:dyDescent="0.2">
      <c r="B14" s="31" t="s">
        <v>103</v>
      </c>
      <c r="C14" s="31"/>
      <c r="D14" s="32"/>
      <c r="E14" s="32"/>
      <c r="F14" s="33" t="s">
        <v>26</v>
      </c>
      <c r="G14" s="39">
        <v>58303695.090568639</v>
      </c>
      <c r="H14" s="34">
        <v>-1604212.6826498706</v>
      </c>
      <c r="I14" s="34">
        <v>-6041943.477957394</v>
      </c>
      <c r="J14" s="34">
        <v>-26342830.195264582</v>
      </c>
      <c r="K14" s="34">
        <v>-46316121.573197328</v>
      </c>
      <c r="L14" s="34">
        <v>47632549.203636773</v>
      </c>
      <c r="M14" s="34">
        <v>49132801.544536136</v>
      </c>
      <c r="N14" s="34">
        <v>49367215.972801656</v>
      </c>
      <c r="O14" s="34">
        <v>-938120.33297992032</v>
      </c>
      <c r="P14" s="34">
        <v>-891380.07545944187</v>
      </c>
      <c r="Q14" s="34">
        <v>-891380.07545944187</v>
      </c>
      <c r="R14" s="34">
        <v>-891380.07545944187</v>
      </c>
      <c r="S14" s="34">
        <v>-891380.07545944187</v>
      </c>
      <c r="T14" s="34">
        <v>-891380.07545944187</v>
      </c>
      <c r="U14" s="34">
        <v>-805689.60333856475</v>
      </c>
      <c r="V14" s="34">
        <v>-805689.60333856475</v>
      </c>
      <c r="W14" s="34">
        <v>-805689.60333856475</v>
      </c>
      <c r="X14" s="34">
        <v>-805689.60333856475</v>
      </c>
      <c r="Y14" s="34">
        <v>-805689.60333856475</v>
      </c>
      <c r="Z14" s="34">
        <v>-579778.35865625227</v>
      </c>
      <c r="AA14" s="34">
        <v>61375634.653693758</v>
      </c>
    </row>
    <row r="15" spans="2:27" x14ac:dyDescent="0.2">
      <c r="B15" s="31" t="s">
        <v>104</v>
      </c>
      <c r="C15" s="31"/>
      <c r="D15" s="32"/>
      <c r="E15" s="32"/>
      <c r="F15" s="33" t="s">
        <v>26</v>
      </c>
      <c r="G15" s="39">
        <v>69688340.965208367</v>
      </c>
      <c r="H15" s="34" t="s">
        <v>200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</row>
    <row r="16" spans="2:27" x14ac:dyDescent="0.2">
      <c r="B16" s="31" t="s">
        <v>105</v>
      </c>
      <c r="C16" s="31"/>
      <c r="D16" s="32"/>
      <c r="E16" s="32"/>
      <c r="F16" s="33" t="s">
        <v>26</v>
      </c>
      <c r="G16" s="39">
        <v>58303695.090568639</v>
      </c>
      <c r="H16" s="34">
        <v>-1604212.6826498706</v>
      </c>
      <c r="I16" s="34">
        <v>-6041943.477957394</v>
      </c>
      <c r="J16" s="34">
        <v>-26342830.195264582</v>
      </c>
      <c r="K16" s="34">
        <v>-46316121.573197328</v>
      </c>
      <c r="L16" s="34">
        <v>47632549.203636773</v>
      </c>
      <c r="M16" s="34">
        <v>49132801.544536136</v>
      </c>
      <c r="N16" s="34">
        <v>49367215.972801656</v>
      </c>
      <c r="O16" s="34">
        <v>-938120.33297992032</v>
      </c>
      <c r="P16" s="34">
        <v>-891380.07545944187</v>
      </c>
      <c r="Q16" s="34">
        <v>-891380.07545944187</v>
      </c>
      <c r="R16" s="34">
        <v>-891380.07545944187</v>
      </c>
      <c r="S16" s="34">
        <v>-891380.07545944187</v>
      </c>
      <c r="T16" s="34">
        <v>-891380.07545944187</v>
      </c>
      <c r="U16" s="34">
        <v>-805689.60333856475</v>
      </c>
      <c r="V16" s="34">
        <v>-805689.60333856475</v>
      </c>
      <c r="W16" s="34">
        <v>-805689.60333856475</v>
      </c>
      <c r="X16" s="34">
        <v>-805689.60333856475</v>
      </c>
      <c r="Y16" s="34">
        <v>-805689.60333856475</v>
      </c>
      <c r="Z16" s="34">
        <v>-579778.35865625227</v>
      </c>
      <c r="AA16" s="34">
        <v>61375634.653693758</v>
      </c>
    </row>
    <row r="17" spans="2:31" x14ac:dyDescent="0.2">
      <c r="B17" s="31" t="s">
        <v>117</v>
      </c>
      <c r="C17" s="31"/>
      <c r="D17" s="32"/>
      <c r="E17" s="32"/>
      <c r="F17" s="33" t="s">
        <v>26</v>
      </c>
      <c r="G17" s="39">
        <v>33612762.289683416</v>
      </c>
      <c r="H17" s="34" t="s">
        <v>200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</row>
    <row r="18" spans="2:31" x14ac:dyDescent="0.2">
      <c r="B18" s="31" t="s">
        <v>118</v>
      </c>
      <c r="C18" s="31"/>
      <c r="D18" s="32"/>
      <c r="E18" s="32"/>
      <c r="F18" s="33" t="s">
        <v>26</v>
      </c>
      <c r="G18" s="39">
        <v>83282152.525507748</v>
      </c>
      <c r="H18" s="34" t="s">
        <v>200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</row>
    <row r="19" spans="2:31" x14ac:dyDescent="0.2">
      <c r="B19" s="97" t="s">
        <v>157</v>
      </c>
      <c r="C19" s="31"/>
      <c r="D19" s="32"/>
      <c r="E19" s="32"/>
      <c r="F19" s="33" t="s">
        <v>26</v>
      </c>
      <c r="G19" s="39">
        <v>64789668.629271403</v>
      </c>
      <c r="H19" s="34" t="s">
        <v>200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2:31" x14ac:dyDescent="0.2"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</row>
    <row r="21" spans="2:31" x14ac:dyDescent="0.2"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</row>
    <row r="22" spans="2:31" ht="15" x14ac:dyDescent="0.25">
      <c r="B22" s="58" t="s">
        <v>31</v>
      </c>
      <c r="C22" s="58"/>
      <c r="D22" s="58" t="s">
        <v>45</v>
      </c>
      <c r="E22" s="58"/>
      <c r="F22" s="59"/>
      <c r="G22" s="60"/>
      <c r="H22" s="59">
        <v>1</v>
      </c>
      <c r="I22" s="59">
        <v>1</v>
      </c>
      <c r="J22" s="59">
        <v>1</v>
      </c>
      <c r="K22" s="59">
        <v>1</v>
      </c>
      <c r="L22" s="59">
        <v>1</v>
      </c>
      <c r="M22" s="59">
        <v>1</v>
      </c>
      <c r="N22" s="59">
        <v>1</v>
      </c>
      <c r="O22" s="59">
        <v>1</v>
      </c>
      <c r="P22" s="59">
        <v>1</v>
      </c>
      <c r="Q22" s="59">
        <v>1</v>
      </c>
      <c r="R22" s="59">
        <v>1</v>
      </c>
      <c r="S22" s="59">
        <v>1</v>
      </c>
      <c r="T22" s="59">
        <v>1</v>
      </c>
      <c r="U22" s="59">
        <v>1</v>
      </c>
      <c r="V22" s="59">
        <v>1</v>
      </c>
      <c r="W22" s="59">
        <v>1</v>
      </c>
      <c r="X22" s="59">
        <v>1</v>
      </c>
      <c r="Y22" s="59">
        <v>1</v>
      </c>
      <c r="Z22" s="59">
        <v>1</v>
      </c>
      <c r="AA22" s="59">
        <v>1</v>
      </c>
    </row>
    <row r="23" spans="2:31" x14ac:dyDescent="0.2"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C23" s="23"/>
    </row>
    <row r="24" spans="2:31" ht="15" x14ac:dyDescent="0.25">
      <c r="B24" s="24" t="s">
        <v>48</v>
      </c>
      <c r="C24" s="24"/>
      <c r="D24" s="25"/>
      <c r="E24" s="25"/>
      <c r="F24" s="6"/>
      <c r="G24" s="1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C24" s="6"/>
      <c r="AD24" s="6"/>
      <c r="AE24" s="6"/>
    </row>
    <row r="25" spans="2:31" ht="30" x14ac:dyDescent="0.25">
      <c r="B25" s="28" t="s">
        <v>25</v>
      </c>
      <c r="C25" s="28" t="s">
        <v>106</v>
      </c>
      <c r="D25" s="28" t="s">
        <v>46</v>
      </c>
      <c r="E25" s="29" t="s">
        <v>47</v>
      </c>
      <c r="F25" s="29" t="s">
        <v>17</v>
      </c>
      <c r="G25" s="30" t="s">
        <v>44</v>
      </c>
      <c r="H25" s="30">
        <v>2023</v>
      </c>
      <c r="I25" s="30">
        <v>2024</v>
      </c>
      <c r="J25" s="30">
        <v>2025</v>
      </c>
      <c r="K25" s="30">
        <v>2026</v>
      </c>
      <c r="L25" s="30">
        <v>2027</v>
      </c>
      <c r="M25" s="30">
        <v>2028</v>
      </c>
      <c r="N25" s="30">
        <v>2029</v>
      </c>
      <c r="O25" s="30">
        <v>2030</v>
      </c>
      <c r="P25" s="30">
        <v>2031</v>
      </c>
      <c r="Q25" s="30">
        <v>2032</v>
      </c>
      <c r="R25" s="30">
        <v>2033</v>
      </c>
      <c r="S25" s="30">
        <v>2034</v>
      </c>
      <c r="T25" s="30">
        <v>2035</v>
      </c>
      <c r="U25" s="30">
        <v>2036</v>
      </c>
      <c r="V25" s="30">
        <v>2037</v>
      </c>
      <c r="W25" s="30">
        <v>2038</v>
      </c>
      <c r="X25" s="30">
        <v>2039</v>
      </c>
      <c r="Y25" s="30">
        <v>2040</v>
      </c>
      <c r="Z25" s="30">
        <v>2041</v>
      </c>
      <c r="AA25" s="30">
        <v>2042</v>
      </c>
      <c r="AC25" s="30" t="s">
        <v>51</v>
      </c>
      <c r="AD25" s="35" t="s">
        <v>94</v>
      </c>
      <c r="AE25" s="35" t="s">
        <v>55</v>
      </c>
    </row>
    <row r="26" spans="2:31" x14ac:dyDescent="0.2">
      <c r="B26" s="31" t="s">
        <v>97</v>
      </c>
      <c r="C26" s="73">
        <v>1</v>
      </c>
      <c r="D26" s="31" t="s">
        <v>107</v>
      </c>
      <c r="E26" s="33">
        <v>1</v>
      </c>
      <c r="F26" s="33" t="s">
        <v>26</v>
      </c>
      <c r="G26" s="39">
        <v>-5862839.6560553396</v>
      </c>
      <c r="H26" s="34">
        <v>-562958.65784328035</v>
      </c>
      <c r="I26" s="34">
        <v>-3286846.5899116616</v>
      </c>
      <c r="J26" s="34">
        <v>-4322374.4822450578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0</v>
      </c>
      <c r="AA26" s="34">
        <v>4699003.3447500002</v>
      </c>
      <c r="AC26" s="34">
        <v>4699003.3447500002</v>
      </c>
      <c r="AD26" s="77">
        <v>17</v>
      </c>
      <c r="AE26" s="34">
        <v>204304.49325</v>
      </c>
    </row>
    <row r="27" spans="2:31" x14ac:dyDescent="0.2">
      <c r="B27" s="31" t="s">
        <v>97</v>
      </c>
      <c r="C27" s="73">
        <v>1</v>
      </c>
      <c r="D27" s="31" t="s">
        <v>108</v>
      </c>
      <c r="E27" s="33">
        <v>1</v>
      </c>
      <c r="F27" s="33" t="s">
        <v>26</v>
      </c>
      <c r="G27" s="39">
        <v>-36413780.224898465</v>
      </c>
      <c r="H27" s="34">
        <v>-466189.59497212601</v>
      </c>
      <c r="I27" s="34">
        <v>-1313773.9490020026</v>
      </c>
      <c r="J27" s="34">
        <v>-49169718.686025873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26202693.718285713</v>
      </c>
      <c r="AC27" s="34">
        <v>26202693.718285713</v>
      </c>
      <c r="AD27" s="77">
        <v>17</v>
      </c>
      <c r="AE27" s="34">
        <v>1455705.2065714288</v>
      </c>
    </row>
    <row r="28" spans="2:31" x14ac:dyDescent="0.2">
      <c r="B28" s="31" t="s">
        <v>97</v>
      </c>
      <c r="C28" s="73">
        <v>1</v>
      </c>
      <c r="D28" s="31" t="s">
        <v>158</v>
      </c>
      <c r="E28" s="33">
        <v>1</v>
      </c>
      <c r="F28" s="33" t="s">
        <v>26</v>
      </c>
      <c r="G28" s="39">
        <v>-13188143.514406305</v>
      </c>
      <c r="H28" s="34">
        <v>-1270571.3166956617</v>
      </c>
      <c r="I28" s="34">
        <v>-6682283.4849144164</v>
      </c>
      <c r="J28" s="34">
        <v>-10480304.218389921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4">
        <v>0</v>
      </c>
      <c r="W28" s="34">
        <v>0</v>
      </c>
      <c r="X28" s="34">
        <v>0</v>
      </c>
      <c r="Y28" s="34">
        <v>0</v>
      </c>
      <c r="Z28" s="34">
        <v>0</v>
      </c>
      <c r="AA28" s="34">
        <v>10599066.4365</v>
      </c>
      <c r="AC28" s="34">
        <v>10599066.4365</v>
      </c>
      <c r="AD28" s="77">
        <v>17</v>
      </c>
      <c r="AE28" s="34">
        <v>460828.9755</v>
      </c>
    </row>
    <row r="29" spans="2:31" x14ac:dyDescent="0.2">
      <c r="B29" s="31" t="s">
        <v>97</v>
      </c>
      <c r="C29" s="73">
        <v>1</v>
      </c>
      <c r="D29" s="31" t="s">
        <v>112</v>
      </c>
      <c r="E29" s="33">
        <v>1</v>
      </c>
      <c r="F29" s="33" t="s">
        <v>26</v>
      </c>
      <c r="G29" s="39">
        <v>0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4">
        <v>0</v>
      </c>
      <c r="W29" s="34">
        <v>0</v>
      </c>
      <c r="X29" s="34">
        <v>0</v>
      </c>
      <c r="Y29" s="34">
        <v>0</v>
      </c>
      <c r="Z29" s="34">
        <v>0</v>
      </c>
      <c r="AA29" s="34">
        <v>0</v>
      </c>
      <c r="AC29" s="34" t="e">
        <v>#N/A</v>
      </c>
      <c r="AD29" s="77" t="e">
        <v>#N/A</v>
      </c>
      <c r="AE29" s="34">
        <v>799766.99114285712</v>
      </c>
    </row>
    <row r="30" spans="2:31" x14ac:dyDescent="0.2">
      <c r="B30" s="31" t="s">
        <v>97</v>
      </c>
      <c r="C30" s="73">
        <v>1</v>
      </c>
      <c r="D30" s="31" t="s">
        <v>119</v>
      </c>
      <c r="E30" s="33">
        <v>1</v>
      </c>
      <c r="F30" s="33" t="s">
        <v>26</v>
      </c>
      <c r="G30" s="39">
        <v>0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4">
        <v>0</v>
      </c>
      <c r="W30" s="34">
        <v>0</v>
      </c>
      <c r="X30" s="34">
        <v>0</v>
      </c>
      <c r="Y30" s="34">
        <v>0</v>
      </c>
      <c r="Z30" s="34">
        <v>0</v>
      </c>
      <c r="AA30" s="34">
        <v>0</v>
      </c>
      <c r="AC30" s="34" t="e">
        <v>#N/A</v>
      </c>
      <c r="AD30" s="77" t="e">
        <v>#N/A</v>
      </c>
      <c r="AE30" s="34">
        <v>4248086.1628571423</v>
      </c>
    </row>
    <row r="31" spans="2:31" x14ac:dyDescent="0.2">
      <c r="B31" s="31" t="s">
        <v>97</v>
      </c>
      <c r="C31" s="73">
        <v>2</v>
      </c>
      <c r="D31" s="31" t="s">
        <v>159</v>
      </c>
      <c r="E31" s="33">
        <v>1</v>
      </c>
      <c r="F31" s="33" t="s">
        <v>26</v>
      </c>
      <c r="G31" s="39">
        <v>0</v>
      </c>
      <c r="H31" s="34">
        <v>0</v>
      </c>
      <c r="I31" s="34">
        <v>0</v>
      </c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0</v>
      </c>
      <c r="Q31" s="34">
        <v>0</v>
      </c>
      <c r="R31" s="34">
        <v>0</v>
      </c>
      <c r="S31" s="34">
        <v>0</v>
      </c>
      <c r="T31" s="34">
        <v>0</v>
      </c>
      <c r="U31" s="34">
        <v>0</v>
      </c>
      <c r="V31" s="34">
        <v>0</v>
      </c>
      <c r="W31" s="34">
        <v>0</v>
      </c>
      <c r="X31" s="34">
        <v>0</v>
      </c>
      <c r="Y31" s="34">
        <v>0</v>
      </c>
      <c r="Z31" s="34">
        <v>0</v>
      </c>
      <c r="AA31" s="34">
        <v>0</v>
      </c>
      <c r="AC31" s="34" t="e">
        <v>#N/A</v>
      </c>
      <c r="AD31" s="77" t="e">
        <v>#N/A</v>
      </c>
      <c r="AE31" s="34">
        <v>491526.58674999996</v>
      </c>
    </row>
    <row r="32" spans="2:31" x14ac:dyDescent="0.2">
      <c r="B32" s="31" t="s">
        <v>98</v>
      </c>
      <c r="C32" s="73">
        <v>1</v>
      </c>
      <c r="D32" s="31" t="s">
        <v>107</v>
      </c>
      <c r="E32" s="33">
        <v>1</v>
      </c>
      <c r="F32" s="33" t="s">
        <v>26</v>
      </c>
      <c r="G32" s="39">
        <v>-5862839.6560553396</v>
      </c>
      <c r="H32" s="34">
        <v>-562958.65784328035</v>
      </c>
      <c r="I32" s="34">
        <v>-3286846.5899116616</v>
      </c>
      <c r="J32" s="34">
        <v>-4322374.4822450578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0</v>
      </c>
      <c r="V32" s="34">
        <v>0</v>
      </c>
      <c r="W32" s="34">
        <v>0</v>
      </c>
      <c r="X32" s="34">
        <v>0</v>
      </c>
      <c r="Y32" s="34">
        <v>0</v>
      </c>
      <c r="Z32" s="34">
        <v>0</v>
      </c>
      <c r="AA32" s="34">
        <v>4699003.3447500002</v>
      </c>
      <c r="AC32" s="34">
        <v>4699003.3447500002</v>
      </c>
      <c r="AD32" s="77">
        <v>17</v>
      </c>
      <c r="AE32" s="34">
        <v>204304.49325</v>
      </c>
    </row>
    <row r="33" spans="2:31" x14ac:dyDescent="0.2">
      <c r="B33" s="31" t="s">
        <v>98</v>
      </c>
      <c r="C33" s="73">
        <v>1</v>
      </c>
      <c r="D33" s="31" t="s">
        <v>108</v>
      </c>
      <c r="E33" s="33">
        <v>1</v>
      </c>
      <c r="F33" s="33" t="s">
        <v>26</v>
      </c>
      <c r="G33" s="39">
        <v>-36413780.224898465</v>
      </c>
      <c r="H33" s="34">
        <v>-466189.59497212601</v>
      </c>
      <c r="I33" s="34">
        <v>-1313773.9490020026</v>
      </c>
      <c r="J33" s="34">
        <v>-49169718.686025873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0</v>
      </c>
      <c r="V33" s="34">
        <v>0</v>
      </c>
      <c r="W33" s="34">
        <v>0</v>
      </c>
      <c r="X33" s="34">
        <v>0</v>
      </c>
      <c r="Y33" s="34">
        <v>0</v>
      </c>
      <c r="Z33" s="34">
        <v>0</v>
      </c>
      <c r="AA33" s="34">
        <v>26202693.718285713</v>
      </c>
      <c r="AC33" s="34">
        <v>26202693.718285713</v>
      </c>
      <c r="AD33" s="77">
        <v>17</v>
      </c>
      <c r="AE33" s="34">
        <v>1455705.2065714288</v>
      </c>
    </row>
    <row r="34" spans="2:31" x14ac:dyDescent="0.2">
      <c r="B34" s="31" t="s">
        <v>98</v>
      </c>
      <c r="C34" s="73">
        <v>1</v>
      </c>
      <c r="D34" s="31" t="s">
        <v>158</v>
      </c>
      <c r="E34" s="33">
        <v>1</v>
      </c>
      <c r="F34" s="33" t="s">
        <v>26</v>
      </c>
      <c r="G34" s="39">
        <v>-13188143.514406305</v>
      </c>
      <c r="H34" s="34">
        <v>-1270571.3166956617</v>
      </c>
      <c r="I34" s="34">
        <v>-6682283.4849144164</v>
      </c>
      <c r="J34" s="34">
        <v>-10480304.218389921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0</v>
      </c>
      <c r="V34" s="34">
        <v>0</v>
      </c>
      <c r="W34" s="34">
        <v>0</v>
      </c>
      <c r="X34" s="34">
        <v>0</v>
      </c>
      <c r="Y34" s="34">
        <v>0</v>
      </c>
      <c r="Z34" s="34">
        <v>0</v>
      </c>
      <c r="AA34" s="34">
        <v>10599066.4365</v>
      </c>
      <c r="AC34" s="34">
        <v>10599066.4365</v>
      </c>
      <c r="AD34" s="77">
        <v>17</v>
      </c>
      <c r="AE34" s="34">
        <v>460828.9755</v>
      </c>
    </row>
    <row r="35" spans="2:31" x14ac:dyDescent="0.2">
      <c r="B35" s="31" t="s">
        <v>98</v>
      </c>
      <c r="C35" s="73">
        <v>1</v>
      </c>
      <c r="D35" s="31" t="s">
        <v>112</v>
      </c>
      <c r="E35" s="33">
        <v>1</v>
      </c>
      <c r="F35" s="33" t="s">
        <v>26</v>
      </c>
      <c r="G35" s="39">
        <v>0</v>
      </c>
      <c r="H35" s="34">
        <v>0</v>
      </c>
      <c r="I35" s="34">
        <v>0</v>
      </c>
      <c r="J35" s="34">
        <v>0</v>
      </c>
      <c r="K35" s="34">
        <v>0</v>
      </c>
      <c r="L35" s="34">
        <v>0</v>
      </c>
      <c r="M35" s="34">
        <v>0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  <c r="S35" s="34">
        <v>0</v>
      </c>
      <c r="T35" s="34">
        <v>0</v>
      </c>
      <c r="U35" s="34">
        <v>0</v>
      </c>
      <c r="V35" s="34">
        <v>0</v>
      </c>
      <c r="W35" s="34">
        <v>0</v>
      </c>
      <c r="X35" s="34">
        <v>0</v>
      </c>
      <c r="Y35" s="34">
        <v>0</v>
      </c>
      <c r="Z35" s="34">
        <v>0</v>
      </c>
      <c r="AA35" s="34">
        <v>0</v>
      </c>
      <c r="AC35" s="34" t="e">
        <v>#N/A</v>
      </c>
      <c r="AD35" s="77" t="e">
        <v>#N/A</v>
      </c>
      <c r="AE35" s="34">
        <v>799766.99114285712</v>
      </c>
    </row>
    <row r="36" spans="2:31" x14ac:dyDescent="0.2">
      <c r="B36" s="31" t="s">
        <v>98</v>
      </c>
      <c r="C36" s="73">
        <v>2</v>
      </c>
      <c r="D36" s="31" t="s">
        <v>109</v>
      </c>
      <c r="E36" s="33">
        <v>1</v>
      </c>
      <c r="F36" s="33" t="s">
        <v>26</v>
      </c>
      <c r="G36" s="39">
        <v>0</v>
      </c>
      <c r="H36" s="34">
        <v>0</v>
      </c>
      <c r="I36" s="34">
        <v>0</v>
      </c>
      <c r="J36" s="34">
        <v>0</v>
      </c>
      <c r="K36" s="34">
        <v>0</v>
      </c>
      <c r="L36" s="34">
        <v>0</v>
      </c>
      <c r="M36" s="34">
        <v>0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34">
        <v>0</v>
      </c>
      <c r="T36" s="34">
        <v>0</v>
      </c>
      <c r="U36" s="34">
        <v>0</v>
      </c>
      <c r="V36" s="34">
        <v>0</v>
      </c>
      <c r="W36" s="34">
        <v>0</v>
      </c>
      <c r="X36" s="34">
        <v>0</v>
      </c>
      <c r="Y36" s="34">
        <v>0</v>
      </c>
      <c r="Z36" s="34">
        <v>0</v>
      </c>
      <c r="AA36" s="34">
        <v>0</v>
      </c>
      <c r="AC36" s="34" t="e">
        <v>#N/A</v>
      </c>
      <c r="AD36" s="77" t="e">
        <v>#N/A</v>
      </c>
      <c r="AE36" s="34">
        <v>2049494.8554</v>
      </c>
    </row>
    <row r="37" spans="2:31" x14ac:dyDescent="0.2">
      <c r="B37" s="31" t="s">
        <v>99</v>
      </c>
      <c r="C37" s="73">
        <v>1</v>
      </c>
      <c r="D37" s="31" t="s">
        <v>107</v>
      </c>
      <c r="E37" s="33">
        <v>1</v>
      </c>
      <c r="F37" s="33" t="s">
        <v>26</v>
      </c>
      <c r="G37" s="39">
        <v>-5862839.6560553396</v>
      </c>
      <c r="H37" s="34">
        <v>-562958.65784328035</v>
      </c>
      <c r="I37" s="34">
        <v>-3286846.5899116616</v>
      </c>
      <c r="J37" s="34">
        <v>-4322374.4822450578</v>
      </c>
      <c r="K37" s="34">
        <v>0</v>
      </c>
      <c r="L37" s="34">
        <v>0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34">
        <v>0</v>
      </c>
      <c r="S37" s="34">
        <v>0</v>
      </c>
      <c r="T37" s="34">
        <v>0</v>
      </c>
      <c r="U37" s="34">
        <v>0</v>
      </c>
      <c r="V37" s="34">
        <v>0</v>
      </c>
      <c r="W37" s="34">
        <v>0</v>
      </c>
      <c r="X37" s="34">
        <v>0</v>
      </c>
      <c r="Y37" s="34">
        <v>0</v>
      </c>
      <c r="Z37" s="34">
        <v>0</v>
      </c>
      <c r="AA37" s="34">
        <v>4699003.3447500002</v>
      </c>
      <c r="AC37" s="34">
        <v>4699003.3447500002</v>
      </c>
      <c r="AD37" s="77">
        <v>17</v>
      </c>
      <c r="AE37" s="34">
        <v>204304.49325</v>
      </c>
    </row>
    <row r="38" spans="2:31" x14ac:dyDescent="0.2">
      <c r="B38" s="31" t="s">
        <v>99</v>
      </c>
      <c r="C38" s="73">
        <v>1</v>
      </c>
      <c r="D38" s="31" t="s">
        <v>110</v>
      </c>
      <c r="E38" s="33">
        <v>1</v>
      </c>
      <c r="F38" s="33" t="s">
        <v>26</v>
      </c>
      <c r="G38" s="39">
        <v>-24144202.227721684</v>
      </c>
      <c r="H38" s="34">
        <v>0</v>
      </c>
      <c r="I38" s="34">
        <v>-304770.17797596147</v>
      </c>
      <c r="J38" s="34">
        <v>-540678.40015691228</v>
      </c>
      <c r="K38" s="34">
        <v>-1838846.5297054031</v>
      </c>
      <c r="L38" s="34">
        <v>-15373872.498268411</v>
      </c>
      <c r="M38" s="34">
        <v>-27921537.278582022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33105387.516975865</v>
      </c>
      <c r="AC38" s="34">
        <v>33105387.516975865</v>
      </c>
      <c r="AD38" s="77">
        <v>14</v>
      </c>
      <c r="AE38" s="34">
        <v>919594.09769377415</v>
      </c>
    </row>
    <row r="39" spans="2:31" x14ac:dyDescent="0.2">
      <c r="B39" s="31" t="s">
        <v>99</v>
      </c>
      <c r="C39" s="73">
        <v>1</v>
      </c>
      <c r="D39" s="31" t="s">
        <v>120</v>
      </c>
      <c r="E39" s="33">
        <v>1</v>
      </c>
      <c r="F39" s="33" t="s">
        <v>26</v>
      </c>
      <c r="G39" s="39">
        <v>0</v>
      </c>
      <c r="H39" s="34">
        <v>0</v>
      </c>
      <c r="I39" s="34">
        <v>0</v>
      </c>
      <c r="J39" s="34">
        <v>0</v>
      </c>
      <c r="K39" s="34">
        <v>0</v>
      </c>
      <c r="L39" s="34">
        <v>0</v>
      </c>
      <c r="M39" s="34">
        <v>0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0</v>
      </c>
      <c r="V39" s="34">
        <v>0</v>
      </c>
      <c r="W39" s="34">
        <v>0</v>
      </c>
      <c r="X39" s="34">
        <v>0</v>
      </c>
      <c r="Y39" s="34">
        <v>0</v>
      </c>
      <c r="Z39" s="34">
        <v>0</v>
      </c>
      <c r="AA39" s="34">
        <v>0</v>
      </c>
      <c r="AC39" s="34" t="e">
        <v>#N/A</v>
      </c>
      <c r="AD39" s="77" t="e">
        <v>#N/A</v>
      </c>
      <c r="AE39" s="34">
        <v>1455705.2060000002</v>
      </c>
    </row>
    <row r="40" spans="2:31" x14ac:dyDescent="0.2">
      <c r="B40" s="31" t="s">
        <v>99</v>
      </c>
      <c r="C40" s="73">
        <v>1</v>
      </c>
      <c r="D40" s="31" t="s">
        <v>112</v>
      </c>
      <c r="E40" s="33">
        <v>1</v>
      </c>
      <c r="F40" s="33" t="s">
        <v>26</v>
      </c>
      <c r="G40" s="39">
        <v>0</v>
      </c>
      <c r="H40" s="34">
        <v>0</v>
      </c>
      <c r="I40" s="34">
        <v>0</v>
      </c>
      <c r="J40" s="34">
        <v>0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0</v>
      </c>
      <c r="V40" s="34">
        <v>0</v>
      </c>
      <c r="W40" s="34">
        <v>0</v>
      </c>
      <c r="X40" s="34">
        <v>0</v>
      </c>
      <c r="Y40" s="34">
        <v>0</v>
      </c>
      <c r="Z40" s="34">
        <v>0</v>
      </c>
      <c r="AA40" s="34">
        <v>0</v>
      </c>
      <c r="AC40" s="34" t="e">
        <v>#N/A</v>
      </c>
      <c r="AD40" s="77" t="e">
        <v>#N/A</v>
      </c>
      <c r="AE40" s="34">
        <v>799766.99114285712</v>
      </c>
    </row>
    <row r="41" spans="2:31" x14ac:dyDescent="0.2">
      <c r="B41" s="31" t="s">
        <v>99</v>
      </c>
      <c r="C41" s="73">
        <v>2</v>
      </c>
      <c r="D41" s="31" t="s">
        <v>160</v>
      </c>
      <c r="E41" s="33">
        <v>1</v>
      </c>
      <c r="F41" s="33" t="s">
        <v>26</v>
      </c>
      <c r="G41" s="39">
        <v>0</v>
      </c>
      <c r="H41" s="34">
        <v>0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4">
        <v>0</v>
      </c>
      <c r="Z41" s="34">
        <v>0</v>
      </c>
      <c r="AA41" s="34">
        <v>0</v>
      </c>
      <c r="AC41" s="34" t="e">
        <v>#N/A</v>
      </c>
      <c r="AD41" s="77" t="e">
        <v>#N/A</v>
      </c>
      <c r="AE41" s="34">
        <v>491526.57500000001</v>
      </c>
    </row>
    <row r="42" spans="2:31" x14ac:dyDescent="0.2">
      <c r="B42" s="31" t="s">
        <v>100</v>
      </c>
      <c r="C42" s="73">
        <v>1</v>
      </c>
      <c r="D42" s="31" t="s">
        <v>107</v>
      </c>
      <c r="E42" s="33">
        <v>1</v>
      </c>
      <c r="F42" s="33" t="s">
        <v>26</v>
      </c>
      <c r="G42" s="39">
        <v>-5862839.6560553396</v>
      </c>
      <c r="H42" s="34">
        <v>-562958.65784328035</v>
      </c>
      <c r="I42" s="34">
        <v>-3286846.5899116616</v>
      </c>
      <c r="J42" s="34">
        <v>-4322374.4822450578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0</v>
      </c>
      <c r="Y42" s="34">
        <v>0</v>
      </c>
      <c r="Z42" s="34">
        <v>0</v>
      </c>
      <c r="AA42" s="34">
        <v>4699003.3447500002</v>
      </c>
      <c r="AC42" s="34">
        <v>4699003.3447500002</v>
      </c>
      <c r="AD42" s="77">
        <v>17</v>
      </c>
      <c r="AE42" s="34">
        <v>204304.49325</v>
      </c>
    </row>
    <row r="43" spans="2:31" x14ac:dyDescent="0.2">
      <c r="B43" s="31" t="s">
        <v>100</v>
      </c>
      <c r="C43" s="73">
        <v>1</v>
      </c>
      <c r="D43" s="31" t="s">
        <v>111</v>
      </c>
      <c r="E43" s="33">
        <v>1</v>
      </c>
      <c r="F43" s="33" t="s">
        <v>26</v>
      </c>
      <c r="G43" s="39">
        <v>-34758610.52453468</v>
      </c>
      <c r="H43" s="34">
        <v>-320034.00319034554</v>
      </c>
      <c r="I43" s="34">
        <v>-571518.41881557018</v>
      </c>
      <c r="J43" s="34">
        <v>-1782611.1820711612</v>
      </c>
      <c r="K43" s="34">
        <v>-15944119.00112237</v>
      </c>
      <c r="L43" s="34">
        <v>-38721538.835559972</v>
      </c>
      <c r="M43" s="34">
        <v>-4730669.92924059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4">
        <v>0</v>
      </c>
      <c r="Y43" s="34">
        <v>0</v>
      </c>
      <c r="Z43" s="34">
        <v>0</v>
      </c>
      <c r="AA43" s="34">
        <v>44690753.786400005</v>
      </c>
      <c r="AC43" s="34">
        <v>44690753.786400005</v>
      </c>
      <c r="AD43" s="77">
        <v>14</v>
      </c>
      <c r="AE43" s="34">
        <v>1241409.8274000003</v>
      </c>
    </row>
    <row r="44" spans="2:31" x14ac:dyDescent="0.2">
      <c r="B44" s="31" t="s">
        <v>100</v>
      </c>
      <c r="C44" s="73">
        <v>1</v>
      </c>
      <c r="D44" s="31" t="s">
        <v>112</v>
      </c>
      <c r="E44" s="33">
        <v>1</v>
      </c>
      <c r="F44" s="33" t="s">
        <v>26</v>
      </c>
      <c r="G44" s="39">
        <v>0</v>
      </c>
      <c r="H44" s="34">
        <v>0</v>
      </c>
      <c r="I44" s="34">
        <v>0</v>
      </c>
      <c r="J44" s="34">
        <v>0</v>
      </c>
      <c r="K44" s="34">
        <v>0</v>
      </c>
      <c r="L44" s="34">
        <v>0</v>
      </c>
      <c r="M44" s="34">
        <v>0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4">
        <v>0</v>
      </c>
      <c r="Y44" s="34">
        <v>0</v>
      </c>
      <c r="Z44" s="34">
        <v>0</v>
      </c>
      <c r="AA44" s="34">
        <v>0</v>
      </c>
      <c r="AC44" s="34" t="e">
        <v>#N/A</v>
      </c>
      <c r="AD44" s="77" t="e">
        <v>#N/A</v>
      </c>
      <c r="AE44" s="34">
        <v>799766.99114285712</v>
      </c>
    </row>
    <row r="45" spans="2:31" x14ac:dyDescent="0.2">
      <c r="B45" s="31" t="s">
        <v>100</v>
      </c>
      <c r="C45" s="73">
        <v>2</v>
      </c>
      <c r="D45" s="31" t="s">
        <v>160</v>
      </c>
      <c r="E45" s="33">
        <v>1</v>
      </c>
      <c r="F45" s="33" t="s">
        <v>26</v>
      </c>
      <c r="G45" s="39">
        <v>0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C45" s="34" t="e">
        <v>#N/A</v>
      </c>
      <c r="AD45" s="77" t="e">
        <v>#N/A</v>
      </c>
      <c r="AE45" s="34">
        <v>491526.57500000001</v>
      </c>
    </row>
    <row r="46" spans="2:31" x14ac:dyDescent="0.2">
      <c r="B46" s="31" t="s">
        <v>101</v>
      </c>
      <c r="C46" s="73">
        <v>1</v>
      </c>
      <c r="D46" s="31" t="s">
        <v>107</v>
      </c>
      <c r="E46" s="33">
        <v>1</v>
      </c>
      <c r="F46" s="33" t="s">
        <v>26</v>
      </c>
      <c r="G46" s="39">
        <v>-5862839.6560553396</v>
      </c>
      <c r="H46" s="34">
        <v>-562958.65784328035</v>
      </c>
      <c r="I46" s="34">
        <v>-3286846.5899116616</v>
      </c>
      <c r="J46" s="34">
        <v>-4322374.4822450578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4">
        <v>0</v>
      </c>
      <c r="Y46" s="34">
        <v>0</v>
      </c>
      <c r="Z46" s="34">
        <v>0</v>
      </c>
      <c r="AA46" s="34">
        <v>4699003.3447500002</v>
      </c>
      <c r="AC46" s="34">
        <v>4699003.3447500002</v>
      </c>
      <c r="AD46" s="77">
        <v>17</v>
      </c>
      <c r="AE46" s="34">
        <v>204304.49325</v>
      </c>
    </row>
    <row r="47" spans="2:31" x14ac:dyDescent="0.2">
      <c r="B47" s="31" t="s">
        <v>101</v>
      </c>
      <c r="C47" s="73">
        <v>1</v>
      </c>
      <c r="D47" s="31" t="s">
        <v>110</v>
      </c>
      <c r="E47" s="33">
        <v>1</v>
      </c>
      <c r="F47" s="33" t="s">
        <v>26</v>
      </c>
      <c r="G47" s="39">
        <v>-24144202.227721684</v>
      </c>
      <c r="H47" s="34">
        <v>0</v>
      </c>
      <c r="I47" s="34">
        <v>-304770.17797596147</v>
      </c>
      <c r="J47" s="34">
        <v>-540678.40015691228</v>
      </c>
      <c r="K47" s="34">
        <v>-1838846.5297054031</v>
      </c>
      <c r="L47" s="34">
        <v>-15373872.498268411</v>
      </c>
      <c r="M47" s="34">
        <v>-27921537.278582022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4">
        <v>0</v>
      </c>
      <c r="Y47" s="34">
        <v>0</v>
      </c>
      <c r="Z47" s="34">
        <v>0</v>
      </c>
      <c r="AA47" s="34">
        <v>33105387.516975865</v>
      </c>
      <c r="AC47" s="34">
        <v>33105387.516975865</v>
      </c>
      <c r="AD47" s="77">
        <v>14</v>
      </c>
      <c r="AE47" s="34">
        <v>919594.09769377415</v>
      </c>
    </row>
    <row r="48" spans="2:31" x14ac:dyDescent="0.2">
      <c r="B48" s="31" t="s">
        <v>101</v>
      </c>
      <c r="C48" s="73">
        <v>1</v>
      </c>
      <c r="D48" s="31" t="s">
        <v>113</v>
      </c>
      <c r="E48" s="33">
        <v>1</v>
      </c>
      <c r="F48" s="33" t="s">
        <v>26</v>
      </c>
      <c r="G48" s="39">
        <v>0</v>
      </c>
      <c r="H48" s="34">
        <v>0</v>
      </c>
      <c r="I48" s="34">
        <v>0</v>
      </c>
      <c r="J48" s="34">
        <v>0</v>
      </c>
      <c r="K48" s="34">
        <v>0</v>
      </c>
      <c r="L48" s="34">
        <v>0</v>
      </c>
      <c r="M48" s="34">
        <v>0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0</v>
      </c>
      <c r="V48" s="34">
        <v>0</v>
      </c>
      <c r="W48" s="34">
        <v>0</v>
      </c>
      <c r="X48" s="34">
        <v>0</v>
      </c>
      <c r="Y48" s="34">
        <v>0</v>
      </c>
      <c r="Z48" s="34">
        <v>0</v>
      </c>
      <c r="AA48" s="34">
        <v>0</v>
      </c>
      <c r="AC48" s="34" t="e">
        <v>#N/A</v>
      </c>
      <c r="AD48" s="77" t="e">
        <v>#N/A</v>
      </c>
      <c r="AE48" s="34">
        <v>1455705.2060000002</v>
      </c>
    </row>
    <row r="49" spans="2:31" x14ac:dyDescent="0.2">
      <c r="B49" s="31" t="s">
        <v>101</v>
      </c>
      <c r="C49" s="73">
        <v>2</v>
      </c>
      <c r="D49" s="31" t="s">
        <v>114</v>
      </c>
      <c r="E49" s="33">
        <v>1</v>
      </c>
      <c r="F49" s="33" t="s">
        <v>26</v>
      </c>
      <c r="G49" s="39">
        <v>0</v>
      </c>
      <c r="H49" s="34">
        <v>0</v>
      </c>
      <c r="I49" s="34">
        <v>0</v>
      </c>
      <c r="J49" s="34">
        <v>0</v>
      </c>
      <c r="K49" s="34">
        <v>0</v>
      </c>
      <c r="L49" s="34">
        <v>0</v>
      </c>
      <c r="M49" s="34">
        <v>0</v>
      </c>
      <c r="N49" s="34">
        <v>0</v>
      </c>
      <c r="O49" s="34">
        <v>0</v>
      </c>
      <c r="P49" s="34">
        <v>0</v>
      </c>
      <c r="Q49" s="34">
        <v>0</v>
      </c>
      <c r="R49" s="34">
        <v>0</v>
      </c>
      <c r="S49" s="34">
        <v>0</v>
      </c>
      <c r="T49" s="34">
        <v>0</v>
      </c>
      <c r="U49" s="34">
        <v>0</v>
      </c>
      <c r="V49" s="34">
        <v>0</v>
      </c>
      <c r="W49" s="34">
        <v>0</v>
      </c>
      <c r="X49" s="34">
        <v>0</v>
      </c>
      <c r="Y49" s="34">
        <v>0</v>
      </c>
      <c r="Z49" s="34">
        <v>0</v>
      </c>
      <c r="AA49" s="34">
        <v>0</v>
      </c>
      <c r="AC49" s="34" t="e">
        <v>#N/A</v>
      </c>
      <c r="AD49" s="77" t="e">
        <v>#N/A</v>
      </c>
      <c r="AE49" s="34">
        <v>1342241.9894000001</v>
      </c>
    </row>
    <row r="50" spans="2:31" x14ac:dyDescent="0.2">
      <c r="B50" s="31" t="s">
        <v>102</v>
      </c>
      <c r="C50" s="73">
        <v>1</v>
      </c>
      <c r="D50" s="31" t="s">
        <v>107</v>
      </c>
      <c r="E50" s="33">
        <v>1</v>
      </c>
      <c r="F50" s="33" t="s">
        <v>26</v>
      </c>
      <c r="G50" s="39">
        <v>-5862839.6560553396</v>
      </c>
      <c r="H50" s="34">
        <v>-562958.65784328035</v>
      </c>
      <c r="I50" s="34">
        <v>-3286846.5899116616</v>
      </c>
      <c r="J50" s="34">
        <v>-4322374.4822450578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0</v>
      </c>
      <c r="V50" s="34">
        <v>0</v>
      </c>
      <c r="W50" s="34">
        <v>0</v>
      </c>
      <c r="X50" s="34">
        <v>0</v>
      </c>
      <c r="Y50" s="34">
        <v>0</v>
      </c>
      <c r="Z50" s="34">
        <v>0</v>
      </c>
      <c r="AA50" s="34">
        <v>4699003.3447500002</v>
      </c>
      <c r="AC50" s="34">
        <v>4699003.3447500002</v>
      </c>
      <c r="AD50" s="77">
        <v>17</v>
      </c>
      <c r="AE50" s="34">
        <v>204304.49325</v>
      </c>
    </row>
    <row r="51" spans="2:31" x14ac:dyDescent="0.2">
      <c r="B51" s="31" t="s">
        <v>102</v>
      </c>
      <c r="C51" s="73">
        <v>1</v>
      </c>
      <c r="D51" s="31" t="s">
        <v>115</v>
      </c>
      <c r="E51" s="33">
        <v>1</v>
      </c>
      <c r="F51" s="33" t="s">
        <v>26</v>
      </c>
      <c r="G51" s="39">
        <v>-70637734.094938233</v>
      </c>
      <c r="H51" s="34">
        <v>-367611.55494976975</v>
      </c>
      <c r="I51" s="34">
        <v>-900058.03321340622</v>
      </c>
      <c r="J51" s="34">
        <v>-3182788.6187264519</v>
      </c>
      <c r="K51" s="34">
        <v>-20107254.89472688</v>
      </c>
      <c r="L51" s="34">
        <v>-99355949.459276319</v>
      </c>
      <c r="M51" s="34">
        <v>-2954264.6191071668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34">
        <v>0</v>
      </c>
      <c r="W51" s="34">
        <v>0</v>
      </c>
      <c r="X51" s="34">
        <v>0</v>
      </c>
      <c r="Y51" s="34">
        <v>0</v>
      </c>
      <c r="Z51" s="34">
        <v>0</v>
      </c>
      <c r="AA51" s="34">
        <v>91344907.569599986</v>
      </c>
      <c r="AC51" s="34">
        <v>91344907.569599986</v>
      </c>
      <c r="AD51" s="77">
        <v>14</v>
      </c>
      <c r="AE51" s="34">
        <v>2537358.5436</v>
      </c>
    </row>
    <row r="52" spans="2:31" x14ac:dyDescent="0.2">
      <c r="B52" s="31" t="s">
        <v>102</v>
      </c>
      <c r="C52" s="73">
        <v>1</v>
      </c>
      <c r="D52" s="31" t="s">
        <v>120</v>
      </c>
      <c r="E52" s="33">
        <v>1</v>
      </c>
      <c r="F52" s="33" t="s">
        <v>26</v>
      </c>
      <c r="G52" s="39">
        <v>0</v>
      </c>
      <c r="H52" s="34">
        <v>0</v>
      </c>
      <c r="I52" s="34">
        <v>0</v>
      </c>
      <c r="J52" s="34">
        <v>0</v>
      </c>
      <c r="K52" s="34">
        <v>0</v>
      </c>
      <c r="L52" s="34">
        <v>0</v>
      </c>
      <c r="M52" s="34">
        <v>0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0</v>
      </c>
      <c r="V52" s="34">
        <v>0</v>
      </c>
      <c r="W52" s="34">
        <v>0</v>
      </c>
      <c r="X52" s="34">
        <v>0</v>
      </c>
      <c r="Y52" s="34">
        <v>0</v>
      </c>
      <c r="Z52" s="34">
        <v>0</v>
      </c>
      <c r="AA52" s="34">
        <v>0</v>
      </c>
      <c r="AC52" s="34" t="e">
        <v>#N/A</v>
      </c>
      <c r="AD52" s="77" t="e">
        <v>#N/A</v>
      </c>
      <c r="AE52" s="34">
        <v>1455705.2060000002</v>
      </c>
    </row>
    <row r="53" spans="2:31" x14ac:dyDescent="0.2">
      <c r="B53" s="31" t="s">
        <v>102</v>
      </c>
      <c r="C53" s="73">
        <v>1</v>
      </c>
      <c r="D53" s="31" t="s">
        <v>112</v>
      </c>
      <c r="E53" s="33">
        <v>1</v>
      </c>
      <c r="F53" s="33" t="s">
        <v>26</v>
      </c>
      <c r="G53" s="39">
        <v>0</v>
      </c>
      <c r="H53" s="34">
        <v>0</v>
      </c>
      <c r="I53" s="34">
        <v>0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0</v>
      </c>
      <c r="U53" s="34">
        <v>0</v>
      </c>
      <c r="V53" s="34">
        <v>0</v>
      </c>
      <c r="W53" s="34">
        <v>0</v>
      </c>
      <c r="X53" s="34">
        <v>0</v>
      </c>
      <c r="Y53" s="34">
        <v>0</v>
      </c>
      <c r="Z53" s="34">
        <v>0</v>
      </c>
      <c r="AA53" s="34">
        <v>0</v>
      </c>
      <c r="AC53" s="34" t="e">
        <v>#N/A</v>
      </c>
      <c r="AD53" s="77" t="e">
        <v>#N/A</v>
      </c>
      <c r="AE53" s="34">
        <v>799766.99114285712</v>
      </c>
    </row>
    <row r="54" spans="2:31" x14ac:dyDescent="0.2">
      <c r="B54" s="31" t="s">
        <v>102</v>
      </c>
      <c r="C54" s="73">
        <v>2</v>
      </c>
      <c r="D54" s="31" t="s">
        <v>160</v>
      </c>
      <c r="E54" s="33">
        <v>1</v>
      </c>
      <c r="F54" s="33" t="s">
        <v>26</v>
      </c>
      <c r="G54" s="39">
        <v>0</v>
      </c>
      <c r="H54" s="34">
        <v>0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0</v>
      </c>
      <c r="V54" s="34">
        <v>0</v>
      </c>
      <c r="W54" s="34">
        <v>0</v>
      </c>
      <c r="X54" s="34">
        <v>0</v>
      </c>
      <c r="Y54" s="34">
        <v>0</v>
      </c>
      <c r="Z54" s="34">
        <v>0</v>
      </c>
      <c r="AA54" s="34">
        <v>0</v>
      </c>
      <c r="AC54" s="34" t="e">
        <v>#N/A</v>
      </c>
      <c r="AD54" s="77" t="e">
        <v>#N/A</v>
      </c>
      <c r="AE54" s="34">
        <v>491526.57500000001</v>
      </c>
    </row>
    <row r="55" spans="2:31" x14ac:dyDescent="0.2">
      <c r="B55" s="31" t="s">
        <v>103</v>
      </c>
      <c r="C55" s="73">
        <v>1</v>
      </c>
      <c r="D55" s="31" t="s">
        <v>107</v>
      </c>
      <c r="E55" s="33">
        <v>1</v>
      </c>
      <c r="F55" s="33" t="s">
        <v>26</v>
      </c>
      <c r="G55" s="39">
        <v>-5862839.6560553396</v>
      </c>
      <c r="H55" s="34">
        <v>-562958.65784328035</v>
      </c>
      <c r="I55" s="34">
        <v>-3286846.5899116616</v>
      </c>
      <c r="J55" s="34">
        <v>-4322374.4822450578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v>0</v>
      </c>
      <c r="R55" s="34">
        <v>0</v>
      </c>
      <c r="S55" s="34">
        <v>0</v>
      </c>
      <c r="T55" s="34">
        <v>0</v>
      </c>
      <c r="U55" s="34">
        <v>0</v>
      </c>
      <c r="V55" s="34">
        <v>0</v>
      </c>
      <c r="W55" s="34">
        <v>0</v>
      </c>
      <c r="X55" s="34">
        <v>0</v>
      </c>
      <c r="Y55" s="34">
        <v>0</v>
      </c>
      <c r="Z55" s="34">
        <v>0</v>
      </c>
      <c r="AA55" s="34">
        <v>4699003.3447500002</v>
      </c>
      <c r="AC55" s="34">
        <v>4699003.3447500002</v>
      </c>
      <c r="AD55" s="77">
        <v>17</v>
      </c>
      <c r="AE55" s="34">
        <v>204304.49325</v>
      </c>
    </row>
    <row r="56" spans="2:31" x14ac:dyDescent="0.2">
      <c r="B56" s="31" t="s">
        <v>103</v>
      </c>
      <c r="C56" s="73">
        <v>1</v>
      </c>
      <c r="D56" s="31" t="s">
        <v>116</v>
      </c>
      <c r="E56" s="33">
        <v>1</v>
      </c>
      <c r="F56" s="33" t="s">
        <v>26</v>
      </c>
      <c r="G56" s="39">
        <v>-54407792.095098339</v>
      </c>
      <c r="H56" s="34">
        <v>-1041254.0248065903</v>
      </c>
      <c r="I56" s="34">
        <v>-2755096.8880457319</v>
      </c>
      <c r="J56" s="34">
        <v>-21687177.713019524</v>
      </c>
      <c r="K56" s="34">
        <v>-60935329.234128162</v>
      </c>
      <c r="L56" s="34">
        <v>0</v>
      </c>
      <c r="M56" s="34">
        <v>0</v>
      </c>
      <c r="N56" s="34">
        <v>0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0</v>
      </c>
      <c r="V56" s="34">
        <v>0</v>
      </c>
      <c r="W56" s="34">
        <v>0</v>
      </c>
      <c r="X56" s="34">
        <v>0</v>
      </c>
      <c r="Y56" s="34">
        <v>0</v>
      </c>
      <c r="Z56" s="34">
        <v>0</v>
      </c>
      <c r="AA56" s="34">
        <v>57036446.187600009</v>
      </c>
      <c r="AC56" s="34">
        <v>57036446.187600009</v>
      </c>
      <c r="AD56" s="77">
        <v>17</v>
      </c>
      <c r="AE56" s="34">
        <v>1728377.1572000002</v>
      </c>
    </row>
    <row r="57" spans="2:31" x14ac:dyDescent="0.2">
      <c r="B57" s="31" t="s">
        <v>103</v>
      </c>
      <c r="C57" s="73">
        <v>1</v>
      </c>
      <c r="D57" s="31" t="s">
        <v>112</v>
      </c>
      <c r="E57" s="33">
        <v>1</v>
      </c>
      <c r="F57" s="33" t="s">
        <v>26</v>
      </c>
      <c r="G57" s="39">
        <v>0</v>
      </c>
      <c r="H57" s="34">
        <v>0</v>
      </c>
      <c r="I57" s="34">
        <v>0</v>
      </c>
      <c r="J57" s="34">
        <v>0</v>
      </c>
      <c r="K57" s="34">
        <v>0</v>
      </c>
      <c r="L57" s="34">
        <v>0</v>
      </c>
      <c r="M57" s="34">
        <v>0</v>
      </c>
      <c r="N57" s="34">
        <v>0</v>
      </c>
      <c r="O57" s="34">
        <v>0</v>
      </c>
      <c r="P57" s="34">
        <v>0</v>
      </c>
      <c r="Q57" s="34">
        <v>0</v>
      </c>
      <c r="R57" s="34">
        <v>0</v>
      </c>
      <c r="S57" s="34">
        <v>0</v>
      </c>
      <c r="T57" s="34">
        <v>0</v>
      </c>
      <c r="U57" s="34">
        <v>0</v>
      </c>
      <c r="V57" s="34">
        <v>0</v>
      </c>
      <c r="W57" s="34">
        <v>0</v>
      </c>
      <c r="X57" s="34">
        <v>0</v>
      </c>
      <c r="Y57" s="34">
        <v>0</v>
      </c>
      <c r="Z57" s="34">
        <v>0</v>
      </c>
      <c r="AA57" s="34">
        <v>0</v>
      </c>
      <c r="AC57" s="34" t="e">
        <v>#N/A</v>
      </c>
      <c r="AD57" s="77" t="e">
        <v>#N/A</v>
      </c>
      <c r="AE57" s="34">
        <v>799766.99114285712</v>
      </c>
    </row>
    <row r="58" spans="2:31" x14ac:dyDescent="0.2">
      <c r="B58" s="31" t="s">
        <v>103</v>
      </c>
      <c r="C58" s="73">
        <v>2</v>
      </c>
      <c r="D58" s="31" t="s">
        <v>161</v>
      </c>
      <c r="E58" s="33">
        <v>1</v>
      </c>
      <c r="F58" s="33" t="s">
        <v>26</v>
      </c>
      <c r="G58" s="39">
        <v>0</v>
      </c>
      <c r="H58" s="34">
        <v>0</v>
      </c>
      <c r="I58" s="34">
        <v>0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>
        <v>0</v>
      </c>
      <c r="X58" s="34">
        <v>0</v>
      </c>
      <c r="Y58" s="34">
        <v>0</v>
      </c>
      <c r="Z58" s="34">
        <v>0</v>
      </c>
      <c r="AA58" s="34">
        <v>0</v>
      </c>
      <c r="AC58" s="34" t="e">
        <v>#N/A</v>
      </c>
      <c r="AD58" s="77" t="e">
        <v>#N/A</v>
      </c>
      <c r="AE58" s="34">
        <v>491526.57500000001</v>
      </c>
    </row>
    <row r="59" spans="2:31" x14ac:dyDescent="0.2">
      <c r="B59" s="31" t="s">
        <v>104</v>
      </c>
      <c r="C59" s="73">
        <v>1</v>
      </c>
      <c r="D59" s="31" t="s">
        <v>107</v>
      </c>
      <c r="E59" s="33">
        <v>1</v>
      </c>
      <c r="F59" s="33" t="s">
        <v>26</v>
      </c>
      <c r="G59" s="39">
        <v>-5862839.6560553396</v>
      </c>
      <c r="H59" s="34">
        <v>-562958.65784328035</v>
      </c>
      <c r="I59" s="34">
        <v>-3286846.5899116616</v>
      </c>
      <c r="J59" s="34">
        <v>-4322374.4822450578</v>
      </c>
      <c r="K59" s="34">
        <v>0</v>
      </c>
      <c r="L59" s="34">
        <v>0</v>
      </c>
      <c r="M59" s="34">
        <v>0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0</v>
      </c>
      <c r="V59" s="34">
        <v>0</v>
      </c>
      <c r="W59" s="34">
        <v>0</v>
      </c>
      <c r="X59" s="34">
        <v>0</v>
      </c>
      <c r="Y59" s="34">
        <v>0</v>
      </c>
      <c r="Z59" s="34">
        <v>0</v>
      </c>
      <c r="AA59" s="34">
        <v>4699003.3447500002</v>
      </c>
      <c r="AC59" s="34">
        <v>4699003.3447500002</v>
      </c>
      <c r="AD59" s="77">
        <v>17</v>
      </c>
      <c r="AE59" s="34">
        <v>204304.49325</v>
      </c>
    </row>
    <row r="60" spans="2:31" x14ac:dyDescent="0.2">
      <c r="B60" s="31" t="s">
        <v>104</v>
      </c>
      <c r="C60" s="73">
        <v>1</v>
      </c>
      <c r="D60" s="31" t="s">
        <v>116</v>
      </c>
      <c r="E60" s="33">
        <v>1</v>
      </c>
      <c r="F60" s="33" t="s">
        <v>26</v>
      </c>
      <c r="G60" s="39">
        <v>-54407792.095098339</v>
      </c>
      <c r="H60" s="34">
        <v>-1041254.0248065903</v>
      </c>
      <c r="I60" s="34">
        <v>-2755096.8880457319</v>
      </c>
      <c r="J60" s="34">
        <v>-21687177.713019524</v>
      </c>
      <c r="K60" s="34">
        <v>-60935329.234128162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0</v>
      </c>
      <c r="V60" s="34">
        <v>0</v>
      </c>
      <c r="W60" s="34">
        <v>0</v>
      </c>
      <c r="X60" s="34">
        <v>0</v>
      </c>
      <c r="Y60" s="34">
        <v>0</v>
      </c>
      <c r="Z60" s="34">
        <v>0</v>
      </c>
      <c r="AA60" s="34">
        <v>57036446.187600009</v>
      </c>
      <c r="AC60" s="34">
        <v>57036446.187600009</v>
      </c>
      <c r="AD60" s="77">
        <v>17</v>
      </c>
      <c r="AE60" s="34">
        <v>1728377.1572000002</v>
      </c>
    </row>
    <row r="61" spans="2:31" x14ac:dyDescent="0.2">
      <c r="B61" s="31" t="s">
        <v>104</v>
      </c>
      <c r="C61" s="73">
        <v>1</v>
      </c>
      <c r="D61" s="31" t="s">
        <v>112</v>
      </c>
      <c r="E61" s="33">
        <v>1</v>
      </c>
      <c r="F61" s="33" t="s">
        <v>26</v>
      </c>
      <c r="G61" s="39">
        <v>0</v>
      </c>
      <c r="H61" s="34">
        <v>0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0</v>
      </c>
      <c r="V61" s="34">
        <v>0</v>
      </c>
      <c r="W61" s="34">
        <v>0</v>
      </c>
      <c r="X61" s="34">
        <v>0</v>
      </c>
      <c r="Y61" s="34">
        <v>0</v>
      </c>
      <c r="Z61" s="34">
        <v>0</v>
      </c>
      <c r="AA61" s="34">
        <v>0</v>
      </c>
      <c r="AC61" s="34" t="e">
        <v>#N/A</v>
      </c>
      <c r="AD61" s="77" t="e">
        <v>#N/A</v>
      </c>
      <c r="AE61" s="34">
        <v>799766.99114285712</v>
      </c>
    </row>
    <row r="62" spans="2:31" x14ac:dyDescent="0.2">
      <c r="B62" s="31" t="s">
        <v>104</v>
      </c>
      <c r="C62" s="73">
        <v>2</v>
      </c>
      <c r="D62" s="31" t="s">
        <v>162</v>
      </c>
      <c r="E62" s="33">
        <v>1</v>
      </c>
      <c r="F62" s="33" t="s">
        <v>26</v>
      </c>
      <c r="G62" s="39"/>
      <c r="H62" s="34" t="s">
        <v>200</v>
      </c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C62" s="34" t="s">
        <v>200</v>
      </c>
      <c r="AD62" s="77"/>
      <c r="AE62" s="34"/>
    </row>
    <row r="63" spans="2:31" x14ac:dyDescent="0.2">
      <c r="B63" s="31" t="s">
        <v>105</v>
      </c>
      <c r="C63" s="73">
        <v>1</v>
      </c>
      <c r="D63" s="31" t="s">
        <v>107</v>
      </c>
      <c r="E63" s="33">
        <v>1</v>
      </c>
      <c r="F63" s="33" t="s">
        <v>26</v>
      </c>
      <c r="G63" s="39">
        <v>-5862839.6560553396</v>
      </c>
      <c r="H63" s="34">
        <v>-562958.65784328035</v>
      </c>
      <c r="I63" s="34">
        <v>-3286846.5899116616</v>
      </c>
      <c r="J63" s="34">
        <v>-4322374.4822450578</v>
      </c>
      <c r="K63" s="34">
        <v>0</v>
      </c>
      <c r="L63" s="34">
        <v>0</v>
      </c>
      <c r="M63" s="34">
        <v>0</v>
      </c>
      <c r="N63" s="34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0</v>
      </c>
      <c r="V63" s="34">
        <v>0</v>
      </c>
      <c r="W63" s="34">
        <v>0</v>
      </c>
      <c r="X63" s="34">
        <v>0</v>
      </c>
      <c r="Y63" s="34">
        <v>0</v>
      </c>
      <c r="Z63" s="34">
        <v>0</v>
      </c>
      <c r="AA63" s="34">
        <v>4699003.3447500002</v>
      </c>
      <c r="AC63" s="34">
        <v>4699003.3447500002</v>
      </c>
      <c r="AD63" s="77">
        <v>17</v>
      </c>
      <c r="AE63" s="34">
        <v>204304.49325</v>
      </c>
    </row>
    <row r="64" spans="2:31" x14ac:dyDescent="0.2">
      <c r="B64" s="31" t="s">
        <v>105</v>
      </c>
      <c r="C64" s="73">
        <v>1</v>
      </c>
      <c r="D64" s="31" t="s">
        <v>116</v>
      </c>
      <c r="E64" s="33">
        <v>1</v>
      </c>
      <c r="F64" s="33" t="s">
        <v>26</v>
      </c>
      <c r="G64" s="39">
        <v>-54407792.095098339</v>
      </c>
      <c r="H64" s="34">
        <v>-1041254.0248065903</v>
      </c>
      <c r="I64" s="34">
        <v>-2755096.8880457319</v>
      </c>
      <c r="J64" s="34">
        <v>-21687177.713019524</v>
      </c>
      <c r="K64" s="34">
        <v>-60935329.234128162</v>
      </c>
      <c r="L64" s="34">
        <v>0</v>
      </c>
      <c r="M64" s="34">
        <v>0</v>
      </c>
      <c r="N64" s="34">
        <v>0</v>
      </c>
      <c r="O64" s="34">
        <v>0</v>
      </c>
      <c r="P64" s="34">
        <v>0</v>
      </c>
      <c r="Q64" s="34">
        <v>0</v>
      </c>
      <c r="R64" s="34">
        <v>0</v>
      </c>
      <c r="S64" s="34">
        <v>0</v>
      </c>
      <c r="T64" s="34">
        <v>0</v>
      </c>
      <c r="U64" s="34">
        <v>0</v>
      </c>
      <c r="V64" s="34">
        <v>0</v>
      </c>
      <c r="W64" s="34">
        <v>0</v>
      </c>
      <c r="X64" s="34">
        <v>0</v>
      </c>
      <c r="Y64" s="34">
        <v>0</v>
      </c>
      <c r="Z64" s="34">
        <v>0</v>
      </c>
      <c r="AA64" s="34">
        <v>57036446.187600009</v>
      </c>
      <c r="AC64" s="34">
        <v>57036446.187600009</v>
      </c>
      <c r="AD64" s="77">
        <v>17</v>
      </c>
      <c r="AE64" s="34">
        <v>1728377.1572000002</v>
      </c>
    </row>
    <row r="65" spans="2:31" x14ac:dyDescent="0.2">
      <c r="B65" s="31" t="s">
        <v>105</v>
      </c>
      <c r="C65" s="73">
        <v>2</v>
      </c>
      <c r="D65" s="31" t="s">
        <v>114</v>
      </c>
      <c r="E65" s="33">
        <v>1</v>
      </c>
      <c r="F65" s="33" t="s">
        <v>26</v>
      </c>
      <c r="G65" s="39">
        <v>0</v>
      </c>
      <c r="H65" s="34">
        <v>0</v>
      </c>
      <c r="I65" s="34">
        <v>0</v>
      </c>
      <c r="J65" s="34">
        <v>0</v>
      </c>
      <c r="K65" s="34">
        <v>0</v>
      </c>
      <c r="L65" s="34">
        <v>0</v>
      </c>
      <c r="M65" s="34">
        <v>0</v>
      </c>
      <c r="N65" s="34">
        <v>0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0</v>
      </c>
      <c r="U65" s="34">
        <v>0</v>
      </c>
      <c r="V65" s="34">
        <v>0</v>
      </c>
      <c r="W65" s="34">
        <v>0</v>
      </c>
      <c r="X65" s="34">
        <v>0</v>
      </c>
      <c r="Y65" s="34">
        <v>0</v>
      </c>
      <c r="Z65" s="34">
        <v>0</v>
      </c>
      <c r="AA65" s="34">
        <v>0</v>
      </c>
      <c r="AC65" s="34" t="e">
        <v>#N/A</v>
      </c>
      <c r="AD65" s="77" t="e">
        <v>#N/A</v>
      </c>
      <c r="AE65" s="34">
        <v>1342241.9894000001</v>
      </c>
    </row>
    <row r="66" spans="2:31" x14ac:dyDescent="0.2">
      <c r="B66" s="31" t="s">
        <v>117</v>
      </c>
      <c r="C66" s="73">
        <v>1</v>
      </c>
      <c r="D66" s="31" t="s">
        <v>107</v>
      </c>
      <c r="E66" s="33">
        <v>1</v>
      </c>
      <c r="F66" s="33" t="s">
        <v>26</v>
      </c>
      <c r="G66" s="39">
        <v>-5862839.6560553396</v>
      </c>
      <c r="H66" s="34">
        <v>-562958.65784328035</v>
      </c>
      <c r="I66" s="34">
        <v>-3286846.5899116616</v>
      </c>
      <c r="J66" s="34">
        <v>-4322374.4822450578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0</v>
      </c>
      <c r="V66" s="34">
        <v>0</v>
      </c>
      <c r="W66" s="34">
        <v>0</v>
      </c>
      <c r="X66" s="34">
        <v>0</v>
      </c>
      <c r="Y66" s="34">
        <v>0</v>
      </c>
      <c r="Z66" s="34">
        <v>0</v>
      </c>
      <c r="AA66" s="34">
        <v>4699003.3447500002</v>
      </c>
      <c r="AC66" s="34">
        <v>4699003.3447500002</v>
      </c>
      <c r="AD66" s="77">
        <v>17</v>
      </c>
      <c r="AE66" s="34">
        <v>204304.49325</v>
      </c>
    </row>
    <row r="67" spans="2:31" x14ac:dyDescent="0.2">
      <c r="B67" s="31" t="s">
        <v>117</v>
      </c>
      <c r="C67" s="73">
        <v>1</v>
      </c>
      <c r="D67" s="31" t="s">
        <v>194</v>
      </c>
      <c r="E67" s="33">
        <v>0</v>
      </c>
      <c r="F67" s="33" t="s">
        <v>26</v>
      </c>
      <c r="G67" s="39"/>
      <c r="H67" s="34" t="s">
        <v>200</v>
      </c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C67" s="34" t="s">
        <v>200</v>
      </c>
      <c r="AD67" s="77"/>
      <c r="AE67" s="34"/>
    </row>
    <row r="68" spans="2:31" x14ac:dyDescent="0.2">
      <c r="B68" s="31" t="s">
        <v>117</v>
      </c>
      <c r="C68" s="73">
        <v>2</v>
      </c>
      <c r="D68" s="31" t="s">
        <v>116</v>
      </c>
      <c r="E68" s="33">
        <v>1</v>
      </c>
      <c r="F68" s="33" t="s">
        <v>26</v>
      </c>
      <c r="G68" s="39">
        <v>0</v>
      </c>
      <c r="H68" s="34">
        <v>0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0</v>
      </c>
      <c r="V68" s="34">
        <v>0</v>
      </c>
      <c r="W68" s="34">
        <v>0</v>
      </c>
      <c r="X68" s="34">
        <v>0</v>
      </c>
      <c r="Y68" s="34">
        <v>0</v>
      </c>
      <c r="Z68" s="34">
        <v>0</v>
      </c>
      <c r="AA68" s="34">
        <v>0</v>
      </c>
      <c r="AC68" s="34" t="e">
        <v>#N/A</v>
      </c>
      <c r="AD68" s="77" t="e">
        <v>#N/A</v>
      </c>
      <c r="AE68" s="34">
        <v>1728377.1572000002</v>
      </c>
    </row>
    <row r="69" spans="2:31" x14ac:dyDescent="0.2">
      <c r="B69" s="31" t="s">
        <v>117</v>
      </c>
      <c r="C69" s="73">
        <v>2</v>
      </c>
      <c r="D69" s="31" t="s">
        <v>112</v>
      </c>
      <c r="E69" s="33">
        <v>1</v>
      </c>
      <c r="F69" s="33" t="s">
        <v>26</v>
      </c>
      <c r="G69" s="39">
        <v>0</v>
      </c>
      <c r="H69" s="34">
        <v>0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0</v>
      </c>
      <c r="V69" s="34">
        <v>0</v>
      </c>
      <c r="W69" s="34">
        <v>0</v>
      </c>
      <c r="X69" s="34">
        <v>0</v>
      </c>
      <c r="Y69" s="34">
        <v>0</v>
      </c>
      <c r="Z69" s="34">
        <v>0</v>
      </c>
      <c r="AA69" s="34">
        <v>0</v>
      </c>
      <c r="AC69" s="34" t="e">
        <v>#N/A</v>
      </c>
      <c r="AD69" s="77" t="e">
        <v>#N/A</v>
      </c>
      <c r="AE69" s="34">
        <v>799766.99114285712</v>
      </c>
    </row>
    <row r="70" spans="2:31" x14ac:dyDescent="0.2">
      <c r="B70" s="31" t="s">
        <v>118</v>
      </c>
      <c r="C70" s="73">
        <v>1</v>
      </c>
      <c r="D70" s="31" t="s">
        <v>107</v>
      </c>
      <c r="E70" s="33">
        <v>1</v>
      </c>
      <c r="F70" s="33" t="s">
        <v>26</v>
      </c>
      <c r="G70" s="39">
        <v>-5862839.6560553396</v>
      </c>
      <c r="H70" s="34">
        <v>-562958.65784328035</v>
      </c>
      <c r="I70" s="34">
        <v>-3286846.5899116616</v>
      </c>
      <c r="J70" s="34">
        <v>-4322374.4822450578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  <c r="AA70" s="34">
        <v>4699003.3447500002</v>
      </c>
      <c r="AC70" s="34">
        <v>4699003.3447500002</v>
      </c>
      <c r="AD70" s="77">
        <v>17</v>
      </c>
      <c r="AE70" s="34">
        <v>204304.49325</v>
      </c>
    </row>
    <row r="71" spans="2:31" x14ac:dyDescent="0.2">
      <c r="B71" s="31" t="s">
        <v>118</v>
      </c>
      <c r="C71" s="73">
        <v>1</v>
      </c>
      <c r="D71" s="31" t="s">
        <v>194</v>
      </c>
      <c r="E71" s="33">
        <v>0</v>
      </c>
      <c r="F71" s="33" t="s">
        <v>26</v>
      </c>
      <c r="G71" s="39"/>
      <c r="H71" s="34" t="s">
        <v>200</v>
      </c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C71" s="34" t="s">
        <v>200</v>
      </c>
      <c r="AD71" s="77"/>
      <c r="AE71" s="34"/>
    </row>
    <row r="72" spans="2:31" x14ac:dyDescent="0.2">
      <c r="B72" s="31" t="s">
        <v>118</v>
      </c>
      <c r="C72" s="73">
        <v>2</v>
      </c>
      <c r="D72" s="31" t="s">
        <v>116</v>
      </c>
      <c r="E72" s="33">
        <v>1</v>
      </c>
      <c r="F72" s="33" t="s">
        <v>26</v>
      </c>
      <c r="G72" s="39">
        <v>0</v>
      </c>
      <c r="H72" s="34">
        <v>0</v>
      </c>
      <c r="I72" s="34">
        <v>0</v>
      </c>
      <c r="J72" s="34">
        <v>0</v>
      </c>
      <c r="K72" s="34">
        <v>0</v>
      </c>
      <c r="L72" s="34">
        <v>0</v>
      </c>
      <c r="M72" s="34">
        <v>0</v>
      </c>
      <c r="N72" s="34">
        <v>0</v>
      </c>
      <c r="O72" s="34">
        <v>0</v>
      </c>
      <c r="P72" s="34">
        <v>0</v>
      </c>
      <c r="Q72" s="34">
        <v>0</v>
      </c>
      <c r="R72" s="34">
        <v>0</v>
      </c>
      <c r="S72" s="34">
        <v>0</v>
      </c>
      <c r="T72" s="34">
        <v>0</v>
      </c>
      <c r="U72" s="34">
        <v>0</v>
      </c>
      <c r="V72" s="34">
        <v>0</v>
      </c>
      <c r="W72" s="34">
        <v>0</v>
      </c>
      <c r="X72" s="34">
        <v>0</v>
      </c>
      <c r="Y72" s="34">
        <v>0</v>
      </c>
      <c r="Z72" s="34">
        <v>0</v>
      </c>
      <c r="AA72" s="34">
        <v>0</v>
      </c>
      <c r="AC72" s="34" t="e">
        <v>#N/A</v>
      </c>
      <c r="AD72" s="77" t="e">
        <v>#N/A</v>
      </c>
      <c r="AE72" s="34">
        <v>1728377.1572000002</v>
      </c>
    </row>
    <row r="73" spans="2:31" x14ac:dyDescent="0.2">
      <c r="B73" s="31" t="s">
        <v>118</v>
      </c>
      <c r="C73" s="73">
        <v>2</v>
      </c>
      <c r="D73" s="31" t="s">
        <v>112</v>
      </c>
      <c r="E73" s="33">
        <v>1</v>
      </c>
      <c r="F73" s="33" t="s">
        <v>26</v>
      </c>
      <c r="G73" s="39">
        <v>0</v>
      </c>
      <c r="H73" s="34">
        <v>0</v>
      </c>
      <c r="I73" s="34">
        <v>0</v>
      </c>
      <c r="J73" s="34">
        <v>0</v>
      </c>
      <c r="K73" s="34">
        <v>0</v>
      </c>
      <c r="L73" s="34">
        <v>0</v>
      </c>
      <c r="M73" s="34">
        <v>0</v>
      </c>
      <c r="N73" s="34">
        <v>0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>
        <v>0</v>
      </c>
      <c r="U73" s="34">
        <v>0</v>
      </c>
      <c r="V73" s="34">
        <v>0</v>
      </c>
      <c r="W73" s="34">
        <v>0</v>
      </c>
      <c r="X73" s="34">
        <v>0</v>
      </c>
      <c r="Y73" s="34">
        <v>0</v>
      </c>
      <c r="Z73" s="34">
        <v>0</v>
      </c>
      <c r="AA73" s="34">
        <v>0</v>
      </c>
      <c r="AC73" s="34" t="e">
        <v>#N/A</v>
      </c>
      <c r="AD73" s="77" t="e">
        <v>#N/A</v>
      </c>
      <c r="AE73" s="34">
        <v>799766.99114285712</v>
      </c>
    </row>
    <row r="74" spans="2:31" x14ac:dyDescent="0.2">
      <c r="B74" s="31" t="s">
        <v>157</v>
      </c>
      <c r="C74" s="73">
        <v>1</v>
      </c>
      <c r="D74" s="31" t="s">
        <v>107</v>
      </c>
      <c r="E74" s="33">
        <v>1</v>
      </c>
      <c r="F74" s="33" t="s">
        <v>26</v>
      </c>
      <c r="G74" s="39">
        <v>-5862839.6560553396</v>
      </c>
      <c r="H74" s="34">
        <v>-562958.65784328035</v>
      </c>
      <c r="I74" s="34">
        <v>-3286846.5899116616</v>
      </c>
      <c r="J74" s="34">
        <v>-4322374.4822450578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0</v>
      </c>
      <c r="W74" s="34">
        <v>0</v>
      </c>
      <c r="X74" s="34">
        <v>0</v>
      </c>
      <c r="Y74" s="34">
        <v>0</v>
      </c>
      <c r="Z74" s="34">
        <v>0</v>
      </c>
      <c r="AA74" s="34">
        <v>4699003.3447500002</v>
      </c>
      <c r="AC74" s="34">
        <v>4699003.3447500002</v>
      </c>
      <c r="AD74" s="77">
        <v>17</v>
      </c>
      <c r="AE74" s="34">
        <v>204304.49325</v>
      </c>
    </row>
    <row r="75" spans="2:31" x14ac:dyDescent="0.2">
      <c r="B75" s="31" t="s">
        <v>157</v>
      </c>
      <c r="C75" s="73">
        <v>1</v>
      </c>
      <c r="D75" s="31" t="s">
        <v>194</v>
      </c>
      <c r="E75" s="33">
        <v>0</v>
      </c>
      <c r="F75" s="33" t="s">
        <v>26</v>
      </c>
      <c r="G75" s="39"/>
      <c r="H75" s="34" t="s">
        <v>200</v>
      </c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C75" s="34" t="s">
        <v>200</v>
      </c>
      <c r="AD75" s="77"/>
      <c r="AE75" s="34"/>
    </row>
    <row r="76" spans="2:31" x14ac:dyDescent="0.2">
      <c r="B76" s="31" t="s">
        <v>157</v>
      </c>
      <c r="C76" s="73">
        <v>2</v>
      </c>
      <c r="D76" s="31" t="s">
        <v>116</v>
      </c>
      <c r="E76" s="33">
        <v>1</v>
      </c>
      <c r="F76" s="33" t="s">
        <v>26</v>
      </c>
      <c r="G76" s="39">
        <v>0</v>
      </c>
      <c r="H76" s="34">
        <v>0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34">
        <v>0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C76" s="34" t="e">
        <v>#N/A</v>
      </c>
      <c r="AD76" s="77" t="e">
        <v>#N/A</v>
      </c>
      <c r="AE76" s="34">
        <v>1728377.1572000002</v>
      </c>
    </row>
    <row r="77" spans="2:31" x14ac:dyDescent="0.2">
      <c r="B77" s="31" t="s">
        <v>157</v>
      </c>
      <c r="C77" s="73">
        <v>2</v>
      </c>
      <c r="D77" s="31" t="s">
        <v>112</v>
      </c>
      <c r="E77" s="33">
        <v>1</v>
      </c>
      <c r="F77" s="33" t="s">
        <v>26</v>
      </c>
      <c r="G77" s="39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C77" s="34" t="e">
        <v>#N/A</v>
      </c>
      <c r="AD77" s="77" t="e">
        <v>#N/A</v>
      </c>
      <c r="AE77" s="34">
        <v>799766.99114285712</v>
      </c>
    </row>
    <row r="78" spans="2:31" ht="15" x14ac:dyDescent="0.25">
      <c r="B78" s="129" t="s">
        <v>121</v>
      </c>
      <c r="C78" s="130"/>
      <c r="D78" s="129"/>
      <c r="E78" s="33"/>
      <c r="F78" s="33"/>
      <c r="G78" s="39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C78" s="34"/>
      <c r="AD78" s="77"/>
      <c r="AE78" s="34"/>
    </row>
    <row r="79" spans="2:31" x14ac:dyDescent="0.2">
      <c r="B79" s="31" t="s">
        <v>98</v>
      </c>
      <c r="C79" s="73">
        <v>2</v>
      </c>
      <c r="D79" s="31" t="s">
        <v>109</v>
      </c>
      <c r="E79" s="33">
        <v>1</v>
      </c>
      <c r="F79" s="33" t="s">
        <v>26</v>
      </c>
      <c r="G79" s="39">
        <v>0</v>
      </c>
      <c r="H79" s="34">
        <v>0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34">
        <v>0</v>
      </c>
      <c r="W79" s="34">
        <v>0</v>
      </c>
      <c r="X79" s="34">
        <v>0</v>
      </c>
      <c r="Y79" s="34">
        <v>0</v>
      </c>
      <c r="Z79" s="34">
        <v>0</v>
      </c>
      <c r="AA79" s="34">
        <v>0</v>
      </c>
      <c r="AC79" s="34" t="e">
        <v>#N/A</v>
      </c>
      <c r="AD79" s="77" t="e">
        <v>#N/A</v>
      </c>
      <c r="AE79" s="34">
        <v>252000</v>
      </c>
    </row>
    <row r="80" spans="2:31" x14ac:dyDescent="0.2">
      <c r="B80" s="31" t="s">
        <v>99</v>
      </c>
      <c r="C80" s="73">
        <v>1</v>
      </c>
      <c r="D80" s="31" t="s">
        <v>110</v>
      </c>
      <c r="E80" s="33">
        <v>1</v>
      </c>
      <c r="F80" s="33" t="s">
        <v>26</v>
      </c>
      <c r="G80" s="39">
        <v>-4429726.564336041</v>
      </c>
      <c r="H80" s="34">
        <v>0</v>
      </c>
      <c r="I80" s="34">
        <v>0</v>
      </c>
      <c r="J80" s="34">
        <v>0</v>
      </c>
      <c r="K80" s="34">
        <v>0</v>
      </c>
      <c r="L80" s="34">
        <v>-8100000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34">
        <v>0</v>
      </c>
      <c r="W80" s="34">
        <v>0</v>
      </c>
      <c r="X80" s="34">
        <v>0</v>
      </c>
      <c r="Y80" s="34">
        <v>0</v>
      </c>
      <c r="Z80" s="34">
        <v>0</v>
      </c>
      <c r="AA80" s="34">
        <v>5832000</v>
      </c>
      <c r="AC80" s="34">
        <v>5832000</v>
      </c>
      <c r="AD80" s="77">
        <v>14</v>
      </c>
      <c r="AE80" s="34">
        <v>162000</v>
      </c>
    </row>
    <row r="81" spans="2:31" x14ac:dyDescent="0.2">
      <c r="B81" s="31" t="s">
        <v>100</v>
      </c>
      <c r="C81" s="73">
        <v>1</v>
      </c>
      <c r="D81" s="31" t="s">
        <v>111</v>
      </c>
      <c r="E81" s="33">
        <v>1</v>
      </c>
      <c r="F81" s="33" t="s">
        <v>26</v>
      </c>
      <c r="G81" s="39">
        <v>-4789341.6234771721</v>
      </c>
      <c r="H81" s="34">
        <v>0</v>
      </c>
      <c r="I81" s="34">
        <v>0</v>
      </c>
      <c r="J81" s="34">
        <v>0</v>
      </c>
      <c r="K81" s="34">
        <v>-8100000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0</v>
      </c>
      <c r="V81" s="34">
        <v>0</v>
      </c>
      <c r="W81" s="34">
        <v>0</v>
      </c>
      <c r="X81" s="34">
        <v>0</v>
      </c>
      <c r="Y81" s="34">
        <v>0</v>
      </c>
      <c r="Z81" s="34">
        <v>0</v>
      </c>
      <c r="AA81" s="34">
        <v>5832000</v>
      </c>
      <c r="AC81" s="34">
        <v>5832000</v>
      </c>
      <c r="AD81" s="77">
        <v>14</v>
      </c>
      <c r="AE81" s="34">
        <v>162000</v>
      </c>
    </row>
    <row r="82" spans="2:31" x14ac:dyDescent="0.2">
      <c r="B82" s="31" t="s">
        <v>101</v>
      </c>
      <c r="C82" s="73">
        <v>1</v>
      </c>
      <c r="D82" s="31" t="s">
        <v>110</v>
      </c>
      <c r="E82" s="33">
        <v>1</v>
      </c>
      <c r="F82" s="33" t="s">
        <v>26</v>
      </c>
      <c r="G82" s="39">
        <v>-4429726.564336041</v>
      </c>
      <c r="H82" s="34">
        <v>0</v>
      </c>
      <c r="I82" s="34">
        <v>0</v>
      </c>
      <c r="J82" s="34">
        <v>0</v>
      </c>
      <c r="K82" s="34">
        <v>0</v>
      </c>
      <c r="L82" s="34">
        <v>-8100000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0</v>
      </c>
      <c r="Y82" s="34">
        <v>0</v>
      </c>
      <c r="Z82" s="34">
        <v>0</v>
      </c>
      <c r="AA82" s="34">
        <v>5832000</v>
      </c>
      <c r="AC82" s="34">
        <v>5832000</v>
      </c>
      <c r="AD82" s="77">
        <v>14</v>
      </c>
      <c r="AE82" s="34">
        <v>162000</v>
      </c>
    </row>
    <row r="83" spans="2:31" x14ac:dyDescent="0.2">
      <c r="B83" s="31" t="s">
        <v>101</v>
      </c>
      <c r="C83" s="73">
        <v>2</v>
      </c>
      <c r="D83" s="31" t="s">
        <v>114</v>
      </c>
      <c r="E83" s="33">
        <v>1</v>
      </c>
      <c r="F83" s="33" t="s">
        <v>26</v>
      </c>
      <c r="G83" s="39">
        <v>0</v>
      </c>
      <c r="H83" s="34">
        <v>0</v>
      </c>
      <c r="I83" s="34">
        <v>0</v>
      </c>
      <c r="J83" s="34">
        <v>0</v>
      </c>
      <c r="K83" s="34">
        <v>0</v>
      </c>
      <c r="L83" s="34">
        <v>0</v>
      </c>
      <c r="M83" s="34">
        <v>0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  <c r="S83" s="34">
        <v>0</v>
      </c>
      <c r="T83" s="34">
        <v>0</v>
      </c>
      <c r="U83" s="34">
        <v>0</v>
      </c>
      <c r="V83" s="34">
        <v>0</v>
      </c>
      <c r="W83" s="34">
        <v>0</v>
      </c>
      <c r="X83" s="34">
        <v>0</v>
      </c>
      <c r="Y83" s="34">
        <v>0</v>
      </c>
      <c r="Z83" s="34">
        <v>0</v>
      </c>
      <c r="AA83" s="34">
        <v>0</v>
      </c>
      <c r="AC83" s="34" t="e">
        <v>#N/A</v>
      </c>
      <c r="AD83" s="77" t="e">
        <v>#N/A</v>
      </c>
      <c r="AE83" s="34">
        <v>316000</v>
      </c>
    </row>
    <row r="84" spans="2:31" x14ac:dyDescent="0.2">
      <c r="B84" s="31" t="s">
        <v>102</v>
      </c>
      <c r="C84" s="73">
        <v>1</v>
      </c>
      <c r="D84" s="31" t="s">
        <v>115</v>
      </c>
      <c r="E84" s="33">
        <v>1</v>
      </c>
      <c r="F84" s="33" t="s">
        <v>26</v>
      </c>
      <c r="G84" s="39">
        <v>-4789341.6234771721</v>
      </c>
      <c r="H84" s="34">
        <v>0</v>
      </c>
      <c r="I84" s="34">
        <v>0</v>
      </c>
      <c r="J84" s="34">
        <v>0</v>
      </c>
      <c r="K84" s="34">
        <v>-8100000</v>
      </c>
      <c r="L84" s="34">
        <v>0</v>
      </c>
      <c r="M84" s="34">
        <v>0</v>
      </c>
      <c r="N84" s="34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0</v>
      </c>
      <c r="V84" s="34">
        <v>0</v>
      </c>
      <c r="W84" s="34">
        <v>0</v>
      </c>
      <c r="X84" s="34">
        <v>0</v>
      </c>
      <c r="Y84" s="34">
        <v>0</v>
      </c>
      <c r="Z84" s="34">
        <v>0</v>
      </c>
      <c r="AA84" s="34">
        <v>5832000</v>
      </c>
      <c r="AC84" s="34">
        <v>5832000</v>
      </c>
      <c r="AD84" s="77">
        <v>14</v>
      </c>
      <c r="AE84" s="34">
        <v>162000</v>
      </c>
    </row>
    <row r="85" spans="2:31" x14ac:dyDescent="0.2">
      <c r="B85" s="31" t="s">
        <v>105</v>
      </c>
      <c r="C85" s="73">
        <v>2</v>
      </c>
      <c r="D85" s="31" t="s">
        <v>114</v>
      </c>
      <c r="E85" s="33">
        <v>1</v>
      </c>
      <c r="F85" s="33" t="s">
        <v>26</v>
      </c>
      <c r="G85" s="39">
        <v>0</v>
      </c>
      <c r="H85" s="34">
        <v>0</v>
      </c>
      <c r="I85" s="34">
        <v>0</v>
      </c>
      <c r="J85" s="34">
        <v>0</v>
      </c>
      <c r="K85" s="34">
        <v>0</v>
      </c>
      <c r="L85" s="34">
        <v>0</v>
      </c>
      <c r="M85" s="34">
        <v>0</v>
      </c>
      <c r="N85" s="34">
        <v>0</v>
      </c>
      <c r="O85" s="34">
        <v>0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0</v>
      </c>
      <c r="V85" s="34">
        <v>0</v>
      </c>
      <c r="W85" s="34">
        <v>0</v>
      </c>
      <c r="X85" s="34">
        <v>0</v>
      </c>
      <c r="Y85" s="34">
        <v>0</v>
      </c>
      <c r="Z85" s="34">
        <v>0</v>
      </c>
      <c r="AA85" s="34">
        <v>0</v>
      </c>
      <c r="AC85" s="34" t="e">
        <v>#N/A</v>
      </c>
      <c r="AD85" s="77" t="e">
        <v>#N/A</v>
      </c>
      <c r="AE85" s="34">
        <v>316000</v>
      </c>
    </row>
    <row r="86" spans="2:31" ht="15" x14ac:dyDescent="0.25">
      <c r="B86" s="129" t="s">
        <v>126</v>
      </c>
      <c r="C86" s="130"/>
      <c r="D86" s="129"/>
      <c r="E86" s="33"/>
      <c r="F86" s="33"/>
      <c r="G86" s="39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C86" s="34"/>
      <c r="AD86" s="77"/>
      <c r="AE86" s="34"/>
    </row>
    <row r="87" spans="2:31" x14ac:dyDescent="0.2">
      <c r="B87" s="31" t="s">
        <v>98</v>
      </c>
      <c r="C87" s="73">
        <v>2</v>
      </c>
      <c r="D87" s="31" t="s">
        <v>109</v>
      </c>
      <c r="E87" s="33">
        <v>1</v>
      </c>
      <c r="F87" s="33" t="s">
        <v>26</v>
      </c>
      <c r="G87" s="39">
        <v>0</v>
      </c>
      <c r="H87" s="34">
        <v>0</v>
      </c>
      <c r="I87" s="34">
        <v>0</v>
      </c>
      <c r="J87" s="34">
        <v>0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0</v>
      </c>
      <c r="V87" s="34">
        <v>0</v>
      </c>
      <c r="W87" s="34">
        <v>0</v>
      </c>
      <c r="X87" s="34">
        <v>0</v>
      </c>
      <c r="Y87" s="34">
        <v>0</v>
      </c>
      <c r="Z87" s="34">
        <v>0</v>
      </c>
      <c r="AA87" s="34">
        <v>0</v>
      </c>
      <c r="AC87" s="34" t="e">
        <v>#N/A</v>
      </c>
      <c r="AD87" s="77" t="e">
        <v>#N/A</v>
      </c>
      <c r="AE87" s="34">
        <v>894400</v>
      </c>
    </row>
    <row r="88" spans="2:31" x14ac:dyDescent="0.2">
      <c r="B88" s="31" t="s">
        <v>99</v>
      </c>
      <c r="C88" s="73">
        <v>1</v>
      </c>
      <c r="D88" s="31" t="s">
        <v>110</v>
      </c>
      <c r="E88" s="33">
        <v>1</v>
      </c>
      <c r="F88" s="33" t="s">
        <v>26</v>
      </c>
      <c r="G88" s="39">
        <v>-10112934.61390117</v>
      </c>
      <c r="H88" s="34">
        <v>0</v>
      </c>
      <c r="I88" s="34">
        <v>0</v>
      </c>
      <c r="J88" s="34">
        <v>0</v>
      </c>
      <c r="K88" s="34">
        <v>0</v>
      </c>
      <c r="L88" s="34">
        <v>-10000000</v>
      </c>
      <c r="M88" s="34">
        <v>-9200000</v>
      </c>
      <c r="N88" s="34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0</v>
      </c>
      <c r="W88" s="34">
        <v>0</v>
      </c>
      <c r="X88" s="34">
        <v>0</v>
      </c>
      <c r="Y88" s="34">
        <v>0</v>
      </c>
      <c r="Z88" s="34">
        <v>0</v>
      </c>
      <c r="AA88" s="34">
        <v>13824000</v>
      </c>
      <c r="AC88" s="34">
        <v>13824000</v>
      </c>
      <c r="AD88" s="77">
        <v>14</v>
      </c>
      <c r="AE88" s="34">
        <v>384000</v>
      </c>
    </row>
    <row r="89" spans="2:31" x14ac:dyDescent="0.2">
      <c r="B89" s="31" t="s">
        <v>100</v>
      </c>
      <c r="C89" s="73">
        <v>1</v>
      </c>
      <c r="D89" s="31" t="s">
        <v>111</v>
      </c>
      <c r="E89" s="33">
        <v>1</v>
      </c>
      <c r="F89" s="33" t="s">
        <v>26</v>
      </c>
      <c r="G89" s="39">
        <v>-10944061.805760901</v>
      </c>
      <c r="H89" s="34">
        <v>0</v>
      </c>
      <c r="I89" s="34">
        <v>0</v>
      </c>
      <c r="J89" s="34">
        <v>0</v>
      </c>
      <c r="K89" s="34">
        <v>-10000000</v>
      </c>
      <c r="L89" s="34">
        <v>-9200000</v>
      </c>
      <c r="M89" s="34">
        <v>0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34">
        <v>0</v>
      </c>
      <c r="V89" s="34">
        <v>0</v>
      </c>
      <c r="W89" s="34">
        <v>0</v>
      </c>
      <c r="X89" s="34">
        <v>0</v>
      </c>
      <c r="Y89" s="34">
        <v>0</v>
      </c>
      <c r="Z89" s="34">
        <v>0</v>
      </c>
      <c r="AA89" s="34">
        <v>13824000</v>
      </c>
      <c r="AC89" s="34">
        <v>13824000</v>
      </c>
      <c r="AD89" s="77">
        <v>14</v>
      </c>
      <c r="AE89" s="34">
        <v>384000</v>
      </c>
    </row>
    <row r="90" spans="2:31" x14ac:dyDescent="0.2">
      <c r="B90" s="31" t="s">
        <v>101</v>
      </c>
      <c r="C90" s="73">
        <v>1</v>
      </c>
      <c r="D90" s="31" t="s">
        <v>110</v>
      </c>
      <c r="E90" s="33">
        <v>1</v>
      </c>
      <c r="F90" s="33" t="s">
        <v>26</v>
      </c>
      <c r="G90" s="39">
        <v>-10112934.61390117</v>
      </c>
      <c r="H90" s="34">
        <v>0</v>
      </c>
      <c r="I90" s="34">
        <v>0</v>
      </c>
      <c r="J90" s="34">
        <v>0</v>
      </c>
      <c r="K90" s="34">
        <v>0</v>
      </c>
      <c r="L90" s="34">
        <v>-10000000</v>
      </c>
      <c r="M90" s="34">
        <v>-9200000</v>
      </c>
      <c r="N90" s="34">
        <v>0</v>
      </c>
      <c r="O90" s="34">
        <v>0</v>
      </c>
      <c r="P90" s="34">
        <v>0</v>
      </c>
      <c r="Q90" s="34">
        <v>0</v>
      </c>
      <c r="R90" s="34">
        <v>0</v>
      </c>
      <c r="S90" s="34">
        <v>0</v>
      </c>
      <c r="T90" s="34">
        <v>0</v>
      </c>
      <c r="U90" s="34">
        <v>0</v>
      </c>
      <c r="V90" s="34">
        <v>0</v>
      </c>
      <c r="W90" s="34">
        <v>0</v>
      </c>
      <c r="X90" s="34">
        <v>0</v>
      </c>
      <c r="Y90" s="34">
        <v>0</v>
      </c>
      <c r="Z90" s="34">
        <v>0</v>
      </c>
      <c r="AA90" s="34">
        <v>13824000</v>
      </c>
      <c r="AC90" s="34">
        <v>13824000</v>
      </c>
      <c r="AD90" s="77">
        <v>14</v>
      </c>
      <c r="AE90" s="34">
        <v>384000</v>
      </c>
    </row>
    <row r="91" spans="2:31" x14ac:dyDescent="0.2">
      <c r="B91" s="31" t="s">
        <v>101</v>
      </c>
      <c r="C91" s="73">
        <v>2</v>
      </c>
      <c r="D91" s="31" t="s">
        <v>114</v>
      </c>
      <c r="E91" s="33">
        <v>1</v>
      </c>
      <c r="F91" s="33" t="s">
        <v>26</v>
      </c>
      <c r="G91" s="39">
        <v>0</v>
      </c>
      <c r="H91" s="34">
        <v>0</v>
      </c>
      <c r="I91" s="34">
        <v>0</v>
      </c>
      <c r="J91" s="34">
        <v>0</v>
      </c>
      <c r="K91" s="34">
        <v>0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0</v>
      </c>
      <c r="R91" s="34">
        <v>0</v>
      </c>
      <c r="S91" s="34">
        <v>0</v>
      </c>
      <c r="T91" s="34">
        <v>0</v>
      </c>
      <c r="U91" s="34">
        <v>0</v>
      </c>
      <c r="V91" s="34">
        <v>0</v>
      </c>
      <c r="W91" s="34">
        <v>0</v>
      </c>
      <c r="X91" s="34">
        <v>0</v>
      </c>
      <c r="Y91" s="34">
        <v>0</v>
      </c>
      <c r="Z91" s="34">
        <v>0</v>
      </c>
      <c r="AA91" s="34">
        <v>0</v>
      </c>
      <c r="AC91" s="34" t="e">
        <v>#N/A</v>
      </c>
      <c r="AD91" s="77" t="e">
        <v>#N/A</v>
      </c>
      <c r="AE91" s="34">
        <v>462800</v>
      </c>
    </row>
    <row r="92" spans="2:31" x14ac:dyDescent="0.2">
      <c r="B92" s="31" t="s">
        <v>102</v>
      </c>
      <c r="C92" s="73">
        <v>1</v>
      </c>
      <c r="D92" s="31" t="s">
        <v>115</v>
      </c>
      <c r="E92" s="33">
        <v>1</v>
      </c>
      <c r="F92" s="33" t="s">
        <v>26</v>
      </c>
      <c r="G92" s="39">
        <v>-13977008.699142739</v>
      </c>
      <c r="H92" s="34">
        <v>0</v>
      </c>
      <c r="I92" s="34">
        <v>0</v>
      </c>
      <c r="J92" s="34">
        <v>0</v>
      </c>
      <c r="K92" s="34">
        <v>-15000000</v>
      </c>
      <c r="L92" s="34">
        <v>-9340000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34">
        <v>0</v>
      </c>
      <c r="T92" s="34">
        <v>0</v>
      </c>
      <c r="U92" s="34">
        <v>0</v>
      </c>
      <c r="V92" s="34">
        <v>0</v>
      </c>
      <c r="W92" s="34">
        <v>0</v>
      </c>
      <c r="X92" s="34">
        <v>0</v>
      </c>
      <c r="Y92" s="34">
        <v>0</v>
      </c>
      <c r="Z92" s="34">
        <v>0</v>
      </c>
      <c r="AA92" s="34">
        <v>17524800</v>
      </c>
      <c r="AC92" s="34">
        <v>17524800</v>
      </c>
      <c r="AD92" s="77">
        <v>14</v>
      </c>
      <c r="AE92" s="34">
        <v>486800</v>
      </c>
    </row>
    <row r="93" spans="2:31" x14ac:dyDescent="0.2">
      <c r="B93" s="31" t="s">
        <v>103</v>
      </c>
      <c r="C93" s="73">
        <v>1</v>
      </c>
      <c r="D93" s="31" t="s">
        <v>116</v>
      </c>
      <c r="E93" s="33">
        <v>1</v>
      </c>
      <c r="F93" s="33" t="s">
        <v>26</v>
      </c>
      <c r="G93" s="39">
        <v>-219900.23668279679</v>
      </c>
      <c r="H93" s="34">
        <v>0</v>
      </c>
      <c r="I93" s="34">
        <v>0</v>
      </c>
      <c r="J93" s="34">
        <v>-333278.00000000006</v>
      </c>
      <c r="K93" s="34">
        <v>0</v>
      </c>
      <c r="L93" s="34">
        <v>0</v>
      </c>
      <c r="M93" s="34">
        <v>0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34">
        <v>0</v>
      </c>
      <c r="T93" s="34">
        <v>0</v>
      </c>
      <c r="U93" s="34">
        <v>0</v>
      </c>
      <c r="V93" s="34">
        <v>0</v>
      </c>
      <c r="W93" s="34">
        <v>0</v>
      </c>
      <c r="X93" s="34">
        <v>0</v>
      </c>
      <c r="Y93" s="34">
        <v>0</v>
      </c>
      <c r="Z93" s="34">
        <v>0</v>
      </c>
      <c r="AA93" s="34">
        <v>219963.48000000004</v>
      </c>
      <c r="AC93" s="34">
        <v>219963.48000000004</v>
      </c>
      <c r="AD93" s="77">
        <v>17</v>
      </c>
      <c r="AE93" s="34">
        <v>6665.5600000000013</v>
      </c>
    </row>
    <row r="94" spans="2:31" x14ac:dyDescent="0.2">
      <c r="B94" s="31" t="s">
        <v>104</v>
      </c>
      <c r="C94" s="73">
        <v>1</v>
      </c>
      <c r="D94" s="31" t="s">
        <v>116</v>
      </c>
      <c r="E94" s="33">
        <v>1</v>
      </c>
      <c r="F94" s="33" t="s">
        <v>26</v>
      </c>
      <c r="G94" s="39">
        <v>-219900.23668279679</v>
      </c>
      <c r="H94" s="34">
        <v>0</v>
      </c>
      <c r="I94" s="34">
        <v>0</v>
      </c>
      <c r="J94" s="34">
        <v>-333278.00000000006</v>
      </c>
      <c r="K94" s="34">
        <v>0</v>
      </c>
      <c r="L94" s="34">
        <v>0</v>
      </c>
      <c r="M94" s="34">
        <v>0</v>
      </c>
      <c r="N94" s="34">
        <v>0</v>
      </c>
      <c r="O94" s="34">
        <v>0</v>
      </c>
      <c r="P94" s="34">
        <v>0</v>
      </c>
      <c r="Q94" s="34">
        <v>0</v>
      </c>
      <c r="R94" s="34">
        <v>0</v>
      </c>
      <c r="S94" s="34">
        <v>0</v>
      </c>
      <c r="T94" s="34">
        <v>0</v>
      </c>
      <c r="U94" s="34">
        <v>0</v>
      </c>
      <c r="V94" s="34">
        <v>0</v>
      </c>
      <c r="W94" s="34">
        <v>0</v>
      </c>
      <c r="X94" s="34">
        <v>0</v>
      </c>
      <c r="Y94" s="34">
        <v>0</v>
      </c>
      <c r="Z94" s="34">
        <v>0</v>
      </c>
      <c r="AA94" s="34">
        <v>219963.48000000004</v>
      </c>
      <c r="AC94" s="34">
        <v>219963.48000000004</v>
      </c>
      <c r="AD94" s="77">
        <v>17</v>
      </c>
      <c r="AE94" s="34">
        <v>6665.5600000000013</v>
      </c>
    </row>
    <row r="95" spans="2:31" x14ac:dyDescent="0.2">
      <c r="B95" s="31" t="s">
        <v>105</v>
      </c>
      <c r="C95" s="73">
        <v>1</v>
      </c>
      <c r="D95" s="31" t="s">
        <v>116</v>
      </c>
      <c r="E95" s="33">
        <v>1</v>
      </c>
      <c r="F95" s="33" t="s">
        <v>26</v>
      </c>
      <c r="G95" s="39">
        <v>-219900.23668279679</v>
      </c>
      <c r="H95" s="34">
        <v>0</v>
      </c>
      <c r="I95" s="34">
        <v>0</v>
      </c>
      <c r="J95" s="34">
        <v>-333278.00000000006</v>
      </c>
      <c r="K95" s="34">
        <v>0</v>
      </c>
      <c r="L95" s="34">
        <v>0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  <c r="S95" s="34">
        <v>0</v>
      </c>
      <c r="T95" s="34">
        <v>0</v>
      </c>
      <c r="U95" s="34">
        <v>0</v>
      </c>
      <c r="V95" s="34">
        <v>0</v>
      </c>
      <c r="W95" s="34">
        <v>0</v>
      </c>
      <c r="X95" s="34">
        <v>0</v>
      </c>
      <c r="Y95" s="34">
        <v>0</v>
      </c>
      <c r="Z95" s="34">
        <v>0</v>
      </c>
      <c r="AA95" s="34">
        <v>219963.48000000004</v>
      </c>
      <c r="AC95" s="34">
        <v>219963.48000000004</v>
      </c>
      <c r="AD95" s="77">
        <v>17</v>
      </c>
      <c r="AE95" s="34">
        <v>6665.5600000000013</v>
      </c>
    </row>
    <row r="96" spans="2:31" x14ac:dyDescent="0.2">
      <c r="B96" s="31" t="s">
        <v>105</v>
      </c>
      <c r="C96" s="73">
        <v>2</v>
      </c>
      <c r="D96" s="31" t="s">
        <v>114</v>
      </c>
      <c r="E96" s="33">
        <v>1</v>
      </c>
      <c r="F96" s="33" t="s">
        <v>26</v>
      </c>
      <c r="G96" s="39">
        <v>0</v>
      </c>
      <c r="H96" s="34">
        <v>0</v>
      </c>
      <c r="I96" s="34">
        <v>0</v>
      </c>
      <c r="J96" s="34">
        <v>0</v>
      </c>
      <c r="K96" s="34">
        <v>0</v>
      </c>
      <c r="L96" s="34">
        <v>0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  <c r="S96" s="34">
        <v>0</v>
      </c>
      <c r="T96" s="34">
        <v>0</v>
      </c>
      <c r="U96" s="34">
        <v>0</v>
      </c>
      <c r="V96" s="34">
        <v>0</v>
      </c>
      <c r="W96" s="34">
        <v>0</v>
      </c>
      <c r="X96" s="34">
        <v>0</v>
      </c>
      <c r="Y96" s="34">
        <v>0</v>
      </c>
      <c r="Z96" s="34">
        <v>0</v>
      </c>
      <c r="AA96" s="34">
        <v>0</v>
      </c>
      <c r="AC96" s="34" t="e">
        <v>#N/A</v>
      </c>
      <c r="AD96" s="77" t="e">
        <v>#N/A</v>
      </c>
      <c r="AE96" s="34">
        <v>462800</v>
      </c>
    </row>
    <row r="97" spans="2:31" x14ac:dyDescent="0.2">
      <c r="B97" s="31" t="s">
        <v>117</v>
      </c>
      <c r="C97" s="73">
        <v>2</v>
      </c>
      <c r="D97" s="31" t="s">
        <v>116</v>
      </c>
      <c r="E97" s="33">
        <v>1</v>
      </c>
      <c r="F97" s="33" t="s">
        <v>26</v>
      </c>
      <c r="G97" s="39">
        <v>0</v>
      </c>
      <c r="H97" s="34">
        <v>0</v>
      </c>
      <c r="I97" s="34">
        <v>0</v>
      </c>
      <c r="J97" s="34">
        <v>0</v>
      </c>
      <c r="K97" s="34">
        <v>0</v>
      </c>
      <c r="L97" s="34">
        <v>0</v>
      </c>
      <c r="M97" s="34">
        <v>0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34">
        <v>0</v>
      </c>
      <c r="T97" s="34">
        <v>0</v>
      </c>
      <c r="U97" s="34">
        <v>0</v>
      </c>
      <c r="V97" s="34">
        <v>0</v>
      </c>
      <c r="W97" s="34">
        <v>0</v>
      </c>
      <c r="X97" s="34">
        <v>0</v>
      </c>
      <c r="Y97" s="34">
        <v>0</v>
      </c>
      <c r="Z97" s="34">
        <v>0</v>
      </c>
      <c r="AA97" s="34">
        <v>0</v>
      </c>
      <c r="AC97" s="34" t="e">
        <v>#N/A</v>
      </c>
      <c r="AD97" s="77" t="e">
        <v>#N/A</v>
      </c>
      <c r="AE97" s="34">
        <v>6665.5600000000013</v>
      </c>
    </row>
    <row r="98" spans="2:31" x14ac:dyDescent="0.2">
      <c r="B98" s="31" t="s">
        <v>118</v>
      </c>
      <c r="C98" s="73">
        <v>2</v>
      </c>
      <c r="D98" s="31" t="s">
        <v>116</v>
      </c>
      <c r="E98" s="33">
        <v>1</v>
      </c>
      <c r="F98" s="33" t="s">
        <v>26</v>
      </c>
      <c r="G98" s="39">
        <v>0</v>
      </c>
      <c r="H98" s="34">
        <v>0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>
        <v>0</v>
      </c>
      <c r="U98" s="34">
        <v>0</v>
      </c>
      <c r="V98" s="34">
        <v>0</v>
      </c>
      <c r="W98" s="34">
        <v>0</v>
      </c>
      <c r="X98" s="34">
        <v>0</v>
      </c>
      <c r="Y98" s="34">
        <v>0</v>
      </c>
      <c r="Z98" s="34">
        <v>0</v>
      </c>
      <c r="AA98" s="34">
        <v>0</v>
      </c>
      <c r="AC98" s="34" t="e">
        <v>#N/A</v>
      </c>
      <c r="AD98" s="77" t="e">
        <v>#N/A</v>
      </c>
      <c r="AE98" s="34">
        <v>6665.5600000000013</v>
      </c>
    </row>
    <row r="99" spans="2:31" x14ac:dyDescent="0.2">
      <c r="B99" s="31" t="s">
        <v>157</v>
      </c>
      <c r="C99" s="73">
        <v>2</v>
      </c>
      <c r="D99" s="31" t="s">
        <v>116</v>
      </c>
      <c r="E99" s="33">
        <v>1</v>
      </c>
      <c r="F99" s="33" t="s">
        <v>26</v>
      </c>
      <c r="G99" s="39">
        <v>0</v>
      </c>
      <c r="H99" s="34">
        <v>0</v>
      </c>
      <c r="I99" s="34">
        <v>0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0</v>
      </c>
      <c r="V99" s="34">
        <v>0</v>
      </c>
      <c r="W99" s="34">
        <v>0</v>
      </c>
      <c r="X99" s="34">
        <v>0</v>
      </c>
      <c r="Y99" s="34">
        <v>0</v>
      </c>
      <c r="Z99" s="34">
        <v>0</v>
      </c>
      <c r="AA99" s="34">
        <v>0</v>
      </c>
      <c r="AC99" s="34" t="e">
        <v>#N/A</v>
      </c>
      <c r="AD99" s="77" t="e">
        <v>#N/A</v>
      </c>
      <c r="AE99" s="34">
        <v>6665.5600000000013</v>
      </c>
    </row>
    <row r="101" spans="2:31" ht="15" x14ac:dyDescent="0.25">
      <c r="B101" s="26" t="s">
        <v>49</v>
      </c>
      <c r="C101" s="26"/>
      <c r="D101" s="9"/>
      <c r="E101" s="9"/>
      <c r="F101" s="27"/>
      <c r="G101" s="38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2:31" ht="15" x14ac:dyDescent="0.25">
      <c r="B102" s="28" t="s">
        <v>25</v>
      </c>
      <c r="C102" s="28"/>
      <c r="D102" s="28"/>
      <c r="E102" s="28"/>
      <c r="F102" s="29" t="s">
        <v>17</v>
      </c>
      <c r="G102" s="30" t="s">
        <v>44</v>
      </c>
      <c r="H102" s="30">
        <v>2023</v>
      </c>
      <c r="I102" s="30">
        <v>2024</v>
      </c>
      <c r="J102" s="30">
        <v>2025</v>
      </c>
      <c r="K102" s="30">
        <v>2026</v>
      </c>
      <c r="L102" s="30">
        <v>2027</v>
      </c>
      <c r="M102" s="30">
        <v>2028</v>
      </c>
      <c r="N102" s="30">
        <v>2029</v>
      </c>
      <c r="O102" s="30">
        <v>2030</v>
      </c>
      <c r="P102" s="30">
        <v>2031</v>
      </c>
      <c r="Q102" s="30">
        <v>2032</v>
      </c>
      <c r="R102" s="30">
        <v>2033</v>
      </c>
      <c r="S102" s="30">
        <v>2034</v>
      </c>
      <c r="T102" s="30">
        <v>2035</v>
      </c>
      <c r="U102" s="30">
        <v>2036</v>
      </c>
      <c r="V102" s="30">
        <v>2037</v>
      </c>
      <c r="W102" s="30">
        <v>2038</v>
      </c>
      <c r="X102" s="30">
        <v>2039</v>
      </c>
      <c r="Y102" s="30">
        <v>2040</v>
      </c>
      <c r="Z102" s="30">
        <v>2041</v>
      </c>
      <c r="AA102" s="30">
        <v>2042</v>
      </c>
    </row>
    <row r="103" spans="2:31" ht="15" x14ac:dyDescent="0.2">
      <c r="B103" s="31" t="s">
        <v>97</v>
      </c>
      <c r="C103" s="31"/>
      <c r="D103" s="32"/>
      <c r="E103" s="32"/>
      <c r="F103" s="33" t="s">
        <v>26</v>
      </c>
      <c r="G103" s="39">
        <v>-55464763.39536012</v>
      </c>
      <c r="H103" s="34">
        <v>-2299719.5695110681</v>
      </c>
      <c r="I103" s="34">
        <v>-11282904.023828082</v>
      </c>
      <c r="J103" s="34">
        <v>-63972397.386660852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4">
        <v>0</v>
      </c>
      <c r="V103" s="34">
        <v>0</v>
      </c>
      <c r="W103" s="34">
        <v>0</v>
      </c>
      <c r="X103" s="34">
        <v>0</v>
      </c>
      <c r="Y103" s="34">
        <v>0</v>
      </c>
      <c r="Z103" s="34">
        <v>0</v>
      </c>
      <c r="AA103" s="34">
        <v>41500763.49953571</v>
      </c>
      <c r="AC103" s="103"/>
      <c r="AD103" s="102"/>
      <c r="AE103" s="41"/>
    </row>
    <row r="104" spans="2:31" ht="15" x14ac:dyDescent="0.2">
      <c r="B104" s="31" t="s">
        <v>98</v>
      </c>
      <c r="C104" s="31"/>
      <c r="D104" s="32"/>
      <c r="E104" s="32"/>
      <c r="F104" s="33" t="s">
        <v>26</v>
      </c>
      <c r="G104" s="39">
        <v>-55464763.39536012</v>
      </c>
      <c r="H104" s="34">
        <v>-2299719.5695110681</v>
      </c>
      <c r="I104" s="34">
        <v>-11282904.023828082</v>
      </c>
      <c r="J104" s="34">
        <v>-63972397.386660852</v>
      </c>
      <c r="K104" s="34">
        <v>0</v>
      </c>
      <c r="L104" s="34">
        <v>0</v>
      </c>
      <c r="M104" s="34">
        <v>0</v>
      </c>
      <c r="N104" s="34">
        <v>0</v>
      </c>
      <c r="O104" s="34">
        <v>0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0</v>
      </c>
      <c r="V104" s="34">
        <v>0</v>
      </c>
      <c r="W104" s="34">
        <v>0</v>
      </c>
      <c r="X104" s="34">
        <v>0</v>
      </c>
      <c r="Y104" s="34">
        <v>0</v>
      </c>
      <c r="Z104" s="34">
        <v>0</v>
      </c>
      <c r="AA104" s="34">
        <v>41500763.49953571</v>
      </c>
      <c r="AC104" s="103"/>
      <c r="AD104" s="102"/>
      <c r="AE104" s="41"/>
    </row>
    <row r="105" spans="2:31" ht="15" x14ac:dyDescent="0.2">
      <c r="B105" s="31" t="s">
        <v>99</v>
      </c>
      <c r="C105" s="31"/>
      <c r="D105" s="32"/>
      <c r="E105" s="32"/>
      <c r="F105" s="33" t="s">
        <v>26</v>
      </c>
      <c r="G105" s="39">
        <v>-44549703.062014237</v>
      </c>
      <c r="H105" s="34">
        <v>-562958.65784328035</v>
      </c>
      <c r="I105" s="34">
        <v>-3591616.767887623</v>
      </c>
      <c r="J105" s="34">
        <v>-4863052.8824019702</v>
      </c>
      <c r="K105" s="34">
        <v>-1838846.5297054031</v>
      </c>
      <c r="L105" s="34">
        <v>-33473872.498268411</v>
      </c>
      <c r="M105" s="34">
        <v>-37121537.278582022</v>
      </c>
      <c r="N105" s="34">
        <v>0</v>
      </c>
      <c r="O105" s="34">
        <v>0</v>
      </c>
      <c r="P105" s="34">
        <v>0</v>
      </c>
      <c r="Q105" s="34">
        <v>0</v>
      </c>
      <c r="R105" s="34">
        <v>0</v>
      </c>
      <c r="S105" s="34">
        <v>0</v>
      </c>
      <c r="T105" s="34">
        <v>0</v>
      </c>
      <c r="U105" s="34">
        <v>0</v>
      </c>
      <c r="V105" s="34">
        <v>0</v>
      </c>
      <c r="W105" s="34">
        <v>0</v>
      </c>
      <c r="X105" s="34">
        <v>0</v>
      </c>
      <c r="Y105" s="34">
        <v>0</v>
      </c>
      <c r="Z105" s="34">
        <v>0</v>
      </c>
      <c r="AA105" s="34">
        <v>57460390.861725867</v>
      </c>
      <c r="AC105" s="103"/>
      <c r="AD105" s="102"/>
      <c r="AE105" s="41"/>
    </row>
    <row r="106" spans="2:31" ht="15" x14ac:dyDescent="0.2">
      <c r="B106" s="31" t="s">
        <v>100</v>
      </c>
      <c r="C106" s="31"/>
      <c r="D106" s="32"/>
      <c r="E106" s="32"/>
      <c r="F106" s="33" t="s">
        <v>26</v>
      </c>
      <c r="G106" s="39">
        <v>-56354853.609828085</v>
      </c>
      <c r="H106" s="34">
        <v>-882992.66103362595</v>
      </c>
      <c r="I106" s="34">
        <v>-3858365.008727232</v>
      </c>
      <c r="J106" s="34">
        <v>-6104985.6643162193</v>
      </c>
      <c r="K106" s="34">
        <v>-34044119.00112237</v>
      </c>
      <c r="L106" s="34">
        <v>-47921538.835559972</v>
      </c>
      <c r="M106" s="34">
        <v>-4730669.92924059</v>
      </c>
      <c r="N106" s="34">
        <v>0</v>
      </c>
      <c r="O106" s="34">
        <v>0</v>
      </c>
      <c r="P106" s="34">
        <v>0</v>
      </c>
      <c r="Q106" s="34">
        <v>0</v>
      </c>
      <c r="R106" s="34">
        <v>0</v>
      </c>
      <c r="S106" s="34">
        <v>0</v>
      </c>
      <c r="T106" s="34">
        <v>0</v>
      </c>
      <c r="U106" s="34">
        <v>0</v>
      </c>
      <c r="V106" s="34">
        <v>0</v>
      </c>
      <c r="W106" s="34">
        <v>0</v>
      </c>
      <c r="X106" s="34">
        <v>0</v>
      </c>
      <c r="Y106" s="34">
        <v>0</v>
      </c>
      <c r="Z106" s="34">
        <v>0</v>
      </c>
      <c r="AA106" s="34">
        <v>69045757.131150007</v>
      </c>
      <c r="AC106" s="103"/>
      <c r="AD106" s="102"/>
      <c r="AE106" s="41"/>
    </row>
    <row r="107" spans="2:31" ht="15" x14ac:dyDescent="0.2">
      <c r="B107" s="31" t="s">
        <v>101</v>
      </c>
      <c r="C107" s="31"/>
      <c r="D107" s="32"/>
      <c r="E107" s="32"/>
      <c r="F107" s="33" t="s">
        <v>26</v>
      </c>
      <c r="G107" s="39">
        <v>-44549703.062014237</v>
      </c>
      <c r="H107" s="34">
        <v>-562958.65784328035</v>
      </c>
      <c r="I107" s="34">
        <v>-3591616.767887623</v>
      </c>
      <c r="J107" s="34">
        <v>-4863052.8824019702</v>
      </c>
      <c r="K107" s="34">
        <v>-1838846.5297054031</v>
      </c>
      <c r="L107" s="34">
        <v>-33473872.498268411</v>
      </c>
      <c r="M107" s="34">
        <v>-37121537.278582022</v>
      </c>
      <c r="N107" s="34">
        <v>0</v>
      </c>
      <c r="O107" s="34">
        <v>0</v>
      </c>
      <c r="P107" s="34">
        <v>0</v>
      </c>
      <c r="Q107" s="34">
        <v>0</v>
      </c>
      <c r="R107" s="34">
        <v>0</v>
      </c>
      <c r="S107" s="34">
        <v>0</v>
      </c>
      <c r="T107" s="34">
        <v>0</v>
      </c>
      <c r="U107" s="34">
        <v>0</v>
      </c>
      <c r="V107" s="34">
        <v>0</v>
      </c>
      <c r="W107" s="34">
        <v>0</v>
      </c>
      <c r="X107" s="34">
        <v>0</v>
      </c>
      <c r="Y107" s="34">
        <v>0</v>
      </c>
      <c r="Z107" s="34">
        <v>0</v>
      </c>
      <c r="AA107" s="34">
        <v>57460390.861725867</v>
      </c>
      <c r="AC107" s="103"/>
      <c r="AD107" s="102"/>
      <c r="AE107" s="41"/>
    </row>
    <row r="108" spans="2:31" ht="15" x14ac:dyDescent="0.2">
      <c r="B108" s="31" t="s">
        <v>102</v>
      </c>
      <c r="C108" s="31"/>
      <c r="D108" s="32"/>
      <c r="E108" s="32"/>
      <c r="F108" s="33" t="s">
        <v>26</v>
      </c>
      <c r="G108" s="39">
        <v>-95266924.073613495</v>
      </c>
      <c r="H108" s="34">
        <v>-930570.2127930501</v>
      </c>
      <c r="I108" s="34">
        <v>-4186904.6231250679</v>
      </c>
      <c r="J108" s="34">
        <v>-7505163.1009715097</v>
      </c>
      <c r="K108" s="34">
        <v>-43207254.89472688</v>
      </c>
      <c r="L108" s="34">
        <v>-108695949.45927632</v>
      </c>
      <c r="M108" s="34">
        <v>-2954264.6191071668</v>
      </c>
      <c r="N108" s="34">
        <v>0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0</v>
      </c>
      <c r="V108" s="34">
        <v>0</v>
      </c>
      <c r="W108" s="34">
        <v>0</v>
      </c>
      <c r="X108" s="34">
        <v>0</v>
      </c>
      <c r="Y108" s="34">
        <v>0</v>
      </c>
      <c r="Z108" s="34">
        <v>0</v>
      </c>
      <c r="AA108" s="34">
        <v>119400710.91434999</v>
      </c>
      <c r="AC108" s="103"/>
      <c r="AD108" s="102"/>
      <c r="AE108" s="41"/>
    </row>
    <row r="109" spans="2:31" ht="15" x14ac:dyDescent="0.2">
      <c r="B109" s="31" t="s">
        <v>103</v>
      </c>
      <c r="C109" s="31"/>
      <c r="D109" s="32"/>
      <c r="E109" s="32"/>
      <c r="F109" s="33" t="s">
        <v>26</v>
      </c>
      <c r="G109" s="39">
        <v>-60490531.987836473</v>
      </c>
      <c r="H109" s="34">
        <v>-1604212.6826498706</v>
      </c>
      <c r="I109" s="34">
        <v>-6041943.477957394</v>
      </c>
      <c r="J109" s="34">
        <v>-26342830.195264582</v>
      </c>
      <c r="K109" s="34">
        <v>-60935329.234128162</v>
      </c>
      <c r="L109" s="34">
        <v>0</v>
      </c>
      <c r="M109" s="34">
        <v>0</v>
      </c>
      <c r="N109" s="34">
        <v>0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4">
        <v>0</v>
      </c>
      <c r="V109" s="34">
        <v>0</v>
      </c>
      <c r="W109" s="34">
        <v>0</v>
      </c>
      <c r="X109" s="34">
        <v>0</v>
      </c>
      <c r="Y109" s="34">
        <v>0</v>
      </c>
      <c r="Z109" s="34">
        <v>0</v>
      </c>
      <c r="AA109" s="34">
        <v>61955413.012350008</v>
      </c>
      <c r="AC109" s="103"/>
      <c r="AD109" s="102"/>
      <c r="AE109" s="41"/>
    </row>
    <row r="110" spans="2:31" ht="15" x14ac:dyDescent="0.2">
      <c r="B110" s="31" t="s">
        <v>104</v>
      </c>
      <c r="C110" s="31"/>
      <c r="D110" s="32"/>
      <c r="E110" s="32"/>
      <c r="F110" s="33" t="s">
        <v>26</v>
      </c>
      <c r="G110" s="39"/>
      <c r="H110" s="75" t="s">
        <v>200</v>
      </c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C110" s="103"/>
      <c r="AD110" s="102"/>
      <c r="AE110" s="41"/>
    </row>
    <row r="111" spans="2:31" ht="15" x14ac:dyDescent="0.2">
      <c r="B111" s="31" t="s">
        <v>105</v>
      </c>
      <c r="C111" s="31"/>
      <c r="D111" s="32"/>
      <c r="E111" s="32"/>
      <c r="F111" s="33" t="s">
        <v>26</v>
      </c>
      <c r="G111" s="39">
        <v>-60490531.987836473</v>
      </c>
      <c r="H111" s="34">
        <v>-1604212.6826498706</v>
      </c>
      <c r="I111" s="34">
        <v>-6041943.477957394</v>
      </c>
      <c r="J111" s="34">
        <v>-26342830.195264582</v>
      </c>
      <c r="K111" s="34">
        <v>-60935329.234128162</v>
      </c>
      <c r="L111" s="34">
        <v>0</v>
      </c>
      <c r="M111" s="34">
        <v>0</v>
      </c>
      <c r="N111" s="34">
        <v>0</v>
      </c>
      <c r="O111" s="34">
        <v>0</v>
      </c>
      <c r="P111" s="34">
        <v>0</v>
      </c>
      <c r="Q111" s="34">
        <v>0</v>
      </c>
      <c r="R111" s="34">
        <v>0</v>
      </c>
      <c r="S111" s="34">
        <v>0</v>
      </c>
      <c r="T111" s="34">
        <v>0</v>
      </c>
      <c r="U111" s="34">
        <v>0</v>
      </c>
      <c r="V111" s="34">
        <v>0</v>
      </c>
      <c r="W111" s="34">
        <v>0</v>
      </c>
      <c r="X111" s="34">
        <v>0</v>
      </c>
      <c r="Y111" s="34">
        <v>0</v>
      </c>
      <c r="Z111" s="34">
        <v>0</v>
      </c>
      <c r="AA111" s="34">
        <v>61955413.012350008</v>
      </c>
      <c r="AC111" s="103"/>
      <c r="AD111" s="102"/>
      <c r="AE111" s="41"/>
    </row>
    <row r="112" spans="2:31" ht="15" x14ac:dyDescent="0.2">
      <c r="B112" s="31" t="s">
        <v>117</v>
      </c>
      <c r="C112" s="31"/>
      <c r="D112" s="32"/>
      <c r="E112" s="32"/>
      <c r="F112" s="33" t="s">
        <v>26</v>
      </c>
      <c r="G112" s="39"/>
      <c r="H112" s="75" t="s">
        <v>200</v>
      </c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C112" s="103"/>
      <c r="AD112" s="102"/>
      <c r="AE112" s="41"/>
    </row>
    <row r="113" spans="2:31" ht="15" x14ac:dyDescent="0.2">
      <c r="B113" s="31" t="s">
        <v>118</v>
      </c>
      <c r="C113" s="31"/>
      <c r="D113" s="32"/>
      <c r="E113" s="32"/>
      <c r="F113" s="33" t="s">
        <v>26</v>
      </c>
      <c r="G113" s="39"/>
      <c r="H113" s="75" t="s">
        <v>200</v>
      </c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C113" s="103"/>
      <c r="AD113" s="102"/>
      <c r="AE113" s="41"/>
    </row>
    <row r="114" spans="2:31" ht="15" x14ac:dyDescent="0.2">
      <c r="B114" s="97" t="s">
        <v>157</v>
      </c>
      <c r="C114" s="31"/>
      <c r="D114" s="32"/>
      <c r="E114" s="32"/>
      <c r="F114" s="33" t="s">
        <v>26</v>
      </c>
      <c r="G114" s="39"/>
      <c r="H114" s="75" t="s">
        <v>200</v>
      </c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C114" s="103"/>
      <c r="AD114" s="102"/>
      <c r="AE114" s="41"/>
    </row>
    <row r="116" spans="2:31" ht="15" x14ac:dyDescent="0.25">
      <c r="B116" s="26" t="s">
        <v>50</v>
      </c>
      <c r="C116" s="26"/>
      <c r="D116" s="9"/>
      <c r="E116" s="9"/>
      <c r="F116" s="27"/>
      <c r="G116" s="38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2:31" ht="15" x14ac:dyDescent="0.25">
      <c r="B117" s="28" t="s">
        <v>25</v>
      </c>
      <c r="C117" s="28"/>
      <c r="D117" s="28"/>
      <c r="E117" s="28"/>
      <c r="F117" s="29" t="s">
        <v>17</v>
      </c>
      <c r="G117" s="30" t="s">
        <v>44</v>
      </c>
      <c r="H117" s="30">
        <v>2023</v>
      </c>
      <c r="I117" s="30">
        <v>2024</v>
      </c>
      <c r="J117" s="30">
        <v>2025</v>
      </c>
      <c r="K117" s="30">
        <v>2026</v>
      </c>
      <c r="L117" s="30">
        <v>2027</v>
      </c>
      <c r="M117" s="30">
        <v>2028</v>
      </c>
      <c r="N117" s="30">
        <v>2029</v>
      </c>
      <c r="O117" s="30">
        <v>2030</v>
      </c>
      <c r="P117" s="30">
        <v>2031</v>
      </c>
      <c r="Q117" s="30">
        <v>2032</v>
      </c>
      <c r="R117" s="30">
        <v>2033</v>
      </c>
      <c r="S117" s="30">
        <v>2034</v>
      </c>
      <c r="T117" s="30">
        <v>2035</v>
      </c>
      <c r="U117" s="30">
        <v>2036</v>
      </c>
      <c r="V117" s="30">
        <v>2037</v>
      </c>
      <c r="W117" s="30">
        <v>2038</v>
      </c>
      <c r="X117" s="30">
        <v>2039</v>
      </c>
      <c r="Y117" s="30">
        <v>2040</v>
      </c>
      <c r="Z117" s="30">
        <v>2041</v>
      </c>
      <c r="AA117" s="30">
        <v>2042</v>
      </c>
    </row>
    <row r="118" spans="2:31" x14ac:dyDescent="0.2">
      <c r="B118" s="31" t="s">
        <v>97</v>
      </c>
      <c r="C118" s="31"/>
      <c r="D118" s="32"/>
      <c r="E118" s="32"/>
      <c r="F118" s="33" t="s">
        <v>26</v>
      </c>
      <c r="G118" s="39">
        <v>0</v>
      </c>
      <c r="H118" s="34">
        <v>0</v>
      </c>
      <c r="I118" s="34">
        <v>0</v>
      </c>
      <c r="J118" s="34">
        <v>0</v>
      </c>
      <c r="K118" s="34">
        <v>0</v>
      </c>
      <c r="L118" s="34">
        <v>0</v>
      </c>
      <c r="M118" s="34">
        <v>0</v>
      </c>
      <c r="N118" s="34">
        <v>0</v>
      </c>
      <c r="O118" s="34">
        <v>0</v>
      </c>
      <c r="P118" s="34">
        <v>0</v>
      </c>
      <c r="Q118" s="34">
        <v>0</v>
      </c>
      <c r="R118" s="34">
        <v>0</v>
      </c>
      <c r="S118" s="34">
        <v>0</v>
      </c>
      <c r="T118" s="34">
        <v>0</v>
      </c>
      <c r="U118" s="34">
        <v>0</v>
      </c>
      <c r="V118" s="34">
        <v>0</v>
      </c>
      <c r="W118" s="34">
        <v>0</v>
      </c>
      <c r="X118" s="34">
        <v>0</v>
      </c>
      <c r="Y118" s="34">
        <v>0</v>
      </c>
      <c r="Z118" s="34">
        <v>0</v>
      </c>
      <c r="AA118" s="34">
        <v>0</v>
      </c>
    </row>
    <row r="119" spans="2:31" x14ac:dyDescent="0.2">
      <c r="B119" s="31" t="s">
        <v>98</v>
      </c>
      <c r="C119" s="31"/>
      <c r="D119" s="32"/>
      <c r="E119" s="32"/>
      <c r="F119" s="33" t="s">
        <v>26</v>
      </c>
      <c r="G119" s="39">
        <v>0</v>
      </c>
      <c r="H119" s="34">
        <v>0</v>
      </c>
      <c r="I119" s="34">
        <v>0</v>
      </c>
      <c r="J119" s="34">
        <v>0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0</v>
      </c>
      <c r="V119" s="34">
        <v>0</v>
      </c>
      <c r="W119" s="34">
        <v>0</v>
      </c>
      <c r="X119" s="34">
        <v>0</v>
      </c>
      <c r="Y119" s="34">
        <v>0</v>
      </c>
      <c r="Z119" s="34">
        <v>0</v>
      </c>
      <c r="AA119" s="34">
        <v>0</v>
      </c>
    </row>
    <row r="120" spans="2:31" x14ac:dyDescent="0.2">
      <c r="B120" s="31" t="s">
        <v>99</v>
      </c>
      <c r="C120" s="31"/>
      <c r="D120" s="32"/>
      <c r="E120" s="32"/>
      <c r="F120" s="33" t="s">
        <v>26</v>
      </c>
      <c r="G120" s="39">
        <v>0</v>
      </c>
      <c r="H120" s="34">
        <v>0</v>
      </c>
      <c r="I120" s="34">
        <v>0</v>
      </c>
      <c r="J120" s="34">
        <v>0</v>
      </c>
      <c r="K120" s="34">
        <v>0</v>
      </c>
      <c r="L120" s="34">
        <v>0</v>
      </c>
      <c r="M120" s="34">
        <v>0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0</v>
      </c>
      <c r="V120" s="34">
        <v>0</v>
      </c>
      <c r="W120" s="34">
        <v>0</v>
      </c>
      <c r="X120" s="34">
        <v>0</v>
      </c>
      <c r="Y120" s="34">
        <v>0</v>
      </c>
      <c r="Z120" s="34">
        <v>0</v>
      </c>
      <c r="AA120" s="34">
        <v>0</v>
      </c>
    </row>
    <row r="121" spans="2:31" x14ac:dyDescent="0.2">
      <c r="B121" s="31" t="s">
        <v>100</v>
      </c>
      <c r="C121" s="31"/>
      <c r="D121" s="32"/>
      <c r="E121" s="32"/>
      <c r="F121" s="33" t="s">
        <v>26</v>
      </c>
      <c r="G121" s="39">
        <v>0</v>
      </c>
      <c r="H121" s="34">
        <v>0</v>
      </c>
      <c r="I121" s="34">
        <v>0</v>
      </c>
      <c r="J121" s="34">
        <v>0</v>
      </c>
      <c r="K121" s="34">
        <v>0</v>
      </c>
      <c r="L121" s="34">
        <v>0</v>
      </c>
      <c r="M121" s="34">
        <v>0</v>
      </c>
      <c r="N121" s="34">
        <v>0</v>
      </c>
      <c r="O121" s="34">
        <v>0</v>
      </c>
      <c r="P121" s="34">
        <v>0</v>
      </c>
      <c r="Q121" s="34">
        <v>0</v>
      </c>
      <c r="R121" s="34">
        <v>0</v>
      </c>
      <c r="S121" s="34">
        <v>0</v>
      </c>
      <c r="T121" s="34">
        <v>0</v>
      </c>
      <c r="U121" s="34">
        <v>0</v>
      </c>
      <c r="V121" s="34">
        <v>0</v>
      </c>
      <c r="W121" s="34">
        <v>0</v>
      </c>
      <c r="X121" s="34">
        <v>0</v>
      </c>
      <c r="Y121" s="34">
        <v>0</v>
      </c>
      <c r="Z121" s="34">
        <v>0</v>
      </c>
      <c r="AA121" s="34">
        <v>0</v>
      </c>
    </row>
    <row r="122" spans="2:31" x14ac:dyDescent="0.2">
      <c r="B122" s="31" t="s">
        <v>101</v>
      </c>
      <c r="C122" s="31"/>
      <c r="D122" s="32"/>
      <c r="E122" s="32"/>
      <c r="F122" s="33" t="s">
        <v>26</v>
      </c>
      <c r="G122" s="39">
        <v>0</v>
      </c>
      <c r="H122" s="34">
        <v>0</v>
      </c>
      <c r="I122" s="34">
        <v>0</v>
      </c>
      <c r="J122" s="34">
        <v>0</v>
      </c>
      <c r="K122" s="34">
        <v>0</v>
      </c>
      <c r="L122" s="34">
        <v>0</v>
      </c>
      <c r="M122" s="34">
        <v>0</v>
      </c>
      <c r="N122" s="34">
        <v>0</v>
      </c>
      <c r="O122" s="34">
        <v>0</v>
      </c>
      <c r="P122" s="34">
        <v>0</v>
      </c>
      <c r="Q122" s="34">
        <v>0</v>
      </c>
      <c r="R122" s="34">
        <v>0</v>
      </c>
      <c r="S122" s="34">
        <v>0</v>
      </c>
      <c r="T122" s="34">
        <v>0</v>
      </c>
      <c r="U122" s="34">
        <v>0</v>
      </c>
      <c r="V122" s="34">
        <v>0</v>
      </c>
      <c r="W122" s="34">
        <v>0</v>
      </c>
      <c r="X122" s="34">
        <v>0</v>
      </c>
      <c r="Y122" s="34">
        <v>0</v>
      </c>
      <c r="Z122" s="34">
        <v>0</v>
      </c>
      <c r="AA122" s="34">
        <v>0</v>
      </c>
    </row>
    <row r="123" spans="2:31" x14ac:dyDescent="0.2">
      <c r="B123" s="31" t="s">
        <v>102</v>
      </c>
      <c r="C123" s="31"/>
      <c r="D123" s="32"/>
      <c r="E123" s="32"/>
      <c r="F123" s="33" t="s">
        <v>26</v>
      </c>
      <c r="G123" s="39">
        <v>0</v>
      </c>
      <c r="H123" s="34">
        <v>0</v>
      </c>
      <c r="I123" s="34">
        <v>0</v>
      </c>
      <c r="J123" s="34">
        <v>0</v>
      </c>
      <c r="K123" s="34">
        <v>0</v>
      </c>
      <c r="L123" s="34">
        <v>0</v>
      </c>
      <c r="M123" s="34">
        <v>0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</row>
    <row r="124" spans="2:31" x14ac:dyDescent="0.2">
      <c r="B124" s="31" t="s">
        <v>103</v>
      </c>
      <c r="C124" s="31"/>
      <c r="D124" s="32"/>
      <c r="E124" s="32"/>
      <c r="F124" s="33" t="s">
        <v>26</v>
      </c>
      <c r="G124" s="39">
        <v>0</v>
      </c>
      <c r="H124" s="34">
        <v>0</v>
      </c>
      <c r="I124" s="34">
        <v>0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  <c r="S124" s="34">
        <v>0</v>
      </c>
      <c r="T124" s="34">
        <v>0</v>
      </c>
      <c r="U124" s="34">
        <v>0</v>
      </c>
      <c r="V124" s="34">
        <v>0</v>
      </c>
      <c r="W124" s="34">
        <v>0</v>
      </c>
      <c r="X124" s="34">
        <v>0</v>
      </c>
      <c r="Y124" s="34">
        <v>0</v>
      </c>
      <c r="Z124" s="34">
        <v>0</v>
      </c>
      <c r="AA124" s="34">
        <v>0</v>
      </c>
    </row>
    <row r="125" spans="2:31" x14ac:dyDescent="0.2">
      <c r="B125" s="31" t="s">
        <v>104</v>
      </c>
      <c r="C125" s="31"/>
      <c r="D125" s="32"/>
      <c r="E125" s="32"/>
      <c r="F125" s="33" t="s">
        <v>26</v>
      </c>
      <c r="G125" s="39"/>
      <c r="H125" s="75" t="s">
        <v>200</v>
      </c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</row>
    <row r="126" spans="2:31" x14ac:dyDescent="0.2">
      <c r="B126" s="31" t="s">
        <v>105</v>
      </c>
      <c r="C126" s="31"/>
      <c r="D126" s="32"/>
      <c r="E126" s="32"/>
      <c r="F126" s="33" t="s">
        <v>26</v>
      </c>
      <c r="G126" s="39">
        <v>0</v>
      </c>
      <c r="H126" s="34">
        <v>0</v>
      </c>
      <c r="I126" s="34">
        <v>0</v>
      </c>
      <c r="J126" s="34">
        <v>0</v>
      </c>
      <c r="K126" s="34">
        <v>0</v>
      </c>
      <c r="L126" s="34">
        <v>0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34">
        <v>0</v>
      </c>
      <c r="S126" s="34">
        <v>0</v>
      </c>
      <c r="T126" s="34">
        <v>0</v>
      </c>
      <c r="U126" s="34">
        <v>0</v>
      </c>
      <c r="V126" s="34">
        <v>0</v>
      </c>
      <c r="W126" s="34">
        <v>0</v>
      </c>
      <c r="X126" s="34">
        <v>0</v>
      </c>
      <c r="Y126" s="34">
        <v>0</v>
      </c>
      <c r="Z126" s="34">
        <v>0</v>
      </c>
      <c r="AA126" s="34">
        <v>0</v>
      </c>
    </row>
    <row r="127" spans="2:31" x14ac:dyDescent="0.2">
      <c r="B127" s="31" t="s">
        <v>117</v>
      </c>
      <c r="C127" s="31"/>
      <c r="D127" s="32"/>
      <c r="E127" s="32"/>
      <c r="F127" s="33" t="s">
        <v>26</v>
      </c>
      <c r="G127" s="39"/>
      <c r="H127" s="75" t="s">
        <v>200</v>
      </c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</row>
    <row r="128" spans="2:31" x14ac:dyDescent="0.2">
      <c r="B128" s="31" t="s">
        <v>118</v>
      </c>
      <c r="C128" s="31"/>
      <c r="D128" s="32"/>
      <c r="E128" s="32"/>
      <c r="F128" s="33" t="s">
        <v>26</v>
      </c>
      <c r="G128" s="39"/>
      <c r="H128" s="75" t="s">
        <v>200</v>
      </c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</row>
    <row r="129" spans="2:27" ht="15.95" customHeight="1" x14ac:dyDescent="0.2">
      <c r="B129" s="97" t="s">
        <v>157</v>
      </c>
      <c r="C129" s="31"/>
      <c r="D129" s="32"/>
      <c r="E129" s="32"/>
      <c r="F129" s="33" t="s">
        <v>26</v>
      </c>
      <c r="G129" s="39"/>
      <c r="H129" s="75" t="s">
        <v>200</v>
      </c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</row>
    <row r="130" spans="2:27" x14ac:dyDescent="0.2">
      <c r="B130" s="79"/>
    </row>
    <row r="131" spans="2:27" ht="15" x14ac:dyDescent="0.25">
      <c r="B131" s="24" t="s">
        <v>93</v>
      </c>
      <c r="C131" s="24"/>
      <c r="D131" s="25"/>
      <c r="E131" s="25"/>
      <c r="F131" s="6"/>
      <c r="G131" s="1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</row>
    <row r="132" spans="2:27" ht="15" x14ac:dyDescent="0.25">
      <c r="B132" s="28" t="s">
        <v>25</v>
      </c>
      <c r="C132" s="28" t="s">
        <v>106</v>
      </c>
      <c r="D132" s="28" t="s">
        <v>124</v>
      </c>
      <c r="E132" s="29" t="s">
        <v>47</v>
      </c>
      <c r="F132" s="29" t="s">
        <v>17</v>
      </c>
      <c r="G132" s="30" t="s">
        <v>44</v>
      </c>
      <c r="H132" s="30">
        <v>2023</v>
      </c>
      <c r="I132" s="30">
        <v>2024</v>
      </c>
      <c r="J132" s="30">
        <v>2025</v>
      </c>
      <c r="K132" s="30">
        <v>2026</v>
      </c>
      <c r="L132" s="30">
        <v>2027</v>
      </c>
      <c r="M132" s="30">
        <v>2028</v>
      </c>
      <c r="N132" s="30">
        <v>2029</v>
      </c>
      <c r="O132" s="30">
        <v>2030</v>
      </c>
      <c r="P132" s="30">
        <v>2031</v>
      </c>
      <c r="Q132" s="30">
        <v>2032</v>
      </c>
      <c r="R132" s="30">
        <v>2033</v>
      </c>
      <c r="S132" s="30">
        <v>2034</v>
      </c>
      <c r="T132" s="30">
        <v>2035</v>
      </c>
      <c r="U132" s="30">
        <v>2036</v>
      </c>
      <c r="V132" s="30">
        <v>2037</v>
      </c>
      <c r="W132" s="30">
        <v>2038</v>
      </c>
      <c r="X132" s="30">
        <v>2039</v>
      </c>
      <c r="Y132" s="30">
        <v>2040</v>
      </c>
      <c r="Z132" s="30">
        <v>2041</v>
      </c>
      <c r="AA132" s="30">
        <v>2042</v>
      </c>
    </row>
    <row r="133" spans="2:27" x14ac:dyDescent="0.2">
      <c r="B133" s="32" t="s">
        <v>97</v>
      </c>
      <c r="C133" s="61">
        <v>1</v>
      </c>
      <c r="D133" s="32" t="s">
        <v>107</v>
      </c>
      <c r="E133" s="33">
        <v>1</v>
      </c>
      <c r="F133" s="33" t="s">
        <v>26</v>
      </c>
      <c r="G133" s="39">
        <v>-797713.74277839845</v>
      </c>
      <c r="H133" s="34">
        <v>0</v>
      </c>
      <c r="I133" s="34">
        <v>0</v>
      </c>
      <c r="J133" s="34">
        <v>0</v>
      </c>
      <c r="K133" s="34">
        <v>-81721.797299999991</v>
      </c>
      <c r="L133" s="34">
        <v>-81721.797299999991</v>
      </c>
      <c r="M133" s="34">
        <v>-81721.797299999991</v>
      </c>
      <c r="N133" s="34">
        <v>-81721.797299999991</v>
      </c>
      <c r="O133" s="34">
        <v>-81721.797299999991</v>
      </c>
      <c r="P133" s="34">
        <v>-81721.797299999991</v>
      </c>
      <c r="Q133" s="34">
        <v>-81721.797299999991</v>
      </c>
      <c r="R133" s="34">
        <v>-81721.797299999991</v>
      </c>
      <c r="S133" s="34">
        <v>-81721.797299999991</v>
      </c>
      <c r="T133" s="34">
        <v>-81721.797299999991</v>
      </c>
      <c r="U133" s="34">
        <v>-81721.797299999991</v>
      </c>
      <c r="V133" s="34">
        <v>-81721.797299999991</v>
      </c>
      <c r="W133" s="34">
        <v>-81721.797299999991</v>
      </c>
      <c r="X133" s="34">
        <v>-81721.797299999991</v>
      </c>
      <c r="Y133" s="34">
        <v>-81721.797299999991</v>
      </c>
      <c r="Z133" s="34">
        <v>-81721.797299999991</v>
      </c>
      <c r="AA133" s="34">
        <v>-81721.797299999991</v>
      </c>
    </row>
    <row r="134" spans="2:27" x14ac:dyDescent="0.2">
      <c r="B134" s="32" t="s">
        <v>97</v>
      </c>
      <c r="C134" s="61">
        <v>1</v>
      </c>
      <c r="D134" s="32" t="s">
        <v>108</v>
      </c>
      <c r="E134" s="33">
        <v>1</v>
      </c>
      <c r="F134" s="33" t="s">
        <v>26</v>
      </c>
      <c r="G134" s="39">
        <v>-4973368.5562325921</v>
      </c>
      <c r="H134" s="34">
        <v>0</v>
      </c>
      <c r="I134" s="34">
        <v>0</v>
      </c>
      <c r="J134" s="34">
        <v>0</v>
      </c>
      <c r="K134" s="34">
        <v>-509496.82230000006</v>
      </c>
      <c r="L134" s="34">
        <v>-509496.82230000006</v>
      </c>
      <c r="M134" s="34">
        <v>-509496.82230000006</v>
      </c>
      <c r="N134" s="34">
        <v>-509496.82230000006</v>
      </c>
      <c r="O134" s="34">
        <v>-509496.82230000006</v>
      </c>
      <c r="P134" s="34">
        <v>-509496.82230000006</v>
      </c>
      <c r="Q134" s="34">
        <v>-509496.82230000006</v>
      </c>
      <c r="R134" s="34">
        <v>-509496.82230000006</v>
      </c>
      <c r="S134" s="34">
        <v>-509496.82230000006</v>
      </c>
      <c r="T134" s="34">
        <v>-509496.82230000006</v>
      </c>
      <c r="U134" s="34">
        <v>-509496.82230000006</v>
      </c>
      <c r="V134" s="34">
        <v>-509496.82230000006</v>
      </c>
      <c r="W134" s="34">
        <v>-509496.82230000006</v>
      </c>
      <c r="X134" s="34">
        <v>-509496.82230000006</v>
      </c>
      <c r="Y134" s="34">
        <v>-509496.82230000006</v>
      </c>
      <c r="Z134" s="34">
        <v>-509496.82230000006</v>
      </c>
      <c r="AA134" s="34">
        <v>-509496.82230000006</v>
      </c>
    </row>
    <row r="135" spans="2:27" x14ac:dyDescent="0.2">
      <c r="B135" s="32" t="s">
        <v>97</v>
      </c>
      <c r="C135" s="61">
        <v>1</v>
      </c>
      <c r="D135" s="32" t="s">
        <v>158</v>
      </c>
      <c r="E135" s="33">
        <v>1</v>
      </c>
      <c r="F135" s="33" t="s">
        <v>26</v>
      </c>
      <c r="G135" s="39">
        <v>-1799322.1831739617</v>
      </c>
      <c r="H135" s="34">
        <v>0</v>
      </c>
      <c r="I135" s="34">
        <v>0</v>
      </c>
      <c r="J135" s="34">
        <v>0</v>
      </c>
      <c r="K135" s="34">
        <v>-184331.59020000001</v>
      </c>
      <c r="L135" s="34">
        <v>-184331.59020000001</v>
      </c>
      <c r="M135" s="34">
        <v>-184331.59020000001</v>
      </c>
      <c r="N135" s="34">
        <v>-184331.59020000001</v>
      </c>
      <c r="O135" s="34">
        <v>-184331.59020000001</v>
      </c>
      <c r="P135" s="34">
        <v>-184331.59020000001</v>
      </c>
      <c r="Q135" s="34">
        <v>-184331.59020000001</v>
      </c>
      <c r="R135" s="34">
        <v>-184331.59020000001</v>
      </c>
      <c r="S135" s="34">
        <v>-184331.59020000001</v>
      </c>
      <c r="T135" s="34">
        <v>-184331.59020000001</v>
      </c>
      <c r="U135" s="34">
        <v>-184331.59020000001</v>
      </c>
      <c r="V135" s="34">
        <v>-184331.59020000001</v>
      </c>
      <c r="W135" s="34">
        <v>-184331.59020000001</v>
      </c>
      <c r="X135" s="34">
        <v>-184331.59020000001</v>
      </c>
      <c r="Y135" s="34">
        <v>-184331.59020000001</v>
      </c>
      <c r="Z135" s="34">
        <v>-184331.59020000001</v>
      </c>
      <c r="AA135" s="34">
        <v>-184331.59020000001</v>
      </c>
    </row>
    <row r="136" spans="2:27" x14ac:dyDescent="0.2">
      <c r="B136" s="32" t="s">
        <v>97</v>
      </c>
      <c r="C136" s="61">
        <v>1</v>
      </c>
      <c r="D136" s="32" t="s">
        <v>112</v>
      </c>
      <c r="E136" s="33">
        <v>1</v>
      </c>
      <c r="F136" s="33" t="s">
        <v>26</v>
      </c>
      <c r="G136" s="39">
        <v>0</v>
      </c>
      <c r="H136" s="34">
        <v>0</v>
      </c>
      <c r="I136" s="34">
        <v>0</v>
      </c>
      <c r="J136" s="34">
        <v>0</v>
      </c>
      <c r="K136" s="34">
        <v>0</v>
      </c>
      <c r="L136" s="34">
        <v>0</v>
      </c>
      <c r="M136" s="34">
        <v>0</v>
      </c>
      <c r="N136" s="34">
        <v>0</v>
      </c>
      <c r="O136" s="34">
        <v>0</v>
      </c>
      <c r="P136" s="34">
        <v>0</v>
      </c>
      <c r="Q136" s="34">
        <v>0</v>
      </c>
      <c r="R136" s="34">
        <v>0</v>
      </c>
      <c r="S136" s="34">
        <v>0</v>
      </c>
      <c r="T136" s="34">
        <v>0</v>
      </c>
      <c r="U136" s="34">
        <v>0</v>
      </c>
      <c r="V136" s="34">
        <v>0</v>
      </c>
      <c r="W136" s="34">
        <v>0</v>
      </c>
      <c r="X136" s="34">
        <v>0</v>
      </c>
      <c r="Y136" s="34">
        <v>0</v>
      </c>
      <c r="Z136" s="34">
        <v>0</v>
      </c>
      <c r="AA136" s="34">
        <v>0</v>
      </c>
    </row>
    <row r="137" spans="2:27" x14ac:dyDescent="0.2">
      <c r="B137" s="32" t="s">
        <v>97</v>
      </c>
      <c r="C137" s="61">
        <v>1</v>
      </c>
      <c r="D137" s="32" t="s">
        <v>119</v>
      </c>
      <c r="E137" s="33">
        <v>1</v>
      </c>
      <c r="F137" s="33" t="s">
        <v>26</v>
      </c>
      <c r="G137" s="39">
        <v>0</v>
      </c>
      <c r="H137" s="34">
        <v>0</v>
      </c>
      <c r="I137" s="34">
        <v>0</v>
      </c>
      <c r="J137" s="34">
        <v>0</v>
      </c>
      <c r="K137" s="34">
        <v>0</v>
      </c>
      <c r="L137" s="34">
        <v>0</v>
      </c>
      <c r="M137" s="34">
        <v>0</v>
      </c>
      <c r="N137" s="34">
        <v>0</v>
      </c>
      <c r="O137" s="34">
        <v>0</v>
      </c>
      <c r="P137" s="34">
        <v>0</v>
      </c>
      <c r="Q137" s="34">
        <v>0</v>
      </c>
      <c r="R137" s="34">
        <v>0</v>
      </c>
      <c r="S137" s="34">
        <v>0</v>
      </c>
      <c r="T137" s="34">
        <v>0</v>
      </c>
      <c r="U137" s="34">
        <v>0</v>
      </c>
      <c r="V137" s="34">
        <v>0</v>
      </c>
      <c r="W137" s="34">
        <v>0</v>
      </c>
      <c r="X137" s="34">
        <v>0</v>
      </c>
      <c r="Y137" s="34">
        <v>0</v>
      </c>
      <c r="Z137" s="34">
        <v>0</v>
      </c>
      <c r="AA137" s="34">
        <v>0</v>
      </c>
    </row>
    <row r="138" spans="2:27" x14ac:dyDescent="0.2">
      <c r="B138" s="32" t="s">
        <v>97</v>
      </c>
      <c r="C138" s="61">
        <v>2</v>
      </c>
      <c r="D138" s="32" t="s">
        <v>159</v>
      </c>
      <c r="E138" s="33">
        <v>1</v>
      </c>
      <c r="F138" s="33" t="s">
        <v>26</v>
      </c>
      <c r="G138" s="39">
        <v>0</v>
      </c>
      <c r="H138" s="34">
        <v>0</v>
      </c>
      <c r="I138" s="34">
        <v>0</v>
      </c>
      <c r="J138" s="34">
        <v>0</v>
      </c>
      <c r="K138" s="34">
        <v>0</v>
      </c>
      <c r="L138" s="34">
        <v>0</v>
      </c>
      <c r="M138" s="34">
        <v>0</v>
      </c>
      <c r="N138" s="34">
        <v>0</v>
      </c>
      <c r="O138" s="34">
        <v>0</v>
      </c>
      <c r="P138" s="34">
        <v>0</v>
      </c>
      <c r="Q138" s="34">
        <v>0</v>
      </c>
      <c r="R138" s="34">
        <v>0</v>
      </c>
      <c r="S138" s="34">
        <v>0</v>
      </c>
      <c r="T138" s="34">
        <v>0</v>
      </c>
      <c r="U138" s="34">
        <v>0</v>
      </c>
      <c r="V138" s="34">
        <v>0</v>
      </c>
      <c r="W138" s="34">
        <v>0</v>
      </c>
      <c r="X138" s="34">
        <v>0</v>
      </c>
      <c r="Y138" s="34">
        <v>0</v>
      </c>
      <c r="Z138" s="34">
        <v>0</v>
      </c>
      <c r="AA138" s="34">
        <v>0</v>
      </c>
    </row>
    <row r="139" spans="2:27" x14ac:dyDescent="0.2">
      <c r="B139" s="32" t="s">
        <v>98</v>
      </c>
      <c r="C139" s="61">
        <v>1</v>
      </c>
      <c r="D139" s="32" t="s">
        <v>107</v>
      </c>
      <c r="E139" s="33">
        <v>1</v>
      </c>
      <c r="F139" s="33" t="s">
        <v>26</v>
      </c>
      <c r="G139" s="39">
        <v>-797713.74277839845</v>
      </c>
      <c r="H139" s="34">
        <v>0</v>
      </c>
      <c r="I139" s="34">
        <v>0</v>
      </c>
      <c r="J139" s="34">
        <v>0</v>
      </c>
      <c r="K139" s="34">
        <v>-81721.797299999991</v>
      </c>
      <c r="L139" s="34">
        <v>-81721.797299999991</v>
      </c>
      <c r="M139" s="34">
        <v>-81721.797299999991</v>
      </c>
      <c r="N139" s="34">
        <v>-81721.797299999991</v>
      </c>
      <c r="O139" s="34">
        <v>-81721.797299999991</v>
      </c>
      <c r="P139" s="34">
        <v>-81721.797299999991</v>
      </c>
      <c r="Q139" s="34">
        <v>-81721.797299999991</v>
      </c>
      <c r="R139" s="34">
        <v>-81721.797299999991</v>
      </c>
      <c r="S139" s="34">
        <v>-81721.797299999991</v>
      </c>
      <c r="T139" s="34">
        <v>-81721.797299999991</v>
      </c>
      <c r="U139" s="34">
        <v>-81721.797299999991</v>
      </c>
      <c r="V139" s="34">
        <v>-81721.797299999991</v>
      </c>
      <c r="W139" s="34">
        <v>-81721.797299999991</v>
      </c>
      <c r="X139" s="34">
        <v>-81721.797299999991</v>
      </c>
      <c r="Y139" s="34">
        <v>-81721.797299999991</v>
      </c>
      <c r="Z139" s="34">
        <v>-81721.797299999991</v>
      </c>
      <c r="AA139" s="34">
        <v>-81721.797299999991</v>
      </c>
    </row>
    <row r="140" spans="2:27" x14ac:dyDescent="0.2">
      <c r="B140" s="32" t="s">
        <v>98</v>
      </c>
      <c r="C140" s="61">
        <v>1</v>
      </c>
      <c r="D140" s="32" t="s">
        <v>108</v>
      </c>
      <c r="E140" s="33">
        <v>1</v>
      </c>
      <c r="F140" s="33" t="s">
        <v>26</v>
      </c>
      <c r="G140" s="39">
        <v>-4973368.5562325921</v>
      </c>
      <c r="H140" s="34">
        <v>0</v>
      </c>
      <c r="I140" s="34">
        <v>0</v>
      </c>
      <c r="J140" s="34">
        <v>0</v>
      </c>
      <c r="K140" s="34">
        <v>-509496.82230000006</v>
      </c>
      <c r="L140" s="34">
        <v>-509496.82230000006</v>
      </c>
      <c r="M140" s="34">
        <v>-509496.82230000006</v>
      </c>
      <c r="N140" s="34">
        <v>-509496.82230000006</v>
      </c>
      <c r="O140" s="34">
        <v>-509496.82230000006</v>
      </c>
      <c r="P140" s="34">
        <v>-509496.82230000006</v>
      </c>
      <c r="Q140" s="34">
        <v>-509496.82230000006</v>
      </c>
      <c r="R140" s="34">
        <v>-509496.82230000006</v>
      </c>
      <c r="S140" s="34">
        <v>-509496.82230000006</v>
      </c>
      <c r="T140" s="34">
        <v>-509496.82230000006</v>
      </c>
      <c r="U140" s="34">
        <v>-509496.82230000006</v>
      </c>
      <c r="V140" s="34">
        <v>-509496.82230000006</v>
      </c>
      <c r="W140" s="34">
        <v>-509496.82230000006</v>
      </c>
      <c r="X140" s="34">
        <v>-509496.82230000006</v>
      </c>
      <c r="Y140" s="34">
        <v>-509496.82230000006</v>
      </c>
      <c r="Z140" s="34">
        <v>-509496.82230000006</v>
      </c>
      <c r="AA140" s="34">
        <v>-509496.82230000006</v>
      </c>
    </row>
    <row r="141" spans="2:27" x14ac:dyDescent="0.2">
      <c r="B141" s="32" t="s">
        <v>98</v>
      </c>
      <c r="C141" s="61">
        <v>1</v>
      </c>
      <c r="D141" s="32" t="s">
        <v>158</v>
      </c>
      <c r="E141" s="33">
        <v>1</v>
      </c>
      <c r="F141" s="33" t="s">
        <v>26</v>
      </c>
      <c r="G141" s="39">
        <v>-1799322.1831739617</v>
      </c>
      <c r="H141" s="34">
        <v>0</v>
      </c>
      <c r="I141" s="34">
        <v>0</v>
      </c>
      <c r="J141" s="34">
        <v>0</v>
      </c>
      <c r="K141" s="34">
        <v>-184331.59020000001</v>
      </c>
      <c r="L141" s="34">
        <v>-184331.59020000001</v>
      </c>
      <c r="M141" s="34">
        <v>-184331.59020000001</v>
      </c>
      <c r="N141" s="34">
        <v>-184331.59020000001</v>
      </c>
      <c r="O141" s="34">
        <v>-184331.59020000001</v>
      </c>
      <c r="P141" s="34">
        <v>-184331.59020000001</v>
      </c>
      <c r="Q141" s="34">
        <v>-184331.59020000001</v>
      </c>
      <c r="R141" s="34">
        <v>-184331.59020000001</v>
      </c>
      <c r="S141" s="34">
        <v>-184331.59020000001</v>
      </c>
      <c r="T141" s="34">
        <v>-184331.59020000001</v>
      </c>
      <c r="U141" s="34">
        <v>-184331.59020000001</v>
      </c>
      <c r="V141" s="34">
        <v>-184331.59020000001</v>
      </c>
      <c r="W141" s="34">
        <v>-184331.59020000001</v>
      </c>
      <c r="X141" s="34">
        <v>-184331.59020000001</v>
      </c>
      <c r="Y141" s="34">
        <v>-184331.59020000001</v>
      </c>
      <c r="Z141" s="34">
        <v>-184331.59020000001</v>
      </c>
      <c r="AA141" s="34">
        <v>-184331.59020000001</v>
      </c>
    </row>
    <row r="142" spans="2:27" x14ac:dyDescent="0.2">
      <c r="B142" s="32" t="s">
        <v>98</v>
      </c>
      <c r="C142" s="61">
        <v>1</v>
      </c>
      <c r="D142" s="32" t="s">
        <v>112</v>
      </c>
      <c r="E142" s="33">
        <v>1</v>
      </c>
      <c r="F142" s="33" t="s">
        <v>26</v>
      </c>
      <c r="G142" s="39">
        <v>0</v>
      </c>
      <c r="H142" s="34">
        <v>0</v>
      </c>
      <c r="I142" s="34">
        <v>0</v>
      </c>
      <c r="J142" s="34">
        <v>0</v>
      </c>
      <c r="K142" s="34">
        <v>0</v>
      </c>
      <c r="L142" s="34">
        <v>0</v>
      </c>
      <c r="M142" s="34">
        <v>0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  <c r="S142" s="34">
        <v>0</v>
      </c>
      <c r="T142" s="34">
        <v>0</v>
      </c>
      <c r="U142" s="34">
        <v>0</v>
      </c>
      <c r="V142" s="34">
        <v>0</v>
      </c>
      <c r="W142" s="34">
        <v>0</v>
      </c>
      <c r="X142" s="34">
        <v>0</v>
      </c>
      <c r="Y142" s="34">
        <v>0</v>
      </c>
      <c r="Z142" s="34">
        <v>0</v>
      </c>
      <c r="AA142" s="34">
        <v>0</v>
      </c>
    </row>
    <row r="143" spans="2:27" x14ac:dyDescent="0.2">
      <c r="B143" s="32" t="s">
        <v>98</v>
      </c>
      <c r="C143" s="61">
        <v>2</v>
      </c>
      <c r="D143" s="32" t="s">
        <v>109</v>
      </c>
      <c r="E143" s="33">
        <v>1</v>
      </c>
      <c r="F143" s="33" t="s">
        <v>26</v>
      </c>
      <c r="G143" s="39">
        <v>0</v>
      </c>
      <c r="H143" s="34">
        <v>0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0</v>
      </c>
      <c r="U143" s="34">
        <v>0</v>
      </c>
      <c r="V143" s="34">
        <v>0</v>
      </c>
      <c r="W143" s="34">
        <v>0</v>
      </c>
      <c r="X143" s="34">
        <v>0</v>
      </c>
      <c r="Y143" s="34">
        <v>0</v>
      </c>
      <c r="Z143" s="34">
        <v>0</v>
      </c>
      <c r="AA143" s="34">
        <v>0</v>
      </c>
    </row>
    <row r="144" spans="2:27" x14ac:dyDescent="0.2">
      <c r="B144" s="32" t="s">
        <v>99</v>
      </c>
      <c r="C144" s="61">
        <v>1</v>
      </c>
      <c r="D144" s="32" t="s">
        <v>107</v>
      </c>
      <c r="E144" s="33">
        <v>1</v>
      </c>
      <c r="F144" s="33" t="s">
        <v>26</v>
      </c>
      <c r="G144" s="39">
        <v>-797713.74277839845</v>
      </c>
      <c r="H144" s="34">
        <v>0</v>
      </c>
      <c r="I144" s="34">
        <v>0</v>
      </c>
      <c r="J144" s="34">
        <v>0</v>
      </c>
      <c r="K144" s="34">
        <v>-81721.797299999991</v>
      </c>
      <c r="L144" s="34">
        <v>-81721.797299999991</v>
      </c>
      <c r="M144" s="34">
        <v>-81721.797299999991</v>
      </c>
      <c r="N144" s="34">
        <v>-81721.797299999991</v>
      </c>
      <c r="O144" s="34">
        <v>-81721.797299999991</v>
      </c>
      <c r="P144" s="34">
        <v>-81721.797299999991</v>
      </c>
      <c r="Q144" s="34">
        <v>-81721.797299999991</v>
      </c>
      <c r="R144" s="34">
        <v>-81721.797299999991</v>
      </c>
      <c r="S144" s="34">
        <v>-81721.797299999991</v>
      </c>
      <c r="T144" s="34">
        <v>-81721.797299999991</v>
      </c>
      <c r="U144" s="34">
        <v>-81721.797299999991</v>
      </c>
      <c r="V144" s="34">
        <v>-81721.797299999991</v>
      </c>
      <c r="W144" s="34">
        <v>-81721.797299999991</v>
      </c>
      <c r="X144" s="34">
        <v>-81721.797299999991</v>
      </c>
      <c r="Y144" s="34">
        <v>-81721.797299999991</v>
      </c>
      <c r="Z144" s="34">
        <v>-81721.797299999991</v>
      </c>
      <c r="AA144" s="34">
        <v>-81721.797299999991</v>
      </c>
    </row>
    <row r="145" spans="2:27" x14ac:dyDescent="0.2">
      <c r="B145" s="32" t="s">
        <v>99</v>
      </c>
      <c r="C145" s="61">
        <v>1</v>
      </c>
      <c r="D145" s="32" t="s">
        <v>110</v>
      </c>
      <c r="E145" s="33">
        <v>1</v>
      </c>
      <c r="F145" s="33" t="s">
        <v>26</v>
      </c>
      <c r="G145" s="39">
        <v>-3373700.6336422195</v>
      </c>
      <c r="H145" s="34">
        <v>0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-459797.04884688708</v>
      </c>
      <c r="O145" s="34">
        <v>-459797.04884688708</v>
      </c>
      <c r="P145" s="34">
        <v>-459797.04884688708</v>
      </c>
      <c r="Q145" s="34">
        <v>-459797.04884688708</v>
      </c>
      <c r="R145" s="34">
        <v>-459797.04884688708</v>
      </c>
      <c r="S145" s="34">
        <v>-459797.04884688708</v>
      </c>
      <c r="T145" s="34">
        <v>-459797.04884688708</v>
      </c>
      <c r="U145" s="34">
        <v>-459797.04884688708</v>
      </c>
      <c r="V145" s="34">
        <v>-459797.04884688708</v>
      </c>
      <c r="W145" s="34">
        <v>-459797.04884688708</v>
      </c>
      <c r="X145" s="34">
        <v>-459797.04884688708</v>
      </c>
      <c r="Y145" s="34">
        <v>-459797.04884688708</v>
      </c>
      <c r="Z145" s="34">
        <v>-459797.04884688708</v>
      </c>
      <c r="AA145" s="34">
        <v>-459797.04884688708</v>
      </c>
    </row>
    <row r="146" spans="2:27" x14ac:dyDescent="0.2">
      <c r="B146" s="32" t="s">
        <v>99</v>
      </c>
      <c r="C146" s="61">
        <v>1</v>
      </c>
      <c r="D146" s="32" t="s">
        <v>120</v>
      </c>
      <c r="E146" s="33">
        <v>1</v>
      </c>
      <c r="F146" s="33" t="s">
        <v>26</v>
      </c>
      <c r="G146" s="39">
        <v>0</v>
      </c>
      <c r="H146" s="34">
        <v>0</v>
      </c>
      <c r="I146" s="34">
        <v>0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0</v>
      </c>
      <c r="P146" s="34">
        <v>0</v>
      </c>
      <c r="Q146" s="34">
        <v>0</v>
      </c>
      <c r="R146" s="34">
        <v>0</v>
      </c>
      <c r="S146" s="34">
        <v>0</v>
      </c>
      <c r="T146" s="34">
        <v>0</v>
      </c>
      <c r="U146" s="34">
        <v>0</v>
      </c>
      <c r="V146" s="34">
        <v>0</v>
      </c>
      <c r="W146" s="34">
        <v>0</v>
      </c>
      <c r="X146" s="34">
        <v>0</v>
      </c>
      <c r="Y146" s="34">
        <v>0</v>
      </c>
      <c r="Z146" s="34">
        <v>0</v>
      </c>
      <c r="AA146" s="34">
        <v>0</v>
      </c>
    </row>
    <row r="147" spans="2:27" x14ac:dyDescent="0.2">
      <c r="B147" s="32" t="s">
        <v>99</v>
      </c>
      <c r="C147" s="61">
        <v>1</v>
      </c>
      <c r="D147" s="32" t="s">
        <v>112</v>
      </c>
      <c r="E147" s="33">
        <v>1</v>
      </c>
      <c r="F147" s="33" t="s">
        <v>26</v>
      </c>
      <c r="G147" s="39">
        <v>0</v>
      </c>
      <c r="H147" s="34">
        <v>0</v>
      </c>
      <c r="I147" s="34">
        <v>0</v>
      </c>
      <c r="J147" s="34">
        <v>0</v>
      </c>
      <c r="K147" s="34">
        <v>0</v>
      </c>
      <c r="L147" s="34">
        <v>0</v>
      </c>
      <c r="M147" s="34">
        <v>0</v>
      </c>
      <c r="N147" s="34">
        <v>0</v>
      </c>
      <c r="O147" s="34">
        <v>0</v>
      </c>
      <c r="P147" s="34">
        <v>0</v>
      </c>
      <c r="Q147" s="34">
        <v>0</v>
      </c>
      <c r="R147" s="34">
        <v>0</v>
      </c>
      <c r="S147" s="34">
        <v>0</v>
      </c>
      <c r="T147" s="34">
        <v>0</v>
      </c>
      <c r="U147" s="34">
        <v>0</v>
      </c>
      <c r="V147" s="34">
        <v>0</v>
      </c>
      <c r="W147" s="34">
        <v>0</v>
      </c>
      <c r="X147" s="34">
        <v>0</v>
      </c>
      <c r="Y147" s="34">
        <v>0</v>
      </c>
      <c r="Z147" s="34">
        <v>0</v>
      </c>
      <c r="AA147" s="34">
        <v>0</v>
      </c>
    </row>
    <row r="148" spans="2:27" x14ac:dyDescent="0.2">
      <c r="B148" s="32" t="s">
        <v>99</v>
      </c>
      <c r="C148" s="61">
        <v>2</v>
      </c>
      <c r="D148" s="32" t="s">
        <v>160</v>
      </c>
      <c r="E148" s="33">
        <v>1</v>
      </c>
      <c r="F148" s="33" t="s">
        <v>26</v>
      </c>
      <c r="G148" s="39">
        <v>0</v>
      </c>
      <c r="H148" s="34">
        <v>0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  <c r="S148" s="34">
        <v>0</v>
      </c>
      <c r="T148" s="34">
        <v>0</v>
      </c>
      <c r="U148" s="34">
        <v>0</v>
      </c>
      <c r="V148" s="34">
        <v>0</v>
      </c>
      <c r="W148" s="34">
        <v>0</v>
      </c>
      <c r="X148" s="34">
        <v>0</v>
      </c>
      <c r="Y148" s="34">
        <v>0</v>
      </c>
      <c r="Z148" s="34">
        <v>0</v>
      </c>
      <c r="AA148" s="34">
        <v>0</v>
      </c>
    </row>
    <row r="149" spans="2:27" x14ac:dyDescent="0.2">
      <c r="B149" s="32" t="s">
        <v>100</v>
      </c>
      <c r="C149" s="61">
        <v>1</v>
      </c>
      <c r="D149" s="32" t="s">
        <v>107</v>
      </c>
      <c r="E149" s="33">
        <v>1</v>
      </c>
      <c r="F149" s="33" t="s">
        <v>26</v>
      </c>
      <c r="G149" s="39">
        <v>-797713.74277839845</v>
      </c>
      <c r="H149" s="34">
        <v>0</v>
      </c>
      <c r="I149" s="34">
        <v>0</v>
      </c>
      <c r="J149" s="34">
        <v>0</v>
      </c>
      <c r="K149" s="34">
        <v>-81721.797299999991</v>
      </c>
      <c r="L149" s="34">
        <v>-81721.797299999991</v>
      </c>
      <c r="M149" s="34">
        <v>-81721.797299999991</v>
      </c>
      <c r="N149" s="34">
        <v>-81721.797299999991</v>
      </c>
      <c r="O149" s="34">
        <v>-81721.797299999991</v>
      </c>
      <c r="P149" s="34">
        <v>-81721.797299999991</v>
      </c>
      <c r="Q149" s="34">
        <v>-81721.797299999991</v>
      </c>
      <c r="R149" s="34">
        <v>-81721.797299999991</v>
      </c>
      <c r="S149" s="34">
        <v>-81721.797299999991</v>
      </c>
      <c r="T149" s="34">
        <v>-81721.797299999991</v>
      </c>
      <c r="U149" s="34">
        <v>-81721.797299999991</v>
      </c>
      <c r="V149" s="34">
        <v>-81721.797299999991</v>
      </c>
      <c r="W149" s="34">
        <v>-81721.797299999991</v>
      </c>
      <c r="X149" s="34">
        <v>-81721.797299999991</v>
      </c>
      <c r="Y149" s="34">
        <v>-81721.797299999991</v>
      </c>
      <c r="Z149" s="34">
        <v>-81721.797299999991</v>
      </c>
      <c r="AA149" s="34">
        <v>-81721.797299999991</v>
      </c>
    </row>
    <row r="150" spans="2:27" x14ac:dyDescent="0.2">
      <c r="B150" s="32" t="s">
        <v>100</v>
      </c>
      <c r="C150" s="61">
        <v>1</v>
      </c>
      <c r="D150" s="32" t="s">
        <v>111</v>
      </c>
      <c r="E150" s="33">
        <v>1</v>
      </c>
      <c r="F150" s="33" t="s">
        <v>26</v>
      </c>
      <c r="G150" s="39">
        <v>-4554341.0204702253</v>
      </c>
      <c r="H150" s="34">
        <v>0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-620704.91370000015</v>
      </c>
      <c r="O150" s="34">
        <v>-620704.91370000015</v>
      </c>
      <c r="P150" s="34">
        <v>-620704.91370000015</v>
      </c>
      <c r="Q150" s="34">
        <v>-620704.91370000015</v>
      </c>
      <c r="R150" s="34">
        <v>-620704.91370000015</v>
      </c>
      <c r="S150" s="34">
        <v>-620704.91370000015</v>
      </c>
      <c r="T150" s="34">
        <v>-620704.91370000015</v>
      </c>
      <c r="U150" s="34">
        <v>-620704.91370000015</v>
      </c>
      <c r="V150" s="34">
        <v>-620704.91370000015</v>
      </c>
      <c r="W150" s="34">
        <v>-620704.91370000015</v>
      </c>
      <c r="X150" s="34">
        <v>-620704.91370000015</v>
      </c>
      <c r="Y150" s="34">
        <v>-620704.91370000015</v>
      </c>
      <c r="Z150" s="34">
        <v>-620704.91370000015</v>
      </c>
      <c r="AA150" s="34">
        <v>-620704.91370000015</v>
      </c>
    </row>
    <row r="151" spans="2:27" x14ac:dyDescent="0.2">
      <c r="B151" s="32" t="s">
        <v>100</v>
      </c>
      <c r="C151" s="61">
        <v>1</v>
      </c>
      <c r="D151" s="32" t="s">
        <v>112</v>
      </c>
      <c r="E151" s="33">
        <v>1</v>
      </c>
      <c r="F151" s="33" t="s">
        <v>26</v>
      </c>
      <c r="G151" s="39">
        <v>0</v>
      </c>
      <c r="H151" s="34">
        <v>0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0</v>
      </c>
      <c r="AA151" s="34">
        <v>0</v>
      </c>
    </row>
    <row r="152" spans="2:27" x14ac:dyDescent="0.2">
      <c r="B152" s="32" t="s">
        <v>100</v>
      </c>
      <c r="C152" s="61">
        <v>2</v>
      </c>
      <c r="D152" s="32" t="s">
        <v>160</v>
      </c>
      <c r="E152" s="33">
        <v>1</v>
      </c>
      <c r="F152" s="33" t="s">
        <v>26</v>
      </c>
      <c r="G152" s="39">
        <v>0</v>
      </c>
      <c r="H152" s="34">
        <v>0</v>
      </c>
      <c r="I152" s="34">
        <v>0</v>
      </c>
      <c r="J152" s="34">
        <v>0</v>
      </c>
      <c r="K152" s="34">
        <v>0</v>
      </c>
      <c r="L152" s="34">
        <v>0</v>
      </c>
      <c r="M152" s="34">
        <v>0</v>
      </c>
      <c r="N152" s="34">
        <v>0</v>
      </c>
      <c r="O152" s="34">
        <v>0</v>
      </c>
      <c r="P152" s="34">
        <v>0</v>
      </c>
      <c r="Q152" s="34">
        <v>0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0</v>
      </c>
      <c r="X152" s="34">
        <v>0</v>
      </c>
      <c r="Y152" s="34">
        <v>0</v>
      </c>
      <c r="Z152" s="34">
        <v>0</v>
      </c>
      <c r="AA152" s="34">
        <v>0</v>
      </c>
    </row>
    <row r="153" spans="2:27" x14ac:dyDescent="0.2">
      <c r="B153" s="32" t="s">
        <v>101</v>
      </c>
      <c r="C153" s="61">
        <v>1</v>
      </c>
      <c r="D153" s="32" t="s">
        <v>107</v>
      </c>
      <c r="E153" s="33">
        <v>1</v>
      </c>
      <c r="F153" s="33" t="s">
        <v>26</v>
      </c>
      <c r="G153" s="39">
        <v>-797713.74277839845</v>
      </c>
      <c r="H153" s="34">
        <v>0</v>
      </c>
      <c r="I153" s="34">
        <v>0</v>
      </c>
      <c r="J153" s="34">
        <v>0</v>
      </c>
      <c r="K153" s="34">
        <v>-81721.797299999991</v>
      </c>
      <c r="L153" s="34">
        <v>-81721.797299999991</v>
      </c>
      <c r="M153" s="34">
        <v>-81721.797299999991</v>
      </c>
      <c r="N153" s="34">
        <v>-81721.797299999991</v>
      </c>
      <c r="O153" s="34">
        <v>-81721.797299999991</v>
      </c>
      <c r="P153" s="34">
        <v>-81721.797299999991</v>
      </c>
      <c r="Q153" s="34">
        <v>-81721.797299999991</v>
      </c>
      <c r="R153" s="34">
        <v>-81721.797299999991</v>
      </c>
      <c r="S153" s="34">
        <v>-81721.797299999991</v>
      </c>
      <c r="T153" s="34">
        <v>-81721.797299999991</v>
      </c>
      <c r="U153" s="34">
        <v>-81721.797299999991</v>
      </c>
      <c r="V153" s="34">
        <v>-81721.797299999991</v>
      </c>
      <c r="W153" s="34">
        <v>-81721.797299999991</v>
      </c>
      <c r="X153" s="34">
        <v>-81721.797299999991</v>
      </c>
      <c r="Y153" s="34">
        <v>-81721.797299999991</v>
      </c>
      <c r="Z153" s="34">
        <v>-81721.797299999991</v>
      </c>
      <c r="AA153" s="34">
        <v>-81721.797299999991</v>
      </c>
    </row>
    <row r="154" spans="2:27" x14ac:dyDescent="0.2">
      <c r="B154" s="32" t="s">
        <v>101</v>
      </c>
      <c r="C154" s="61">
        <v>1</v>
      </c>
      <c r="D154" s="32" t="s">
        <v>110</v>
      </c>
      <c r="E154" s="33">
        <v>1</v>
      </c>
      <c r="F154" s="33" t="s">
        <v>26</v>
      </c>
      <c r="G154" s="39">
        <v>-3373700.6336422195</v>
      </c>
      <c r="H154" s="34">
        <v>0</v>
      </c>
      <c r="I154" s="34">
        <v>0</v>
      </c>
      <c r="J154" s="34">
        <v>0</v>
      </c>
      <c r="K154" s="34">
        <v>0</v>
      </c>
      <c r="L154" s="34">
        <v>0</v>
      </c>
      <c r="M154" s="34">
        <v>0</v>
      </c>
      <c r="N154" s="34">
        <v>-459797.04884688708</v>
      </c>
      <c r="O154" s="34">
        <v>-459797.04884688708</v>
      </c>
      <c r="P154" s="34">
        <v>-459797.04884688708</v>
      </c>
      <c r="Q154" s="34">
        <v>-459797.04884688708</v>
      </c>
      <c r="R154" s="34">
        <v>-459797.04884688708</v>
      </c>
      <c r="S154" s="34">
        <v>-459797.04884688708</v>
      </c>
      <c r="T154" s="34">
        <v>-459797.04884688708</v>
      </c>
      <c r="U154" s="34">
        <v>-459797.04884688708</v>
      </c>
      <c r="V154" s="34">
        <v>-459797.04884688708</v>
      </c>
      <c r="W154" s="34">
        <v>-459797.04884688708</v>
      </c>
      <c r="X154" s="34">
        <v>-459797.04884688708</v>
      </c>
      <c r="Y154" s="34">
        <v>-459797.04884688708</v>
      </c>
      <c r="Z154" s="34">
        <v>-459797.04884688708</v>
      </c>
      <c r="AA154" s="34">
        <v>-459797.04884688708</v>
      </c>
    </row>
    <row r="155" spans="2:27" x14ac:dyDescent="0.2">
      <c r="B155" s="32" t="s">
        <v>101</v>
      </c>
      <c r="C155" s="61">
        <v>1</v>
      </c>
      <c r="D155" s="32" t="s">
        <v>113</v>
      </c>
      <c r="E155" s="33">
        <v>1</v>
      </c>
      <c r="F155" s="33" t="s">
        <v>26</v>
      </c>
      <c r="G155" s="39">
        <v>0</v>
      </c>
      <c r="H155" s="34">
        <v>0</v>
      </c>
      <c r="I155" s="34">
        <v>0</v>
      </c>
      <c r="J155" s="34">
        <v>0</v>
      </c>
      <c r="K155" s="34">
        <v>0</v>
      </c>
      <c r="L155" s="34">
        <v>0</v>
      </c>
      <c r="M155" s="34">
        <v>0</v>
      </c>
      <c r="N155" s="34">
        <v>0</v>
      </c>
      <c r="O155" s="34">
        <v>0</v>
      </c>
      <c r="P155" s="34">
        <v>0</v>
      </c>
      <c r="Q155" s="34">
        <v>0</v>
      </c>
      <c r="R155" s="34">
        <v>0</v>
      </c>
      <c r="S155" s="34">
        <v>0</v>
      </c>
      <c r="T155" s="34">
        <v>0</v>
      </c>
      <c r="U155" s="34">
        <v>0</v>
      </c>
      <c r="V155" s="34">
        <v>0</v>
      </c>
      <c r="W155" s="34">
        <v>0</v>
      </c>
      <c r="X155" s="34">
        <v>0</v>
      </c>
      <c r="Y155" s="34">
        <v>0</v>
      </c>
      <c r="Z155" s="34">
        <v>0</v>
      </c>
      <c r="AA155" s="34">
        <v>0</v>
      </c>
    </row>
    <row r="156" spans="2:27" x14ac:dyDescent="0.2">
      <c r="B156" s="32" t="s">
        <v>101</v>
      </c>
      <c r="C156" s="61">
        <v>2</v>
      </c>
      <c r="D156" s="32" t="s">
        <v>114</v>
      </c>
      <c r="E156" s="33">
        <v>1</v>
      </c>
      <c r="F156" s="33" t="s">
        <v>26</v>
      </c>
      <c r="G156" s="39">
        <v>0</v>
      </c>
      <c r="H156" s="34">
        <v>0</v>
      </c>
      <c r="I156" s="34">
        <v>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0</v>
      </c>
      <c r="Q156" s="34">
        <v>0</v>
      </c>
      <c r="R156" s="34">
        <v>0</v>
      </c>
      <c r="S156" s="34">
        <v>0</v>
      </c>
      <c r="T156" s="34">
        <v>0</v>
      </c>
      <c r="U156" s="34">
        <v>0</v>
      </c>
      <c r="V156" s="34">
        <v>0</v>
      </c>
      <c r="W156" s="34">
        <v>0</v>
      </c>
      <c r="X156" s="34">
        <v>0</v>
      </c>
      <c r="Y156" s="34">
        <v>0</v>
      </c>
      <c r="Z156" s="34">
        <v>0</v>
      </c>
      <c r="AA156" s="34">
        <v>0</v>
      </c>
    </row>
    <row r="157" spans="2:27" x14ac:dyDescent="0.2">
      <c r="B157" s="32" t="s">
        <v>102</v>
      </c>
      <c r="C157" s="61">
        <v>1</v>
      </c>
      <c r="D157" s="32" t="s">
        <v>107</v>
      </c>
      <c r="E157" s="33">
        <v>1</v>
      </c>
      <c r="F157" s="33" t="s">
        <v>26</v>
      </c>
      <c r="G157" s="39">
        <v>-797713.74277839845</v>
      </c>
      <c r="H157" s="34">
        <v>0</v>
      </c>
      <c r="I157" s="34">
        <v>0</v>
      </c>
      <c r="J157" s="34">
        <v>0</v>
      </c>
      <c r="K157" s="34">
        <v>-81721.797299999991</v>
      </c>
      <c r="L157" s="34">
        <v>-81721.797299999991</v>
      </c>
      <c r="M157" s="34">
        <v>-81721.797299999991</v>
      </c>
      <c r="N157" s="34">
        <v>-81721.797299999991</v>
      </c>
      <c r="O157" s="34">
        <v>-81721.797299999991</v>
      </c>
      <c r="P157" s="34">
        <v>-81721.797299999991</v>
      </c>
      <c r="Q157" s="34">
        <v>-81721.797299999991</v>
      </c>
      <c r="R157" s="34">
        <v>-81721.797299999991</v>
      </c>
      <c r="S157" s="34">
        <v>-81721.797299999991</v>
      </c>
      <c r="T157" s="34">
        <v>-81721.797299999991</v>
      </c>
      <c r="U157" s="34">
        <v>-81721.797299999991</v>
      </c>
      <c r="V157" s="34">
        <v>-81721.797299999991</v>
      </c>
      <c r="W157" s="34">
        <v>-81721.797299999991</v>
      </c>
      <c r="X157" s="34">
        <v>-81721.797299999991</v>
      </c>
      <c r="Y157" s="34">
        <v>-81721.797299999991</v>
      </c>
      <c r="Z157" s="34">
        <v>-81721.797299999991</v>
      </c>
      <c r="AA157" s="34">
        <v>-81721.797299999991</v>
      </c>
    </row>
    <row r="158" spans="2:27" x14ac:dyDescent="0.2">
      <c r="B158" s="32" t="s">
        <v>102</v>
      </c>
      <c r="C158" s="61">
        <v>1</v>
      </c>
      <c r="D158" s="32" t="s">
        <v>115</v>
      </c>
      <c r="E158" s="33">
        <v>1</v>
      </c>
      <c r="F158" s="33" t="s">
        <v>26</v>
      </c>
      <c r="G158" s="39">
        <v>-9308768.0181820877</v>
      </c>
      <c r="H158" s="34">
        <v>0</v>
      </c>
      <c r="I158" s="34">
        <v>0</v>
      </c>
      <c r="J158" s="34">
        <v>0</v>
      </c>
      <c r="K158" s="34">
        <v>0</v>
      </c>
      <c r="L158" s="34">
        <v>0</v>
      </c>
      <c r="M158" s="34">
        <v>0</v>
      </c>
      <c r="N158" s="34">
        <v>-1268679.2718</v>
      </c>
      <c r="O158" s="34">
        <v>-1268679.2718</v>
      </c>
      <c r="P158" s="34">
        <v>-1268679.2718</v>
      </c>
      <c r="Q158" s="34">
        <v>-1268679.2718</v>
      </c>
      <c r="R158" s="34">
        <v>-1268679.2718</v>
      </c>
      <c r="S158" s="34">
        <v>-1268679.2718</v>
      </c>
      <c r="T158" s="34">
        <v>-1268679.2718</v>
      </c>
      <c r="U158" s="34">
        <v>-1268679.2718</v>
      </c>
      <c r="V158" s="34">
        <v>-1268679.2718</v>
      </c>
      <c r="W158" s="34">
        <v>-1268679.2718</v>
      </c>
      <c r="X158" s="34">
        <v>-1268679.2718</v>
      </c>
      <c r="Y158" s="34">
        <v>-1268679.2718</v>
      </c>
      <c r="Z158" s="34">
        <v>-1268679.2718</v>
      </c>
      <c r="AA158" s="34">
        <v>-1268679.2718</v>
      </c>
    </row>
    <row r="159" spans="2:27" x14ac:dyDescent="0.2">
      <c r="B159" s="32" t="s">
        <v>102</v>
      </c>
      <c r="C159" s="61">
        <v>1</v>
      </c>
      <c r="D159" s="32" t="s">
        <v>120</v>
      </c>
      <c r="E159" s="33">
        <v>1</v>
      </c>
      <c r="F159" s="33" t="s">
        <v>26</v>
      </c>
      <c r="G159" s="39">
        <v>0</v>
      </c>
      <c r="H159" s="34">
        <v>0</v>
      </c>
      <c r="I159" s="34">
        <v>0</v>
      </c>
      <c r="J159" s="34">
        <v>0</v>
      </c>
      <c r="K159" s="34">
        <v>0</v>
      </c>
      <c r="L159" s="34">
        <v>0</v>
      </c>
      <c r="M159" s="34">
        <v>0</v>
      </c>
      <c r="N159" s="34">
        <v>0</v>
      </c>
      <c r="O159" s="34">
        <v>0</v>
      </c>
      <c r="P159" s="34">
        <v>0</v>
      </c>
      <c r="Q159" s="34">
        <v>0</v>
      </c>
      <c r="R159" s="34">
        <v>0</v>
      </c>
      <c r="S159" s="34">
        <v>0</v>
      </c>
      <c r="T159" s="34">
        <v>0</v>
      </c>
      <c r="U159" s="34">
        <v>0</v>
      </c>
      <c r="V159" s="34">
        <v>0</v>
      </c>
      <c r="W159" s="34">
        <v>0</v>
      </c>
      <c r="X159" s="34">
        <v>0</v>
      </c>
      <c r="Y159" s="34">
        <v>0</v>
      </c>
      <c r="Z159" s="34">
        <v>0</v>
      </c>
      <c r="AA159" s="34">
        <v>0</v>
      </c>
    </row>
    <row r="160" spans="2:27" x14ac:dyDescent="0.2">
      <c r="B160" s="32" t="s">
        <v>102</v>
      </c>
      <c r="C160" s="61">
        <v>1</v>
      </c>
      <c r="D160" s="32" t="s">
        <v>112</v>
      </c>
      <c r="E160" s="33">
        <v>1</v>
      </c>
      <c r="F160" s="33" t="s">
        <v>26</v>
      </c>
      <c r="G160" s="39">
        <v>0</v>
      </c>
      <c r="H160" s="34">
        <v>0</v>
      </c>
      <c r="I160" s="34">
        <v>0</v>
      </c>
      <c r="J160" s="34">
        <v>0</v>
      </c>
      <c r="K160" s="34">
        <v>0</v>
      </c>
      <c r="L160" s="34">
        <v>0</v>
      </c>
      <c r="M160" s="34">
        <v>0</v>
      </c>
      <c r="N160" s="34">
        <v>0</v>
      </c>
      <c r="O160" s="34">
        <v>0</v>
      </c>
      <c r="P160" s="34">
        <v>0</v>
      </c>
      <c r="Q160" s="34">
        <v>0</v>
      </c>
      <c r="R160" s="34">
        <v>0</v>
      </c>
      <c r="S160" s="34">
        <v>0</v>
      </c>
      <c r="T160" s="34">
        <v>0</v>
      </c>
      <c r="U160" s="34">
        <v>0</v>
      </c>
      <c r="V160" s="34">
        <v>0</v>
      </c>
      <c r="W160" s="34">
        <v>0</v>
      </c>
      <c r="X160" s="34">
        <v>0</v>
      </c>
      <c r="Y160" s="34">
        <v>0</v>
      </c>
      <c r="Z160" s="34">
        <v>0</v>
      </c>
      <c r="AA160" s="34">
        <v>0</v>
      </c>
    </row>
    <row r="161" spans="2:27" x14ac:dyDescent="0.2">
      <c r="B161" s="32" t="s">
        <v>102</v>
      </c>
      <c r="C161" s="61">
        <v>2</v>
      </c>
      <c r="D161" s="32" t="s">
        <v>160</v>
      </c>
      <c r="E161" s="33">
        <v>1</v>
      </c>
      <c r="F161" s="33" t="s">
        <v>26</v>
      </c>
      <c r="G161" s="39">
        <v>0</v>
      </c>
      <c r="H161" s="34">
        <v>0</v>
      </c>
      <c r="I161" s="34">
        <v>0</v>
      </c>
      <c r="J161" s="34">
        <v>0</v>
      </c>
      <c r="K161" s="34">
        <v>0</v>
      </c>
      <c r="L161" s="34">
        <v>0</v>
      </c>
      <c r="M161" s="34">
        <v>0</v>
      </c>
      <c r="N161" s="34">
        <v>0</v>
      </c>
      <c r="O161" s="34">
        <v>0</v>
      </c>
      <c r="P161" s="34">
        <v>0</v>
      </c>
      <c r="Q161" s="34">
        <v>0</v>
      </c>
      <c r="R161" s="34">
        <v>0</v>
      </c>
      <c r="S161" s="34">
        <v>0</v>
      </c>
      <c r="T161" s="34">
        <v>0</v>
      </c>
      <c r="U161" s="34">
        <v>0</v>
      </c>
      <c r="V161" s="34">
        <v>0</v>
      </c>
      <c r="W161" s="34">
        <v>0</v>
      </c>
      <c r="X161" s="34">
        <v>0</v>
      </c>
      <c r="Y161" s="34">
        <v>0</v>
      </c>
      <c r="Z161" s="34">
        <v>0</v>
      </c>
      <c r="AA161" s="34">
        <v>0</v>
      </c>
    </row>
    <row r="162" spans="2:27" x14ac:dyDescent="0.2">
      <c r="B162" s="32" t="s">
        <v>103</v>
      </c>
      <c r="C162" s="61">
        <v>1</v>
      </c>
      <c r="D162" s="32" t="s">
        <v>107</v>
      </c>
      <c r="E162" s="33">
        <v>1</v>
      </c>
      <c r="F162" s="33" t="s">
        <v>26</v>
      </c>
      <c r="G162" s="39">
        <v>-797713.74277839845</v>
      </c>
      <c r="H162" s="34">
        <v>0</v>
      </c>
      <c r="I162" s="34">
        <v>0</v>
      </c>
      <c r="J162" s="34">
        <v>0</v>
      </c>
      <c r="K162" s="34">
        <v>-81721.797299999991</v>
      </c>
      <c r="L162" s="34">
        <v>-81721.797299999991</v>
      </c>
      <c r="M162" s="34">
        <v>-81721.797299999991</v>
      </c>
      <c r="N162" s="34">
        <v>-81721.797299999991</v>
      </c>
      <c r="O162" s="34">
        <v>-81721.797299999991</v>
      </c>
      <c r="P162" s="34">
        <v>-81721.797299999991</v>
      </c>
      <c r="Q162" s="34">
        <v>-81721.797299999991</v>
      </c>
      <c r="R162" s="34">
        <v>-81721.797299999991</v>
      </c>
      <c r="S162" s="34">
        <v>-81721.797299999991</v>
      </c>
      <c r="T162" s="34">
        <v>-81721.797299999991</v>
      </c>
      <c r="U162" s="34">
        <v>-81721.797299999991</v>
      </c>
      <c r="V162" s="34">
        <v>-81721.797299999991</v>
      </c>
      <c r="W162" s="34">
        <v>-81721.797299999991</v>
      </c>
      <c r="X162" s="34">
        <v>-81721.797299999991</v>
      </c>
      <c r="Y162" s="34">
        <v>-81721.797299999991</v>
      </c>
      <c r="Z162" s="34">
        <v>-81721.797299999991</v>
      </c>
      <c r="AA162" s="34">
        <v>-81721.797299999991</v>
      </c>
    </row>
    <row r="163" spans="2:27" x14ac:dyDescent="0.2">
      <c r="B163" s="32" t="s">
        <v>103</v>
      </c>
      <c r="C163" s="61">
        <v>1</v>
      </c>
      <c r="D163" s="32" t="s">
        <v>116</v>
      </c>
      <c r="E163" s="33">
        <v>1</v>
      </c>
      <c r="F163" s="33" t="s">
        <v>26</v>
      </c>
      <c r="G163" s="39">
        <v>-8435633.1881769616</v>
      </c>
      <c r="H163" s="34">
        <v>0</v>
      </c>
      <c r="I163" s="34">
        <v>0</v>
      </c>
      <c r="J163" s="34">
        <v>0</v>
      </c>
      <c r="K163" s="34">
        <v>-864188.57860000012</v>
      </c>
      <c r="L163" s="34">
        <v>-864188.57860000012</v>
      </c>
      <c r="M163" s="34">
        <v>-864188.57860000012</v>
      </c>
      <c r="N163" s="34">
        <v>-864188.57860000012</v>
      </c>
      <c r="O163" s="34">
        <v>-864188.57860000012</v>
      </c>
      <c r="P163" s="34">
        <v>-864188.57860000012</v>
      </c>
      <c r="Q163" s="34">
        <v>-864188.57860000012</v>
      </c>
      <c r="R163" s="34">
        <v>-864188.57860000012</v>
      </c>
      <c r="S163" s="34">
        <v>-864188.57860000012</v>
      </c>
      <c r="T163" s="34">
        <v>-864188.57860000012</v>
      </c>
      <c r="U163" s="34">
        <v>-864188.57860000012</v>
      </c>
      <c r="V163" s="34">
        <v>-864188.57860000012</v>
      </c>
      <c r="W163" s="34">
        <v>-864188.57860000012</v>
      </c>
      <c r="X163" s="34">
        <v>-864188.57860000012</v>
      </c>
      <c r="Y163" s="34">
        <v>-864188.57860000012</v>
      </c>
      <c r="Z163" s="34">
        <v>-864188.57860000012</v>
      </c>
      <c r="AA163" s="34">
        <v>-864188.57860000012</v>
      </c>
    </row>
    <row r="164" spans="2:27" x14ac:dyDescent="0.2">
      <c r="B164" s="32" t="s">
        <v>103</v>
      </c>
      <c r="C164" s="61">
        <v>1</v>
      </c>
      <c r="D164" s="32" t="s">
        <v>112</v>
      </c>
      <c r="E164" s="33">
        <v>1</v>
      </c>
      <c r="F164" s="33" t="s">
        <v>26</v>
      </c>
      <c r="G164" s="39">
        <v>0</v>
      </c>
      <c r="H164" s="34">
        <v>0</v>
      </c>
      <c r="I164" s="34">
        <v>0</v>
      </c>
      <c r="J164" s="34">
        <v>0</v>
      </c>
      <c r="K164" s="34">
        <v>0</v>
      </c>
      <c r="L164" s="34">
        <v>0</v>
      </c>
      <c r="M164" s="34">
        <v>0</v>
      </c>
      <c r="N164" s="34">
        <v>0</v>
      </c>
      <c r="O164" s="34">
        <v>0</v>
      </c>
      <c r="P164" s="34">
        <v>0</v>
      </c>
      <c r="Q164" s="34">
        <v>0</v>
      </c>
      <c r="R164" s="34">
        <v>0</v>
      </c>
      <c r="S164" s="34">
        <v>0</v>
      </c>
      <c r="T164" s="34">
        <v>0</v>
      </c>
      <c r="U164" s="34">
        <v>0</v>
      </c>
      <c r="V164" s="34">
        <v>0</v>
      </c>
      <c r="W164" s="34">
        <v>0</v>
      </c>
      <c r="X164" s="34">
        <v>0</v>
      </c>
      <c r="Y164" s="34">
        <v>0</v>
      </c>
      <c r="Z164" s="34">
        <v>0</v>
      </c>
      <c r="AA164" s="34">
        <v>0</v>
      </c>
    </row>
    <row r="165" spans="2:27" x14ac:dyDescent="0.2">
      <c r="B165" s="32" t="s">
        <v>103</v>
      </c>
      <c r="C165" s="61">
        <v>2</v>
      </c>
      <c r="D165" s="32" t="s">
        <v>161</v>
      </c>
      <c r="E165" s="33">
        <v>1</v>
      </c>
      <c r="F165" s="33" t="s">
        <v>26</v>
      </c>
      <c r="G165" s="39">
        <v>0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v>0</v>
      </c>
      <c r="R165" s="34">
        <v>0</v>
      </c>
      <c r="S165" s="34">
        <v>0</v>
      </c>
      <c r="T165" s="34">
        <v>0</v>
      </c>
      <c r="U165" s="34">
        <v>0</v>
      </c>
      <c r="V165" s="34">
        <v>0</v>
      </c>
      <c r="W165" s="34">
        <v>0</v>
      </c>
      <c r="X165" s="34">
        <v>0</v>
      </c>
      <c r="Y165" s="34">
        <v>0</v>
      </c>
      <c r="Z165" s="34">
        <v>0</v>
      </c>
      <c r="AA165" s="34">
        <v>0</v>
      </c>
    </row>
    <row r="166" spans="2:27" x14ac:dyDescent="0.2">
      <c r="B166" s="32" t="s">
        <v>104</v>
      </c>
      <c r="C166" s="61">
        <v>1</v>
      </c>
      <c r="D166" s="32" t="s">
        <v>107</v>
      </c>
      <c r="E166" s="33">
        <v>1</v>
      </c>
      <c r="F166" s="33" t="s">
        <v>26</v>
      </c>
      <c r="G166" s="39">
        <v>-797713.74277839845</v>
      </c>
      <c r="H166" s="34">
        <v>0</v>
      </c>
      <c r="I166" s="34">
        <v>0</v>
      </c>
      <c r="J166" s="34">
        <v>0</v>
      </c>
      <c r="K166" s="34">
        <v>-81721.797299999991</v>
      </c>
      <c r="L166" s="34">
        <v>-81721.797299999991</v>
      </c>
      <c r="M166" s="34">
        <v>-81721.797299999991</v>
      </c>
      <c r="N166" s="34">
        <v>-81721.797299999991</v>
      </c>
      <c r="O166" s="34">
        <v>-81721.797299999991</v>
      </c>
      <c r="P166" s="34">
        <v>-81721.797299999991</v>
      </c>
      <c r="Q166" s="34">
        <v>-81721.797299999991</v>
      </c>
      <c r="R166" s="34">
        <v>-81721.797299999991</v>
      </c>
      <c r="S166" s="34">
        <v>-81721.797299999991</v>
      </c>
      <c r="T166" s="34">
        <v>-81721.797299999991</v>
      </c>
      <c r="U166" s="34">
        <v>-81721.797299999991</v>
      </c>
      <c r="V166" s="34">
        <v>-81721.797299999991</v>
      </c>
      <c r="W166" s="34">
        <v>-81721.797299999991</v>
      </c>
      <c r="X166" s="34">
        <v>-81721.797299999991</v>
      </c>
      <c r="Y166" s="34">
        <v>-81721.797299999991</v>
      </c>
      <c r="Z166" s="34">
        <v>-81721.797299999991</v>
      </c>
      <c r="AA166" s="34">
        <v>-81721.797299999991</v>
      </c>
    </row>
    <row r="167" spans="2:27" x14ac:dyDescent="0.2">
      <c r="B167" s="32" t="s">
        <v>104</v>
      </c>
      <c r="C167" s="61">
        <v>1</v>
      </c>
      <c r="D167" s="32" t="s">
        <v>116</v>
      </c>
      <c r="E167" s="33">
        <v>1</v>
      </c>
      <c r="F167" s="33" t="s">
        <v>26</v>
      </c>
      <c r="G167" s="39">
        <v>-8435633.1881769616</v>
      </c>
      <c r="H167" s="34">
        <v>0</v>
      </c>
      <c r="I167" s="34">
        <v>0</v>
      </c>
      <c r="J167" s="34">
        <v>0</v>
      </c>
      <c r="K167" s="34">
        <v>-864188.57860000012</v>
      </c>
      <c r="L167" s="34">
        <v>-864188.57860000012</v>
      </c>
      <c r="M167" s="34">
        <v>-864188.57860000012</v>
      </c>
      <c r="N167" s="34">
        <v>-864188.57860000012</v>
      </c>
      <c r="O167" s="34">
        <v>-864188.57860000012</v>
      </c>
      <c r="P167" s="34">
        <v>-864188.57860000012</v>
      </c>
      <c r="Q167" s="34">
        <v>-864188.57860000012</v>
      </c>
      <c r="R167" s="34">
        <v>-864188.57860000012</v>
      </c>
      <c r="S167" s="34">
        <v>-864188.57860000012</v>
      </c>
      <c r="T167" s="34">
        <v>-864188.57860000012</v>
      </c>
      <c r="U167" s="34">
        <v>-864188.57860000012</v>
      </c>
      <c r="V167" s="34">
        <v>-864188.57860000012</v>
      </c>
      <c r="W167" s="34">
        <v>-864188.57860000012</v>
      </c>
      <c r="X167" s="34">
        <v>-864188.57860000012</v>
      </c>
      <c r="Y167" s="34">
        <v>-864188.57860000012</v>
      </c>
      <c r="Z167" s="34">
        <v>-864188.57860000012</v>
      </c>
      <c r="AA167" s="34">
        <v>-864188.57860000012</v>
      </c>
    </row>
    <row r="168" spans="2:27" x14ac:dyDescent="0.2">
      <c r="B168" s="32" t="s">
        <v>104</v>
      </c>
      <c r="C168" s="61">
        <v>1</v>
      </c>
      <c r="D168" s="32" t="s">
        <v>112</v>
      </c>
      <c r="E168" s="33">
        <v>1</v>
      </c>
      <c r="F168" s="33" t="s">
        <v>26</v>
      </c>
      <c r="G168" s="39">
        <v>0</v>
      </c>
      <c r="H168" s="34">
        <v>0</v>
      </c>
      <c r="I168" s="34">
        <v>0</v>
      </c>
      <c r="J168" s="34">
        <v>0</v>
      </c>
      <c r="K168" s="34">
        <v>0</v>
      </c>
      <c r="L168" s="34">
        <v>0</v>
      </c>
      <c r="M168" s="34">
        <v>0</v>
      </c>
      <c r="N168" s="34">
        <v>0</v>
      </c>
      <c r="O168" s="34">
        <v>0</v>
      </c>
      <c r="P168" s="34">
        <v>0</v>
      </c>
      <c r="Q168" s="34">
        <v>0</v>
      </c>
      <c r="R168" s="34">
        <v>0</v>
      </c>
      <c r="S168" s="34">
        <v>0</v>
      </c>
      <c r="T168" s="34">
        <v>0</v>
      </c>
      <c r="U168" s="34">
        <v>0</v>
      </c>
      <c r="V168" s="34">
        <v>0</v>
      </c>
      <c r="W168" s="34">
        <v>0</v>
      </c>
      <c r="X168" s="34">
        <v>0</v>
      </c>
      <c r="Y168" s="34">
        <v>0</v>
      </c>
      <c r="Z168" s="34">
        <v>0</v>
      </c>
      <c r="AA168" s="34">
        <v>0</v>
      </c>
    </row>
    <row r="169" spans="2:27" x14ac:dyDescent="0.2">
      <c r="B169" s="32" t="s">
        <v>104</v>
      </c>
      <c r="C169" s="61">
        <v>2</v>
      </c>
      <c r="D169" s="32" t="s">
        <v>162</v>
      </c>
      <c r="E169" s="33">
        <v>1</v>
      </c>
      <c r="F169" s="33" t="s">
        <v>26</v>
      </c>
      <c r="G169" s="39"/>
      <c r="H169" s="34" t="s">
        <v>200</v>
      </c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</row>
    <row r="170" spans="2:27" x14ac:dyDescent="0.2">
      <c r="B170" s="32" t="s">
        <v>105</v>
      </c>
      <c r="C170" s="61">
        <v>1</v>
      </c>
      <c r="D170" s="32" t="s">
        <v>107</v>
      </c>
      <c r="E170" s="33">
        <v>1</v>
      </c>
      <c r="F170" s="33" t="s">
        <v>26</v>
      </c>
      <c r="G170" s="39">
        <v>-797713.74277839845</v>
      </c>
      <c r="H170" s="34">
        <v>0</v>
      </c>
      <c r="I170" s="34">
        <v>0</v>
      </c>
      <c r="J170" s="34">
        <v>0</v>
      </c>
      <c r="K170" s="34">
        <v>-81721.797299999991</v>
      </c>
      <c r="L170" s="34">
        <v>-81721.797299999991</v>
      </c>
      <c r="M170" s="34">
        <v>-81721.797299999991</v>
      </c>
      <c r="N170" s="34">
        <v>-81721.797299999991</v>
      </c>
      <c r="O170" s="34">
        <v>-81721.797299999991</v>
      </c>
      <c r="P170" s="34">
        <v>-81721.797299999991</v>
      </c>
      <c r="Q170" s="34">
        <v>-81721.797299999991</v>
      </c>
      <c r="R170" s="34">
        <v>-81721.797299999991</v>
      </c>
      <c r="S170" s="34">
        <v>-81721.797299999991</v>
      </c>
      <c r="T170" s="34">
        <v>-81721.797299999991</v>
      </c>
      <c r="U170" s="34">
        <v>-81721.797299999991</v>
      </c>
      <c r="V170" s="34">
        <v>-81721.797299999991</v>
      </c>
      <c r="W170" s="34">
        <v>-81721.797299999991</v>
      </c>
      <c r="X170" s="34">
        <v>-81721.797299999991</v>
      </c>
      <c r="Y170" s="34">
        <v>-81721.797299999991</v>
      </c>
      <c r="Z170" s="34">
        <v>-81721.797299999991</v>
      </c>
      <c r="AA170" s="34">
        <v>-81721.797299999991</v>
      </c>
    </row>
    <row r="171" spans="2:27" x14ac:dyDescent="0.2">
      <c r="B171" s="32" t="s">
        <v>105</v>
      </c>
      <c r="C171" s="61">
        <v>1</v>
      </c>
      <c r="D171" s="32" t="s">
        <v>116</v>
      </c>
      <c r="E171" s="33">
        <v>1</v>
      </c>
      <c r="F171" s="33" t="s">
        <v>26</v>
      </c>
      <c r="G171" s="39">
        <v>-8435633.1881769616</v>
      </c>
      <c r="H171" s="34">
        <v>0</v>
      </c>
      <c r="I171" s="34">
        <v>0</v>
      </c>
      <c r="J171" s="34">
        <v>0</v>
      </c>
      <c r="K171" s="34">
        <v>-864188.57860000012</v>
      </c>
      <c r="L171" s="34">
        <v>-864188.57860000012</v>
      </c>
      <c r="M171" s="34">
        <v>-864188.57860000012</v>
      </c>
      <c r="N171" s="34">
        <v>-864188.57860000012</v>
      </c>
      <c r="O171" s="34">
        <v>-864188.57860000012</v>
      </c>
      <c r="P171" s="34">
        <v>-864188.57860000012</v>
      </c>
      <c r="Q171" s="34">
        <v>-864188.57860000012</v>
      </c>
      <c r="R171" s="34">
        <v>-864188.57860000012</v>
      </c>
      <c r="S171" s="34">
        <v>-864188.57860000012</v>
      </c>
      <c r="T171" s="34">
        <v>-864188.57860000012</v>
      </c>
      <c r="U171" s="34">
        <v>-864188.57860000012</v>
      </c>
      <c r="V171" s="34">
        <v>-864188.57860000012</v>
      </c>
      <c r="W171" s="34">
        <v>-864188.57860000012</v>
      </c>
      <c r="X171" s="34">
        <v>-864188.57860000012</v>
      </c>
      <c r="Y171" s="34">
        <v>-864188.57860000012</v>
      </c>
      <c r="Z171" s="34">
        <v>-864188.57860000012</v>
      </c>
      <c r="AA171" s="34">
        <v>-864188.57860000012</v>
      </c>
    </row>
    <row r="172" spans="2:27" x14ac:dyDescent="0.2">
      <c r="B172" s="32" t="s">
        <v>105</v>
      </c>
      <c r="C172" s="61">
        <v>2</v>
      </c>
      <c r="D172" s="32" t="s">
        <v>114</v>
      </c>
      <c r="E172" s="33">
        <v>1</v>
      </c>
      <c r="F172" s="33" t="s">
        <v>26</v>
      </c>
      <c r="G172" s="39">
        <v>0</v>
      </c>
      <c r="H172" s="34">
        <v>0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0</v>
      </c>
      <c r="V172" s="34">
        <v>0</v>
      </c>
      <c r="W172" s="34">
        <v>0</v>
      </c>
      <c r="X172" s="34">
        <v>0</v>
      </c>
      <c r="Y172" s="34">
        <v>0</v>
      </c>
      <c r="Z172" s="34">
        <v>0</v>
      </c>
      <c r="AA172" s="34">
        <v>0</v>
      </c>
    </row>
    <row r="173" spans="2:27" x14ac:dyDescent="0.2">
      <c r="B173" s="32" t="s">
        <v>117</v>
      </c>
      <c r="C173" s="61">
        <v>1</v>
      </c>
      <c r="D173" s="32" t="s">
        <v>107</v>
      </c>
      <c r="E173" s="33">
        <v>1</v>
      </c>
      <c r="F173" s="33" t="s">
        <v>26</v>
      </c>
      <c r="G173" s="39">
        <v>-797713.74277839845</v>
      </c>
      <c r="H173" s="34">
        <v>0</v>
      </c>
      <c r="I173" s="34">
        <v>0</v>
      </c>
      <c r="J173" s="34">
        <v>0</v>
      </c>
      <c r="K173" s="34">
        <v>-81721.797299999991</v>
      </c>
      <c r="L173" s="34">
        <v>-81721.797299999991</v>
      </c>
      <c r="M173" s="34">
        <v>-81721.797299999991</v>
      </c>
      <c r="N173" s="34">
        <v>-81721.797299999991</v>
      </c>
      <c r="O173" s="34">
        <v>-81721.797299999991</v>
      </c>
      <c r="P173" s="34">
        <v>-81721.797299999991</v>
      </c>
      <c r="Q173" s="34">
        <v>-81721.797299999991</v>
      </c>
      <c r="R173" s="34">
        <v>-81721.797299999991</v>
      </c>
      <c r="S173" s="34">
        <v>-81721.797299999991</v>
      </c>
      <c r="T173" s="34">
        <v>-81721.797299999991</v>
      </c>
      <c r="U173" s="34">
        <v>-81721.797299999991</v>
      </c>
      <c r="V173" s="34">
        <v>-81721.797299999991</v>
      </c>
      <c r="W173" s="34">
        <v>-81721.797299999991</v>
      </c>
      <c r="X173" s="34">
        <v>-81721.797299999991</v>
      </c>
      <c r="Y173" s="34">
        <v>-81721.797299999991</v>
      </c>
      <c r="Z173" s="34">
        <v>-81721.797299999991</v>
      </c>
      <c r="AA173" s="34">
        <v>-81721.797299999991</v>
      </c>
    </row>
    <row r="174" spans="2:27" x14ac:dyDescent="0.2">
      <c r="B174" s="32" t="s">
        <v>117</v>
      </c>
      <c r="C174" s="61">
        <v>1</v>
      </c>
      <c r="D174" s="32" t="s">
        <v>194</v>
      </c>
      <c r="E174" s="33">
        <v>0</v>
      </c>
      <c r="F174" s="33" t="s">
        <v>26</v>
      </c>
      <c r="G174" s="39"/>
      <c r="H174" s="34" t="s">
        <v>200</v>
      </c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</row>
    <row r="175" spans="2:27" x14ac:dyDescent="0.2">
      <c r="B175" s="32" t="s">
        <v>117</v>
      </c>
      <c r="C175" s="61">
        <v>2</v>
      </c>
      <c r="D175" s="32" t="s">
        <v>116</v>
      </c>
      <c r="E175" s="33">
        <v>1</v>
      </c>
      <c r="F175" s="33" t="s">
        <v>26</v>
      </c>
      <c r="G175" s="39">
        <v>0</v>
      </c>
      <c r="H175" s="34">
        <v>0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  <c r="S175" s="34">
        <v>0</v>
      </c>
      <c r="T175" s="34">
        <v>0</v>
      </c>
      <c r="U175" s="34">
        <v>0</v>
      </c>
      <c r="V175" s="34">
        <v>0</v>
      </c>
      <c r="W175" s="34">
        <v>0</v>
      </c>
      <c r="X175" s="34">
        <v>0</v>
      </c>
      <c r="Y175" s="34">
        <v>0</v>
      </c>
      <c r="Z175" s="34">
        <v>0</v>
      </c>
      <c r="AA175" s="34">
        <v>0</v>
      </c>
    </row>
    <row r="176" spans="2:27" x14ac:dyDescent="0.2">
      <c r="B176" s="32" t="s">
        <v>117</v>
      </c>
      <c r="C176" s="61">
        <v>2</v>
      </c>
      <c r="D176" s="32" t="s">
        <v>112</v>
      </c>
      <c r="E176" s="33">
        <v>1</v>
      </c>
      <c r="F176" s="33" t="s">
        <v>26</v>
      </c>
      <c r="G176" s="39">
        <v>0</v>
      </c>
      <c r="H176" s="34">
        <v>0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  <c r="S176" s="34">
        <v>0</v>
      </c>
      <c r="T176" s="34">
        <v>0</v>
      </c>
      <c r="U176" s="34">
        <v>0</v>
      </c>
      <c r="V176" s="34">
        <v>0</v>
      </c>
      <c r="W176" s="34">
        <v>0</v>
      </c>
      <c r="X176" s="34">
        <v>0</v>
      </c>
      <c r="Y176" s="34">
        <v>0</v>
      </c>
      <c r="Z176" s="34">
        <v>0</v>
      </c>
      <c r="AA176" s="34">
        <v>0</v>
      </c>
    </row>
    <row r="177" spans="2:27" x14ac:dyDescent="0.2">
      <c r="B177" s="32" t="s">
        <v>118</v>
      </c>
      <c r="C177" s="61">
        <v>1</v>
      </c>
      <c r="D177" s="32" t="s">
        <v>107</v>
      </c>
      <c r="E177" s="33">
        <v>1</v>
      </c>
      <c r="F177" s="33" t="s">
        <v>26</v>
      </c>
      <c r="G177" s="39">
        <v>-797713.74277839845</v>
      </c>
      <c r="H177" s="34">
        <v>0</v>
      </c>
      <c r="I177" s="34">
        <v>0</v>
      </c>
      <c r="J177" s="34">
        <v>0</v>
      </c>
      <c r="K177" s="34">
        <v>-81721.797299999991</v>
      </c>
      <c r="L177" s="34">
        <v>-81721.797299999991</v>
      </c>
      <c r="M177" s="34">
        <v>-81721.797299999991</v>
      </c>
      <c r="N177" s="34">
        <v>-81721.797299999991</v>
      </c>
      <c r="O177" s="34">
        <v>-81721.797299999991</v>
      </c>
      <c r="P177" s="34">
        <v>-81721.797299999991</v>
      </c>
      <c r="Q177" s="34">
        <v>-81721.797299999991</v>
      </c>
      <c r="R177" s="34">
        <v>-81721.797299999991</v>
      </c>
      <c r="S177" s="34">
        <v>-81721.797299999991</v>
      </c>
      <c r="T177" s="34">
        <v>-81721.797299999991</v>
      </c>
      <c r="U177" s="34">
        <v>-81721.797299999991</v>
      </c>
      <c r="V177" s="34">
        <v>-81721.797299999991</v>
      </c>
      <c r="W177" s="34">
        <v>-81721.797299999991</v>
      </c>
      <c r="X177" s="34">
        <v>-81721.797299999991</v>
      </c>
      <c r="Y177" s="34">
        <v>-81721.797299999991</v>
      </c>
      <c r="Z177" s="34">
        <v>-81721.797299999991</v>
      </c>
      <c r="AA177" s="34">
        <v>-81721.797299999991</v>
      </c>
    </row>
    <row r="178" spans="2:27" x14ac:dyDescent="0.2">
      <c r="B178" s="32" t="s">
        <v>118</v>
      </c>
      <c r="C178" s="61">
        <v>1</v>
      </c>
      <c r="D178" s="32" t="s">
        <v>194</v>
      </c>
      <c r="E178" s="33">
        <v>0</v>
      </c>
      <c r="F178" s="33" t="s">
        <v>26</v>
      </c>
      <c r="G178" s="39"/>
      <c r="H178" s="34" t="s">
        <v>200</v>
      </c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</row>
    <row r="179" spans="2:27" x14ac:dyDescent="0.2">
      <c r="B179" s="32" t="s">
        <v>118</v>
      </c>
      <c r="C179" s="61">
        <v>2</v>
      </c>
      <c r="D179" s="32" t="s">
        <v>116</v>
      </c>
      <c r="E179" s="33">
        <v>1</v>
      </c>
      <c r="F179" s="33" t="s">
        <v>26</v>
      </c>
      <c r="G179" s="46">
        <v>0</v>
      </c>
      <c r="H179" s="76">
        <v>0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0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</row>
    <row r="180" spans="2:27" x14ac:dyDescent="0.2">
      <c r="B180" s="32" t="s">
        <v>118</v>
      </c>
      <c r="C180" s="61">
        <v>2</v>
      </c>
      <c r="D180" s="32" t="s">
        <v>112</v>
      </c>
      <c r="E180" s="33">
        <v>1</v>
      </c>
      <c r="F180" s="33" t="s">
        <v>26</v>
      </c>
      <c r="G180" s="46">
        <v>0</v>
      </c>
      <c r="H180" s="75">
        <v>0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0</v>
      </c>
      <c r="V180" s="34">
        <v>0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</row>
    <row r="181" spans="2:27" x14ac:dyDescent="0.2">
      <c r="B181" s="32" t="s">
        <v>157</v>
      </c>
      <c r="C181" s="61">
        <v>1</v>
      </c>
      <c r="D181" s="32" t="s">
        <v>107</v>
      </c>
      <c r="E181" s="33">
        <v>1</v>
      </c>
      <c r="F181" s="33" t="s">
        <v>26</v>
      </c>
      <c r="G181" s="46">
        <v>-797713.74277839845</v>
      </c>
      <c r="H181" s="74">
        <v>0</v>
      </c>
      <c r="I181" s="34">
        <v>0</v>
      </c>
      <c r="J181" s="34">
        <v>0</v>
      </c>
      <c r="K181" s="34">
        <v>-81721.797299999991</v>
      </c>
      <c r="L181" s="34">
        <v>-81721.797299999991</v>
      </c>
      <c r="M181" s="34">
        <v>-81721.797299999991</v>
      </c>
      <c r="N181" s="34">
        <v>-81721.797299999991</v>
      </c>
      <c r="O181" s="34">
        <v>-81721.797299999991</v>
      </c>
      <c r="P181" s="34">
        <v>-81721.797299999991</v>
      </c>
      <c r="Q181" s="34">
        <v>-81721.797299999991</v>
      </c>
      <c r="R181" s="34">
        <v>-81721.797299999991</v>
      </c>
      <c r="S181" s="34">
        <v>-81721.797299999991</v>
      </c>
      <c r="T181" s="34">
        <v>-81721.797299999991</v>
      </c>
      <c r="U181" s="34">
        <v>-81721.797299999991</v>
      </c>
      <c r="V181" s="34">
        <v>-81721.797299999991</v>
      </c>
      <c r="W181" s="34">
        <v>-81721.797299999991</v>
      </c>
      <c r="X181" s="34">
        <v>-81721.797299999991</v>
      </c>
      <c r="Y181" s="34">
        <v>-81721.797299999991</v>
      </c>
      <c r="Z181" s="34">
        <v>-81721.797299999991</v>
      </c>
      <c r="AA181" s="34">
        <v>-81721.797299999991</v>
      </c>
    </row>
    <row r="182" spans="2:27" x14ac:dyDescent="0.2">
      <c r="B182" s="32" t="s">
        <v>157</v>
      </c>
      <c r="C182" s="61">
        <v>1</v>
      </c>
      <c r="D182" s="32" t="s">
        <v>194</v>
      </c>
      <c r="E182" s="33">
        <v>0</v>
      </c>
      <c r="F182" s="33" t="s">
        <v>26</v>
      </c>
      <c r="G182" s="39"/>
      <c r="H182" s="34" t="s">
        <v>200</v>
      </c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</row>
    <row r="183" spans="2:27" x14ac:dyDescent="0.2">
      <c r="B183" s="32" t="s">
        <v>157</v>
      </c>
      <c r="C183" s="61">
        <v>2</v>
      </c>
      <c r="D183" s="32" t="s">
        <v>116</v>
      </c>
      <c r="E183" s="33">
        <v>1</v>
      </c>
      <c r="F183" s="33" t="s">
        <v>26</v>
      </c>
      <c r="G183" s="46">
        <v>0</v>
      </c>
      <c r="H183" s="76">
        <v>0</v>
      </c>
      <c r="I183" s="34">
        <v>0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  <c r="S183" s="34">
        <v>0</v>
      </c>
      <c r="T183" s="34">
        <v>0</v>
      </c>
      <c r="U183" s="34">
        <v>0</v>
      </c>
      <c r="V183" s="34">
        <v>0</v>
      </c>
      <c r="W183" s="34">
        <v>0</v>
      </c>
      <c r="X183" s="34">
        <v>0</v>
      </c>
      <c r="Y183" s="34">
        <v>0</v>
      </c>
      <c r="Z183" s="34">
        <v>0</v>
      </c>
      <c r="AA183" s="34">
        <v>0</v>
      </c>
    </row>
    <row r="184" spans="2:27" x14ac:dyDescent="0.2">
      <c r="B184" s="32" t="s">
        <v>157</v>
      </c>
      <c r="C184" s="61">
        <v>2</v>
      </c>
      <c r="D184" s="32" t="s">
        <v>112</v>
      </c>
      <c r="E184" s="33">
        <v>1</v>
      </c>
      <c r="F184" s="33" t="s">
        <v>26</v>
      </c>
      <c r="G184" s="46">
        <v>0</v>
      </c>
      <c r="H184" s="75">
        <v>0</v>
      </c>
      <c r="I184" s="34">
        <v>0</v>
      </c>
      <c r="J184" s="34">
        <v>0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  <c r="S184" s="34">
        <v>0</v>
      </c>
      <c r="T184" s="34">
        <v>0</v>
      </c>
      <c r="U184" s="34">
        <v>0</v>
      </c>
      <c r="V184" s="34">
        <v>0</v>
      </c>
      <c r="W184" s="34">
        <v>0</v>
      </c>
      <c r="X184" s="34">
        <v>0</v>
      </c>
      <c r="Y184" s="34">
        <v>0</v>
      </c>
      <c r="Z184" s="34">
        <v>0</v>
      </c>
      <c r="AA184" s="34">
        <v>0</v>
      </c>
    </row>
    <row r="185" spans="2:27" x14ac:dyDescent="0.2">
      <c r="B185" s="32" t="s">
        <v>121</v>
      </c>
      <c r="C185" s="61"/>
      <c r="D185" s="32"/>
      <c r="E185" s="33"/>
      <c r="F185" s="33"/>
      <c r="G185" s="46"/>
      <c r="H185" s="75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</row>
    <row r="186" spans="2:27" x14ac:dyDescent="0.2">
      <c r="B186" s="32" t="s">
        <v>98</v>
      </c>
      <c r="C186" s="61">
        <v>2</v>
      </c>
      <c r="D186" s="32" t="s">
        <v>109</v>
      </c>
      <c r="E186" s="33">
        <v>1</v>
      </c>
      <c r="F186" s="33" t="s">
        <v>26</v>
      </c>
      <c r="G186" s="46">
        <v>0</v>
      </c>
      <c r="H186" s="75">
        <v>0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0</v>
      </c>
      <c r="R186" s="34">
        <v>0</v>
      </c>
      <c r="S186" s="34">
        <v>0</v>
      </c>
      <c r="T186" s="34">
        <v>0</v>
      </c>
      <c r="U186" s="34">
        <v>0</v>
      </c>
      <c r="V186" s="34">
        <v>0</v>
      </c>
      <c r="W186" s="34">
        <v>0</v>
      </c>
      <c r="X186" s="34">
        <v>0</v>
      </c>
      <c r="Y186" s="34">
        <v>0</v>
      </c>
      <c r="Z186" s="34">
        <v>0</v>
      </c>
      <c r="AA186" s="34">
        <v>0</v>
      </c>
    </row>
    <row r="187" spans="2:27" x14ac:dyDescent="0.2">
      <c r="B187" s="32" t="s">
        <v>99</v>
      </c>
      <c r="C187" s="61">
        <v>1</v>
      </c>
      <c r="D187" s="32" t="s">
        <v>110</v>
      </c>
      <c r="E187" s="33">
        <v>1</v>
      </c>
      <c r="F187" s="33" t="s">
        <v>26</v>
      </c>
      <c r="G187" s="46">
        <v>0</v>
      </c>
      <c r="H187" s="75">
        <v>0</v>
      </c>
      <c r="I187" s="34">
        <v>0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0</v>
      </c>
      <c r="R187" s="34">
        <v>0</v>
      </c>
      <c r="S187" s="34">
        <v>0</v>
      </c>
      <c r="T187" s="34">
        <v>0</v>
      </c>
      <c r="U187" s="34">
        <v>0</v>
      </c>
      <c r="V187" s="34">
        <v>0</v>
      </c>
      <c r="W187" s="34">
        <v>0</v>
      </c>
      <c r="X187" s="34">
        <v>0</v>
      </c>
      <c r="Y187" s="34">
        <v>0</v>
      </c>
      <c r="Z187" s="34">
        <v>0</v>
      </c>
      <c r="AA187" s="34">
        <v>0</v>
      </c>
    </row>
    <row r="188" spans="2:27" x14ac:dyDescent="0.2">
      <c r="B188" s="32" t="s">
        <v>100</v>
      </c>
      <c r="C188" s="61">
        <v>1</v>
      </c>
      <c r="D188" s="32" t="s">
        <v>111</v>
      </c>
      <c r="E188" s="33">
        <v>1</v>
      </c>
      <c r="F188" s="33" t="s">
        <v>26</v>
      </c>
      <c r="G188" s="46">
        <v>0</v>
      </c>
      <c r="H188" s="75">
        <v>0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0</v>
      </c>
      <c r="V188" s="34">
        <v>0</v>
      </c>
      <c r="W188" s="34">
        <v>0</v>
      </c>
      <c r="X188" s="34">
        <v>0</v>
      </c>
      <c r="Y188" s="34">
        <v>0</v>
      </c>
      <c r="Z188" s="34">
        <v>0</v>
      </c>
      <c r="AA188" s="34">
        <v>0</v>
      </c>
    </row>
    <row r="189" spans="2:27" x14ac:dyDescent="0.2">
      <c r="B189" s="32" t="s">
        <v>101</v>
      </c>
      <c r="C189" s="61">
        <v>1</v>
      </c>
      <c r="D189" s="32" t="s">
        <v>110</v>
      </c>
      <c r="E189" s="33">
        <v>1</v>
      </c>
      <c r="F189" s="33" t="s">
        <v>26</v>
      </c>
      <c r="G189" s="46">
        <v>0</v>
      </c>
      <c r="H189" s="75">
        <v>0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0</v>
      </c>
      <c r="V189" s="34">
        <v>0</v>
      </c>
      <c r="W189" s="34">
        <v>0</v>
      </c>
      <c r="X189" s="34">
        <v>0</v>
      </c>
      <c r="Y189" s="34">
        <v>0</v>
      </c>
      <c r="Z189" s="34">
        <v>0</v>
      </c>
      <c r="AA189" s="34">
        <v>0</v>
      </c>
    </row>
    <row r="190" spans="2:27" x14ac:dyDescent="0.2">
      <c r="B190" s="32" t="s">
        <v>101</v>
      </c>
      <c r="C190" s="61">
        <v>2</v>
      </c>
      <c r="D190" s="32" t="s">
        <v>114</v>
      </c>
      <c r="E190" s="33">
        <v>1</v>
      </c>
      <c r="F190" s="33" t="s">
        <v>26</v>
      </c>
      <c r="G190" s="46">
        <v>0</v>
      </c>
      <c r="H190" s="75">
        <v>0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0</v>
      </c>
      <c r="T190" s="34">
        <v>0</v>
      </c>
      <c r="U190" s="34">
        <v>0</v>
      </c>
      <c r="V190" s="34">
        <v>0</v>
      </c>
      <c r="W190" s="34">
        <v>0</v>
      </c>
      <c r="X190" s="34">
        <v>0</v>
      </c>
      <c r="Y190" s="34">
        <v>0</v>
      </c>
      <c r="Z190" s="34">
        <v>0</v>
      </c>
      <c r="AA190" s="34">
        <v>0</v>
      </c>
    </row>
    <row r="191" spans="2:27" x14ac:dyDescent="0.2">
      <c r="B191" s="32" t="s">
        <v>102</v>
      </c>
      <c r="C191" s="61">
        <v>1</v>
      </c>
      <c r="D191" s="32" t="s">
        <v>115</v>
      </c>
      <c r="E191" s="33">
        <v>1</v>
      </c>
      <c r="F191" s="33" t="s">
        <v>26</v>
      </c>
      <c r="G191" s="46">
        <v>0</v>
      </c>
      <c r="H191" s="75">
        <v>0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  <c r="S191" s="34">
        <v>0</v>
      </c>
      <c r="T191" s="34">
        <v>0</v>
      </c>
      <c r="U191" s="34">
        <v>0</v>
      </c>
      <c r="V191" s="34">
        <v>0</v>
      </c>
      <c r="W191" s="34">
        <v>0</v>
      </c>
      <c r="X191" s="34">
        <v>0</v>
      </c>
      <c r="Y191" s="34">
        <v>0</v>
      </c>
      <c r="Z191" s="34">
        <v>0</v>
      </c>
      <c r="AA191" s="34">
        <v>0</v>
      </c>
    </row>
    <row r="192" spans="2:27" x14ac:dyDescent="0.2">
      <c r="B192" s="32" t="s">
        <v>105</v>
      </c>
      <c r="C192" s="61">
        <v>2</v>
      </c>
      <c r="D192" s="32" t="s">
        <v>114</v>
      </c>
      <c r="E192" s="33">
        <v>1</v>
      </c>
      <c r="F192" s="33" t="s">
        <v>26</v>
      </c>
      <c r="G192" s="46">
        <v>0</v>
      </c>
      <c r="H192" s="75">
        <v>0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0</v>
      </c>
      <c r="U192" s="34">
        <v>0</v>
      </c>
      <c r="V192" s="34">
        <v>0</v>
      </c>
      <c r="W192" s="34">
        <v>0</v>
      </c>
      <c r="X192" s="34">
        <v>0</v>
      </c>
      <c r="Y192" s="34">
        <v>0</v>
      </c>
      <c r="Z192" s="34">
        <v>0</v>
      </c>
      <c r="AA192" s="34">
        <v>0</v>
      </c>
    </row>
    <row r="193" spans="2:27" x14ac:dyDescent="0.2">
      <c r="B193" s="32" t="s">
        <v>126</v>
      </c>
      <c r="C193" s="61"/>
      <c r="D193" s="32"/>
      <c r="E193" s="33"/>
      <c r="F193" s="33"/>
      <c r="G193" s="46"/>
      <c r="H193" s="75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</row>
    <row r="194" spans="2:27" x14ac:dyDescent="0.2">
      <c r="B194" s="32" t="s">
        <v>98</v>
      </c>
      <c r="C194" s="61">
        <v>2</v>
      </c>
      <c r="D194" s="32" t="s">
        <v>109</v>
      </c>
      <c r="E194" s="33">
        <v>1</v>
      </c>
      <c r="F194" s="33" t="s">
        <v>26</v>
      </c>
      <c r="G194" s="46">
        <v>0</v>
      </c>
      <c r="H194" s="75">
        <v>0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v>0</v>
      </c>
      <c r="R194" s="34">
        <v>0</v>
      </c>
      <c r="S194" s="34">
        <v>0</v>
      </c>
      <c r="T194" s="34">
        <v>0</v>
      </c>
      <c r="U194" s="34">
        <v>0</v>
      </c>
      <c r="V194" s="34">
        <v>0</v>
      </c>
      <c r="W194" s="34">
        <v>0</v>
      </c>
      <c r="X194" s="34">
        <v>0</v>
      </c>
      <c r="Y194" s="34">
        <v>0</v>
      </c>
      <c r="Z194" s="34">
        <v>0</v>
      </c>
      <c r="AA194" s="34">
        <v>0</v>
      </c>
    </row>
    <row r="195" spans="2:27" x14ac:dyDescent="0.2">
      <c r="B195" s="32" t="s">
        <v>99</v>
      </c>
      <c r="C195" s="61">
        <v>1</v>
      </c>
      <c r="D195" s="32" t="s">
        <v>110</v>
      </c>
      <c r="E195" s="33">
        <v>1</v>
      </c>
      <c r="F195" s="33" t="s">
        <v>26</v>
      </c>
      <c r="G195" s="46">
        <v>0</v>
      </c>
      <c r="H195" s="75">
        <v>0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0</v>
      </c>
      <c r="Q195" s="34">
        <v>0</v>
      </c>
      <c r="R195" s="34">
        <v>0</v>
      </c>
      <c r="S195" s="34">
        <v>0</v>
      </c>
      <c r="T195" s="34">
        <v>0</v>
      </c>
      <c r="U195" s="34">
        <v>0</v>
      </c>
      <c r="V195" s="34">
        <v>0</v>
      </c>
      <c r="W195" s="34">
        <v>0</v>
      </c>
      <c r="X195" s="34">
        <v>0</v>
      </c>
      <c r="Y195" s="34">
        <v>0</v>
      </c>
      <c r="Z195" s="34">
        <v>0</v>
      </c>
      <c r="AA195" s="34">
        <v>0</v>
      </c>
    </row>
    <row r="196" spans="2:27" x14ac:dyDescent="0.2">
      <c r="B196" s="32" t="s">
        <v>100</v>
      </c>
      <c r="C196" s="61">
        <v>1</v>
      </c>
      <c r="D196" s="32" t="s">
        <v>111</v>
      </c>
      <c r="E196" s="33">
        <v>1</v>
      </c>
      <c r="F196" s="33" t="s">
        <v>26</v>
      </c>
      <c r="G196" s="46">
        <v>0</v>
      </c>
      <c r="H196" s="75">
        <v>0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  <c r="S196" s="34">
        <v>0</v>
      </c>
      <c r="T196" s="34">
        <v>0</v>
      </c>
      <c r="U196" s="34">
        <v>0</v>
      </c>
      <c r="V196" s="34">
        <v>0</v>
      </c>
      <c r="W196" s="34">
        <v>0</v>
      </c>
      <c r="X196" s="34">
        <v>0</v>
      </c>
      <c r="Y196" s="34">
        <v>0</v>
      </c>
      <c r="Z196" s="34">
        <v>0</v>
      </c>
      <c r="AA196" s="34">
        <v>0</v>
      </c>
    </row>
    <row r="197" spans="2:27" x14ac:dyDescent="0.2">
      <c r="B197" s="32" t="s">
        <v>101</v>
      </c>
      <c r="C197" s="61">
        <v>1</v>
      </c>
      <c r="D197" s="32" t="s">
        <v>110</v>
      </c>
      <c r="E197" s="33">
        <v>1</v>
      </c>
      <c r="F197" s="33" t="s">
        <v>26</v>
      </c>
      <c r="G197" s="46">
        <v>0</v>
      </c>
      <c r="H197" s="75">
        <v>0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0</v>
      </c>
      <c r="Q197" s="34">
        <v>0</v>
      </c>
      <c r="R197" s="34">
        <v>0</v>
      </c>
      <c r="S197" s="34">
        <v>0</v>
      </c>
      <c r="T197" s="34">
        <v>0</v>
      </c>
      <c r="U197" s="34">
        <v>0</v>
      </c>
      <c r="V197" s="34">
        <v>0</v>
      </c>
      <c r="W197" s="34">
        <v>0</v>
      </c>
      <c r="X197" s="34">
        <v>0</v>
      </c>
      <c r="Y197" s="34">
        <v>0</v>
      </c>
      <c r="Z197" s="34">
        <v>0</v>
      </c>
      <c r="AA197" s="34">
        <v>0</v>
      </c>
    </row>
    <row r="198" spans="2:27" x14ac:dyDescent="0.2">
      <c r="B198" s="32" t="s">
        <v>101</v>
      </c>
      <c r="C198" s="61">
        <v>2</v>
      </c>
      <c r="D198" s="32" t="s">
        <v>114</v>
      </c>
      <c r="E198" s="33">
        <v>1</v>
      </c>
      <c r="F198" s="33" t="s">
        <v>26</v>
      </c>
      <c r="G198" s="46">
        <v>0</v>
      </c>
      <c r="H198" s="75">
        <v>0</v>
      </c>
      <c r="I198" s="34">
        <v>0</v>
      </c>
      <c r="J198" s="34">
        <v>0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34">
        <v>0</v>
      </c>
      <c r="Q198" s="34">
        <v>0</v>
      </c>
      <c r="R198" s="34">
        <v>0</v>
      </c>
      <c r="S198" s="34">
        <v>0</v>
      </c>
      <c r="T198" s="34">
        <v>0</v>
      </c>
      <c r="U198" s="34">
        <v>0</v>
      </c>
      <c r="V198" s="34">
        <v>0</v>
      </c>
      <c r="W198" s="34">
        <v>0</v>
      </c>
      <c r="X198" s="34">
        <v>0</v>
      </c>
      <c r="Y198" s="34">
        <v>0</v>
      </c>
      <c r="Z198" s="34">
        <v>0</v>
      </c>
      <c r="AA198" s="34">
        <v>0</v>
      </c>
    </row>
    <row r="199" spans="2:27" x14ac:dyDescent="0.2">
      <c r="B199" s="32" t="s">
        <v>102</v>
      </c>
      <c r="C199" s="61">
        <v>1</v>
      </c>
      <c r="D199" s="32" t="s">
        <v>115</v>
      </c>
      <c r="E199" s="33">
        <v>1</v>
      </c>
      <c r="F199" s="33" t="s">
        <v>26</v>
      </c>
      <c r="G199" s="46">
        <v>0</v>
      </c>
      <c r="H199" s="75">
        <v>0</v>
      </c>
      <c r="I199" s="34">
        <v>0</v>
      </c>
      <c r="J199" s="34">
        <v>0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34">
        <v>0</v>
      </c>
      <c r="Q199" s="34">
        <v>0</v>
      </c>
      <c r="R199" s="34">
        <v>0</v>
      </c>
      <c r="S199" s="34">
        <v>0</v>
      </c>
      <c r="T199" s="34">
        <v>0</v>
      </c>
      <c r="U199" s="34">
        <v>0</v>
      </c>
      <c r="V199" s="34">
        <v>0</v>
      </c>
      <c r="W199" s="34">
        <v>0</v>
      </c>
      <c r="X199" s="34">
        <v>0</v>
      </c>
      <c r="Y199" s="34">
        <v>0</v>
      </c>
      <c r="Z199" s="34">
        <v>0</v>
      </c>
      <c r="AA199" s="34">
        <v>0</v>
      </c>
    </row>
    <row r="200" spans="2:27" x14ac:dyDescent="0.2">
      <c r="B200" s="32" t="s">
        <v>103</v>
      </c>
      <c r="C200" s="61">
        <v>1</v>
      </c>
      <c r="D200" s="32" t="s">
        <v>116</v>
      </c>
      <c r="E200" s="33">
        <v>1</v>
      </c>
      <c r="F200" s="33" t="s">
        <v>26</v>
      </c>
      <c r="G200" s="46">
        <v>0</v>
      </c>
      <c r="H200" s="75">
        <v>0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0</v>
      </c>
      <c r="R200" s="34">
        <v>0</v>
      </c>
      <c r="S200" s="34">
        <v>0</v>
      </c>
      <c r="T200" s="34">
        <v>0</v>
      </c>
      <c r="U200" s="34">
        <v>0</v>
      </c>
      <c r="V200" s="34">
        <v>0</v>
      </c>
      <c r="W200" s="34">
        <v>0</v>
      </c>
      <c r="X200" s="34">
        <v>0</v>
      </c>
      <c r="Y200" s="34">
        <v>0</v>
      </c>
      <c r="Z200" s="34">
        <v>0</v>
      </c>
      <c r="AA200" s="34">
        <v>0</v>
      </c>
    </row>
    <row r="201" spans="2:27" x14ac:dyDescent="0.2">
      <c r="B201" s="32" t="s">
        <v>104</v>
      </c>
      <c r="C201" s="61">
        <v>1</v>
      </c>
      <c r="D201" s="32" t="s">
        <v>116</v>
      </c>
      <c r="E201" s="33">
        <v>1</v>
      </c>
      <c r="F201" s="33" t="s">
        <v>26</v>
      </c>
      <c r="G201" s="46">
        <v>0</v>
      </c>
      <c r="H201" s="75">
        <v>0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0</v>
      </c>
      <c r="R201" s="34">
        <v>0</v>
      </c>
      <c r="S201" s="34">
        <v>0</v>
      </c>
      <c r="T201" s="34">
        <v>0</v>
      </c>
      <c r="U201" s="34">
        <v>0</v>
      </c>
      <c r="V201" s="34">
        <v>0</v>
      </c>
      <c r="W201" s="34">
        <v>0</v>
      </c>
      <c r="X201" s="34">
        <v>0</v>
      </c>
      <c r="Y201" s="34">
        <v>0</v>
      </c>
      <c r="Z201" s="34">
        <v>0</v>
      </c>
      <c r="AA201" s="34">
        <v>0</v>
      </c>
    </row>
    <row r="202" spans="2:27" x14ac:dyDescent="0.2">
      <c r="B202" s="32" t="s">
        <v>105</v>
      </c>
      <c r="C202" s="61">
        <v>1</v>
      </c>
      <c r="D202" s="32" t="s">
        <v>116</v>
      </c>
      <c r="E202" s="33">
        <v>1</v>
      </c>
      <c r="F202" s="33" t="s">
        <v>26</v>
      </c>
      <c r="G202" s="46">
        <v>0</v>
      </c>
      <c r="H202" s="75">
        <v>0</v>
      </c>
      <c r="I202" s="34">
        <v>0</v>
      </c>
      <c r="J202" s="34">
        <v>0</v>
      </c>
      <c r="K202" s="34">
        <v>0</v>
      </c>
      <c r="L202" s="34">
        <v>0</v>
      </c>
      <c r="M202" s="34">
        <v>0</v>
      </c>
      <c r="N202" s="34">
        <v>0</v>
      </c>
      <c r="O202" s="34">
        <v>0</v>
      </c>
      <c r="P202" s="34">
        <v>0</v>
      </c>
      <c r="Q202" s="34">
        <v>0</v>
      </c>
      <c r="R202" s="34">
        <v>0</v>
      </c>
      <c r="S202" s="34">
        <v>0</v>
      </c>
      <c r="T202" s="34">
        <v>0</v>
      </c>
      <c r="U202" s="34">
        <v>0</v>
      </c>
      <c r="V202" s="34">
        <v>0</v>
      </c>
      <c r="W202" s="34">
        <v>0</v>
      </c>
      <c r="X202" s="34">
        <v>0</v>
      </c>
      <c r="Y202" s="34">
        <v>0</v>
      </c>
      <c r="Z202" s="34">
        <v>0</v>
      </c>
      <c r="AA202" s="34">
        <v>0</v>
      </c>
    </row>
    <row r="203" spans="2:27" x14ac:dyDescent="0.2">
      <c r="B203" s="32" t="s">
        <v>105</v>
      </c>
      <c r="C203" s="61">
        <v>2</v>
      </c>
      <c r="D203" s="32" t="s">
        <v>114</v>
      </c>
      <c r="E203" s="33">
        <v>1</v>
      </c>
      <c r="F203" s="33" t="s">
        <v>26</v>
      </c>
      <c r="G203" s="46">
        <v>0</v>
      </c>
      <c r="H203" s="75">
        <v>0</v>
      </c>
      <c r="I203" s="34">
        <v>0</v>
      </c>
      <c r="J203" s="34">
        <v>0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0</v>
      </c>
      <c r="R203" s="34">
        <v>0</v>
      </c>
      <c r="S203" s="34">
        <v>0</v>
      </c>
      <c r="T203" s="34">
        <v>0</v>
      </c>
      <c r="U203" s="34">
        <v>0</v>
      </c>
      <c r="V203" s="34">
        <v>0</v>
      </c>
      <c r="W203" s="34">
        <v>0</v>
      </c>
      <c r="X203" s="34">
        <v>0</v>
      </c>
      <c r="Y203" s="34">
        <v>0</v>
      </c>
      <c r="Z203" s="34">
        <v>0</v>
      </c>
      <c r="AA203" s="34">
        <v>0</v>
      </c>
    </row>
    <row r="204" spans="2:27" x14ac:dyDescent="0.2">
      <c r="B204" s="32" t="s">
        <v>117</v>
      </c>
      <c r="C204" s="61">
        <v>2</v>
      </c>
      <c r="D204" s="32" t="s">
        <v>116</v>
      </c>
      <c r="E204" s="33">
        <v>1</v>
      </c>
      <c r="F204" s="33" t="s">
        <v>26</v>
      </c>
      <c r="G204" s="46">
        <v>0</v>
      </c>
      <c r="H204" s="75">
        <v>0</v>
      </c>
      <c r="I204" s="34">
        <v>0</v>
      </c>
      <c r="J204" s="34">
        <v>0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0</v>
      </c>
      <c r="R204" s="34">
        <v>0</v>
      </c>
      <c r="S204" s="34">
        <v>0</v>
      </c>
      <c r="T204" s="34">
        <v>0</v>
      </c>
      <c r="U204" s="34">
        <v>0</v>
      </c>
      <c r="V204" s="34">
        <v>0</v>
      </c>
      <c r="W204" s="34">
        <v>0</v>
      </c>
      <c r="X204" s="34">
        <v>0</v>
      </c>
      <c r="Y204" s="34">
        <v>0</v>
      </c>
      <c r="Z204" s="34">
        <v>0</v>
      </c>
      <c r="AA204" s="34">
        <v>0</v>
      </c>
    </row>
    <row r="205" spans="2:27" x14ac:dyDescent="0.2">
      <c r="B205" s="32" t="s">
        <v>118</v>
      </c>
      <c r="C205" s="61">
        <v>2</v>
      </c>
      <c r="D205" s="32" t="s">
        <v>116</v>
      </c>
      <c r="E205" s="33">
        <v>1</v>
      </c>
      <c r="F205" s="33" t="s">
        <v>26</v>
      </c>
      <c r="G205" s="46">
        <v>0</v>
      </c>
      <c r="H205" s="75">
        <v>0</v>
      </c>
      <c r="I205" s="34">
        <v>0</v>
      </c>
      <c r="J205" s="34">
        <v>0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4">
        <v>0</v>
      </c>
      <c r="R205" s="34">
        <v>0</v>
      </c>
      <c r="S205" s="34">
        <v>0</v>
      </c>
      <c r="T205" s="34">
        <v>0</v>
      </c>
      <c r="U205" s="34">
        <v>0</v>
      </c>
      <c r="V205" s="34">
        <v>0</v>
      </c>
      <c r="W205" s="34">
        <v>0</v>
      </c>
      <c r="X205" s="34">
        <v>0</v>
      </c>
      <c r="Y205" s="34">
        <v>0</v>
      </c>
      <c r="Z205" s="34">
        <v>0</v>
      </c>
      <c r="AA205" s="34">
        <v>0</v>
      </c>
    </row>
    <row r="206" spans="2:27" x14ac:dyDescent="0.2">
      <c r="B206" s="32" t="s">
        <v>157</v>
      </c>
      <c r="C206" s="61">
        <v>2</v>
      </c>
      <c r="D206" s="32" t="s">
        <v>116</v>
      </c>
      <c r="E206" s="33">
        <v>1</v>
      </c>
      <c r="F206" s="33" t="s">
        <v>26</v>
      </c>
      <c r="G206" s="46">
        <v>0</v>
      </c>
      <c r="H206" s="75">
        <v>0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0</v>
      </c>
      <c r="U206" s="34">
        <v>0</v>
      </c>
      <c r="V206" s="34">
        <v>0</v>
      </c>
      <c r="W206" s="34">
        <v>0</v>
      </c>
      <c r="X206" s="34">
        <v>0</v>
      </c>
      <c r="Y206" s="34">
        <v>0</v>
      </c>
      <c r="Z206" s="34">
        <v>0</v>
      </c>
      <c r="AA206" s="34">
        <v>0</v>
      </c>
    </row>
    <row r="208" spans="2:27" ht="15" x14ac:dyDescent="0.25">
      <c r="B208" s="26" t="s">
        <v>53</v>
      </c>
      <c r="C208" s="26"/>
      <c r="D208" s="9"/>
      <c r="E208" s="9"/>
      <c r="F208" s="27"/>
      <c r="G208" s="38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 ht="15" x14ac:dyDescent="0.25">
      <c r="B209" s="28" t="s">
        <v>25</v>
      </c>
      <c r="C209" s="28"/>
      <c r="D209" s="28"/>
      <c r="E209" s="28"/>
      <c r="F209" s="29" t="s">
        <v>17</v>
      </c>
      <c r="G209" s="30" t="s">
        <v>44</v>
      </c>
      <c r="H209" s="30">
        <v>2023</v>
      </c>
      <c r="I209" s="30">
        <v>2024</v>
      </c>
      <c r="J209" s="30">
        <v>2025</v>
      </c>
      <c r="K209" s="30">
        <v>2026</v>
      </c>
      <c r="L209" s="30">
        <v>2027</v>
      </c>
      <c r="M209" s="30">
        <v>2028</v>
      </c>
      <c r="N209" s="30">
        <v>2029</v>
      </c>
      <c r="O209" s="30">
        <v>2030</v>
      </c>
      <c r="P209" s="30">
        <v>2031</v>
      </c>
      <c r="Q209" s="30">
        <v>2032</v>
      </c>
      <c r="R209" s="30">
        <v>2033</v>
      </c>
      <c r="S209" s="30">
        <v>2034</v>
      </c>
      <c r="T209" s="30">
        <v>2035</v>
      </c>
      <c r="U209" s="30">
        <v>2036</v>
      </c>
      <c r="V209" s="30">
        <v>2037</v>
      </c>
      <c r="W209" s="30">
        <v>2038</v>
      </c>
      <c r="X209" s="30">
        <v>2039</v>
      </c>
      <c r="Y209" s="30">
        <v>2040</v>
      </c>
      <c r="Z209" s="30">
        <v>2041</v>
      </c>
      <c r="AA209" s="30">
        <v>2042</v>
      </c>
    </row>
    <row r="210" spans="1:27" x14ac:dyDescent="0.2">
      <c r="A210" s="23"/>
      <c r="B210" s="31" t="s">
        <v>97</v>
      </c>
      <c r="C210" s="31"/>
      <c r="D210" s="32"/>
      <c r="E210" s="32"/>
      <c r="F210" s="33" t="s">
        <v>26</v>
      </c>
      <c r="G210" s="39">
        <v>-7570404.482184954</v>
      </c>
      <c r="H210" s="34">
        <v>0</v>
      </c>
      <c r="I210" s="34">
        <v>0</v>
      </c>
      <c r="J210" s="34">
        <v>0</v>
      </c>
      <c r="K210" s="34">
        <v>-775550.20980000007</v>
      </c>
      <c r="L210" s="34">
        <v>-775550.20980000007</v>
      </c>
      <c r="M210" s="34">
        <v>-775550.20980000007</v>
      </c>
      <c r="N210" s="34">
        <v>-775550.20980000007</v>
      </c>
      <c r="O210" s="34">
        <v>-775550.20980000007</v>
      </c>
      <c r="P210" s="34">
        <v>-775550.20980000007</v>
      </c>
      <c r="Q210" s="34">
        <v>-775550.20980000007</v>
      </c>
      <c r="R210" s="34">
        <v>-775550.20980000007</v>
      </c>
      <c r="S210" s="34">
        <v>-775550.20980000007</v>
      </c>
      <c r="T210" s="34">
        <v>-775550.20980000007</v>
      </c>
      <c r="U210" s="34">
        <v>-775550.20980000007</v>
      </c>
      <c r="V210" s="34">
        <v>-775550.20980000007</v>
      </c>
      <c r="W210" s="34">
        <v>-775550.20980000007</v>
      </c>
      <c r="X210" s="34">
        <v>-775550.20980000007</v>
      </c>
      <c r="Y210" s="34">
        <v>-775550.20980000007</v>
      </c>
      <c r="Z210" s="34">
        <v>-775550.20980000007</v>
      </c>
      <c r="AA210" s="34">
        <v>-775550.20980000007</v>
      </c>
    </row>
    <row r="211" spans="1:27" x14ac:dyDescent="0.2">
      <c r="A211" s="23"/>
      <c r="B211" s="31" t="s">
        <v>98</v>
      </c>
      <c r="C211" s="31"/>
      <c r="D211" s="32"/>
      <c r="E211" s="32"/>
      <c r="F211" s="33" t="s">
        <v>26</v>
      </c>
      <c r="G211" s="39">
        <v>-7570404.482184954</v>
      </c>
      <c r="H211" s="34">
        <v>0</v>
      </c>
      <c r="I211" s="34">
        <v>0</v>
      </c>
      <c r="J211" s="34">
        <v>0</v>
      </c>
      <c r="K211" s="34">
        <v>-775550.20980000007</v>
      </c>
      <c r="L211" s="34">
        <v>-775550.20980000007</v>
      </c>
      <c r="M211" s="34">
        <v>-775550.20980000007</v>
      </c>
      <c r="N211" s="34">
        <v>-775550.20980000007</v>
      </c>
      <c r="O211" s="34">
        <v>-775550.20980000007</v>
      </c>
      <c r="P211" s="34">
        <v>-775550.20980000007</v>
      </c>
      <c r="Q211" s="34">
        <v>-775550.20980000007</v>
      </c>
      <c r="R211" s="34">
        <v>-775550.20980000007</v>
      </c>
      <c r="S211" s="34">
        <v>-775550.20980000007</v>
      </c>
      <c r="T211" s="34">
        <v>-775550.20980000007</v>
      </c>
      <c r="U211" s="34">
        <v>-775550.20980000007</v>
      </c>
      <c r="V211" s="34">
        <v>-775550.20980000007</v>
      </c>
      <c r="W211" s="34">
        <v>-775550.20980000007</v>
      </c>
      <c r="X211" s="34">
        <v>-775550.20980000007</v>
      </c>
      <c r="Y211" s="34">
        <v>-775550.20980000007</v>
      </c>
      <c r="Z211" s="34">
        <v>-775550.20980000007</v>
      </c>
      <c r="AA211" s="34">
        <v>-775550.20980000007</v>
      </c>
    </row>
    <row r="212" spans="1:27" x14ac:dyDescent="0.2">
      <c r="A212" s="23"/>
      <c r="B212" s="31" t="s">
        <v>99</v>
      </c>
      <c r="C212" s="31"/>
      <c r="D212" s="32"/>
      <c r="E212" s="32"/>
      <c r="F212" s="33" t="s">
        <v>26</v>
      </c>
      <c r="G212" s="39">
        <v>-4171414.376420619</v>
      </c>
      <c r="H212" s="34">
        <v>0</v>
      </c>
      <c r="I212" s="34">
        <v>0</v>
      </c>
      <c r="J212" s="34">
        <v>0</v>
      </c>
      <c r="K212" s="34">
        <v>-81721.797299999991</v>
      </c>
      <c r="L212" s="34">
        <v>-81721.797299999991</v>
      </c>
      <c r="M212" s="34">
        <v>-81721.797299999991</v>
      </c>
      <c r="N212" s="34">
        <v>-541518.84614688705</v>
      </c>
      <c r="O212" s="34">
        <v>-541518.84614688705</v>
      </c>
      <c r="P212" s="34">
        <v>-541518.84614688705</v>
      </c>
      <c r="Q212" s="34">
        <v>-541518.84614688705</v>
      </c>
      <c r="R212" s="34">
        <v>-541518.84614688705</v>
      </c>
      <c r="S212" s="34">
        <v>-541518.84614688705</v>
      </c>
      <c r="T212" s="34">
        <v>-541518.84614688705</v>
      </c>
      <c r="U212" s="34">
        <v>-541518.84614688705</v>
      </c>
      <c r="V212" s="34">
        <v>-541518.84614688705</v>
      </c>
      <c r="W212" s="34">
        <v>-541518.84614688705</v>
      </c>
      <c r="X212" s="34">
        <v>-541518.84614688705</v>
      </c>
      <c r="Y212" s="34">
        <v>-541518.84614688705</v>
      </c>
      <c r="Z212" s="34">
        <v>-541518.84614688705</v>
      </c>
      <c r="AA212" s="34">
        <v>-541518.84614688705</v>
      </c>
    </row>
    <row r="213" spans="1:27" x14ac:dyDescent="0.2">
      <c r="A213" s="23"/>
      <c r="B213" s="31" t="s">
        <v>100</v>
      </c>
      <c r="C213" s="31"/>
      <c r="D213" s="32"/>
      <c r="E213" s="32"/>
      <c r="F213" s="33" t="s">
        <v>26</v>
      </c>
      <c r="G213" s="39">
        <v>-5352054.7632486243</v>
      </c>
      <c r="H213" s="34">
        <v>0</v>
      </c>
      <c r="I213" s="34">
        <v>0</v>
      </c>
      <c r="J213" s="34">
        <v>0</v>
      </c>
      <c r="K213" s="34">
        <v>-81721.797299999991</v>
      </c>
      <c r="L213" s="34">
        <v>-81721.797299999991</v>
      </c>
      <c r="M213" s="34">
        <v>-81721.797299999991</v>
      </c>
      <c r="N213" s="34">
        <v>-702426.71100000013</v>
      </c>
      <c r="O213" s="34">
        <v>-702426.71100000013</v>
      </c>
      <c r="P213" s="34">
        <v>-702426.71100000013</v>
      </c>
      <c r="Q213" s="34">
        <v>-702426.71100000013</v>
      </c>
      <c r="R213" s="34">
        <v>-702426.71100000013</v>
      </c>
      <c r="S213" s="34">
        <v>-702426.71100000013</v>
      </c>
      <c r="T213" s="34">
        <v>-702426.71100000013</v>
      </c>
      <c r="U213" s="34">
        <v>-702426.71100000013</v>
      </c>
      <c r="V213" s="34">
        <v>-702426.71100000013</v>
      </c>
      <c r="W213" s="34">
        <v>-702426.71100000013</v>
      </c>
      <c r="X213" s="34">
        <v>-702426.71100000013</v>
      </c>
      <c r="Y213" s="34">
        <v>-702426.71100000013</v>
      </c>
      <c r="Z213" s="34">
        <v>-702426.71100000013</v>
      </c>
      <c r="AA213" s="34">
        <v>-702426.71100000013</v>
      </c>
    </row>
    <row r="214" spans="1:27" x14ac:dyDescent="0.2">
      <c r="A214" s="23"/>
      <c r="B214" s="31" t="s">
        <v>101</v>
      </c>
      <c r="C214" s="31"/>
      <c r="D214" s="32"/>
      <c r="E214" s="32"/>
      <c r="F214" s="33" t="s">
        <v>26</v>
      </c>
      <c r="G214" s="39">
        <v>-4171414.376420619</v>
      </c>
      <c r="H214" s="34">
        <v>0</v>
      </c>
      <c r="I214" s="34">
        <v>0</v>
      </c>
      <c r="J214" s="34">
        <v>0</v>
      </c>
      <c r="K214" s="34">
        <v>-81721.797299999991</v>
      </c>
      <c r="L214" s="34">
        <v>-81721.797299999991</v>
      </c>
      <c r="M214" s="34">
        <v>-81721.797299999991</v>
      </c>
      <c r="N214" s="34">
        <v>-541518.84614688705</v>
      </c>
      <c r="O214" s="34">
        <v>-541518.84614688705</v>
      </c>
      <c r="P214" s="34">
        <v>-541518.84614688705</v>
      </c>
      <c r="Q214" s="34">
        <v>-541518.84614688705</v>
      </c>
      <c r="R214" s="34">
        <v>-541518.84614688705</v>
      </c>
      <c r="S214" s="34">
        <v>-541518.84614688705</v>
      </c>
      <c r="T214" s="34">
        <v>-541518.84614688705</v>
      </c>
      <c r="U214" s="34">
        <v>-541518.84614688705</v>
      </c>
      <c r="V214" s="34">
        <v>-541518.84614688705</v>
      </c>
      <c r="W214" s="34">
        <v>-541518.84614688705</v>
      </c>
      <c r="X214" s="34">
        <v>-541518.84614688705</v>
      </c>
      <c r="Y214" s="34">
        <v>-541518.84614688705</v>
      </c>
      <c r="Z214" s="34">
        <v>-541518.84614688705</v>
      </c>
      <c r="AA214" s="34">
        <v>-541518.84614688705</v>
      </c>
    </row>
    <row r="215" spans="1:27" x14ac:dyDescent="0.2">
      <c r="A215" s="23"/>
      <c r="B215" s="31" t="s">
        <v>102</v>
      </c>
      <c r="C215" s="31"/>
      <c r="D215" s="32"/>
      <c r="E215" s="32"/>
      <c r="F215" s="33" t="s">
        <v>26</v>
      </c>
      <c r="G215" s="39">
        <v>-10106481.760960488</v>
      </c>
      <c r="H215" s="34">
        <v>0</v>
      </c>
      <c r="I215" s="34">
        <v>0</v>
      </c>
      <c r="J215" s="34">
        <v>0</v>
      </c>
      <c r="K215" s="34">
        <v>-81721.797299999991</v>
      </c>
      <c r="L215" s="34">
        <v>-81721.797299999991</v>
      </c>
      <c r="M215" s="34">
        <v>-81721.797299999991</v>
      </c>
      <c r="N215" s="34">
        <v>-1350401.0691</v>
      </c>
      <c r="O215" s="34">
        <v>-1350401.0691</v>
      </c>
      <c r="P215" s="34">
        <v>-1350401.0691</v>
      </c>
      <c r="Q215" s="34">
        <v>-1350401.0691</v>
      </c>
      <c r="R215" s="34">
        <v>-1350401.0691</v>
      </c>
      <c r="S215" s="34">
        <v>-1350401.0691</v>
      </c>
      <c r="T215" s="34">
        <v>-1350401.0691</v>
      </c>
      <c r="U215" s="34">
        <v>-1350401.0691</v>
      </c>
      <c r="V215" s="34">
        <v>-1350401.0691</v>
      </c>
      <c r="W215" s="34">
        <v>-1350401.0691</v>
      </c>
      <c r="X215" s="34">
        <v>-1350401.0691</v>
      </c>
      <c r="Y215" s="34">
        <v>-1350401.0691</v>
      </c>
      <c r="Z215" s="34">
        <v>-1350401.0691</v>
      </c>
      <c r="AA215" s="34">
        <v>-1350401.0691</v>
      </c>
    </row>
    <row r="216" spans="1:27" x14ac:dyDescent="0.2">
      <c r="A216" s="23"/>
      <c r="B216" s="31" t="s">
        <v>103</v>
      </c>
      <c r="C216" s="31"/>
      <c r="D216" s="32"/>
      <c r="E216" s="32"/>
      <c r="F216" s="33" t="s">
        <v>26</v>
      </c>
      <c r="G216" s="39">
        <v>-9233346.9309553597</v>
      </c>
      <c r="H216" s="34">
        <v>0</v>
      </c>
      <c r="I216" s="34">
        <v>0</v>
      </c>
      <c r="J216" s="34">
        <v>0</v>
      </c>
      <c r="K216" s="34">
        <v>-945910.3759000001</v>
      </c>
      <c r="L216" s="34">
        <v>-945910.3759000001</v>
      </c>
      <c r="M216" s="34">
        <v>-945910.3759000001</v>
      </c>
      <c r="N216" s="34">
        <v>-945910.3759000001</v>
      </c>
      <c r="O216" s="34">
        <v>-945910.3759000001</v>
      </c>
      <c r="P216" s="34">
        <v>-945910.3759000001</v>
      </c>
      <c r="Q216" s="34">
        <v>-945910.3759000001</v>
      </c>
      <c r="R216" s="34">
        <v>-945910.3759000001</v>
      </c>
      <c r="S216" s="34">
        <v>-945910.3759000001</v>
      </c>
      <c r="T216" s="34">
        <v>-945910.3759000001</v>
      </c>
      <c r="U216" s="34">
        <v>-945910.3759000001</v>
      </c>
      <c r="V216" s="34">
        <v>-945910.3759000001</v>
      </c>
      <c r="W216" s="34">
        <v>-945910.3759000001</v>
      </c>
      <c r="X216" s="34">
        <v>-945910.3759000001</v>
      </c>
      <c r="Y216" s="34">
        <v>-945910.3759000001</v>
      </c>
      <c r="Z216" s="34">
        <v>-945910.3759000001</v>
      </c>
      <c r="AA216" s="34">
        <v>-945910.3759000001</v>
      </c>
    </row>
    <row r="217" spans="1:27" x14ac:dyDescent="0.2">
      <c r="A217" s="23"/>
      <c r="B217" s="31" t="s">
        <v>104</v>
      </c>
      <c r="C217" s="31"/>
      <c r="D217" s="32"/>
      <c r="E217" s="32"/>
      <c r="F217" s="33" t="s">
        <v>26</v>
      </c>
      <c r="G217" s="39"/>
      <c r="H217" s="75" t="s">
        <v>200</v>
      </c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</row>
    <row r="218" spans="1:27" x14ac:dyDescent="0.2">
      <c r="A218" s="23"/>
      <c r="B218" s="31" t="s">
        <v>105</v>
      </c>
      <c r="C218" s="31"/>
      <c r="D218" s="32"/>
      <c r="E218" s="32"/>
      <c r="F218" s="33" t="s">
        <v>26</v>
      </c>
      <c r="G218" s="39">
        <v>-9233346.9309553597</v>
      </c>
      <c r="H218" s="34">
        <v>0</v>
      </c>
      <c r="I218" s="34">
        <v>0</v>
      </c>
      <c r="J218" s="34">
        <v>0</v>
      </c>
      <c r="K218" s="34">
        <v>-945910.3759000001</v>
      </c>
      <c r="L218" s="34">
        <v>-945910.3759000001</v>
      </c>
      <c r="M218" s="34">
        <v>-945910.3759000001</v>
      </c>
      <c r="N218" s="34">
        <v>-945910.3759000001</v>
      </c>
      <c r="O218" s="34">
        <v>-945910.3759000001</v>
      </c>
      <c r="P218" s="34">
        <v>-945910.3759000001</v>
      </c>
      <c r="Q218" s="34">
        <v>-945910.3759000001</v>
      </c>
      <c r="R218" s="34">
        <v>-945910.3759000001</v>
      </c>
      <c r="S218" s="34">
        <v>-945910.3759000001</v>
      </c>
      <c r="T218" s="34">
        <v>-945910.3759000001</v>
      </c>
      <c r="U218" s="34">
        <v>-945910.3759000001</v>
      </c>
      <c r="V218" s="34">
        <v>-945910.3759000001</v>
      </c>
      <c r="W218" s="34">
        <v>-945910.3759000001</v>
      </c>
      <c r="X218" s="34">
        <v>-945910.3759000001</v>
      </c>
      <c r="Y218" s="34">
        <v>-945910.3759000001</v>
      </c>
      <c r="Z218" s="34">
        <v>-945910.3759000001</v>
      </c>
      <c r="AA218" s="34">
        <v>-945910.3759000001</v>
      </c>
    </row>
    <row r="219" spans="1:27" x14ac:dyDescent="0.2">
      <c r="A219" s="23"/>
      <c r="B219" s="31" t="s">
        <v>117</v>
      </c>
      <c r="C219" s="31"/>
      <c r="D219" s="32"/>
      <c r="E219" s="32"/>
      <c r="F219" s="33" t="s">
        <v>26</v>
      </c>
      <c r="G219" s="39"/>
      <c r="H219" s="75" t="s">
        <v>200</v>
      </c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</row>
    <row r="220" spans="1:27" x14ac:dyDescent="0.2">
      <c r="A220" s="23"/>
      <c r="B220" s="31" t="s">
        <v>118</v>
      </c>
      <c r="C220" s="31"/>
      <c r="D220" s="32"/>
      <c r="E220" s="32"/>
      <c r="F220" s="33" t="s">
        <v>26</v>
      </c>
      <c r="G220" s="39"/>
      <c r="H220" s="75" t="s">
        <v>200</v>
      </c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</row>
    <row r="221" spans="1:27" x14ac:dyDescent="0.2">
      <c r="A221" s="23"/>
      <c r="B221" s="97" t="s">
        <v>157</v>
      </c>
      <c r="C221" s="31"/>
      <c r="D221" s="32"/>
      <c r="E221" s="32"/>
      <c r="F221" s="33" t="s">
        <v>26</v>
      </c>
      <c r="G221" s="39"/>
      <c r="H221" s="75" t="s">
        <v>200</v>
      </c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</row>
    <row r="223" spans="1:27" ht="15" x14ac:dyDescent="0.25">
      <c r="B223" s="8" t="s">
        <v>27</v>
      </c>
      <c r="C223" s="26"/>
      <c r="D223" s="9"/>
      <c r="E223" s="9"/>
      <c r="F223" s="27"/>
      <c r="G223" s="38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 ht="15" x14ac:dyDescent="0.25">
      <c r="B224" s="28" t="s">
        <v>25</v>
      </c>
      <c r="C224" s="28"/>
      <c r="D224" s="28"/>
      <c r="E224" s="28"/>
      <c r="F224" s="29" t="s">
        <v>17</v>
      </c>
      <c r="G224" s="30" t="s">
        <v>44</v>
      </c>
      <c r="H224" s="30">
        <v>2023</v>
      </c>
      <c r="I224" s="30">
        <v>2024</v>
      </c>
      <c r="J224" s="30">
        <v>2025</v>
      </c>
      <c r="K224" s="30">
        <v>2026</v>
      </c>
      <c r="L224" s="30">
        <v>2027</v>
      </c>
      <c r="M224" s="30">
        <v>2028</v>
      </c>
      <c r="N224" s="30">
        <v>2029</v>
      </c>
      <c r="O224" s="30">
        <v>2030</v>
      </c>
      <c r="P224" s="30">
        <v>2031</v>
      </c>
      <c r="Q224" s="30">
        <v>2032</v>
      </c>
      <c r="R224" s="30">
        <v>2033</v>
      </c>
      <c r="S224" s="30">
        <v>2034</v>
      </c>
      <c r="T224" s="30">
        <v>2035</v>
      </c>
      <c r="U224" s="30">
        <v>2036</v>
      </c>
      <c r="V224" s="30">
        <v>2037</v>
      </c>
      <c r="W224" s="30">
        <v>2038</v>
      </c>
      <c r="X224" s="30">
        <v>2039</v>
      </c>
      <c r="Y224" s="30">
        <v>2040</v>
      </c>
      <c r="Z224" s="30">
        <v>2041</v>
      </c>
      <c r="AA224" s="30">
        <v>2042</v>
      </c>
    </row>
    <row r="225" spans="2:27" x14ac:dyDescent="0.2">
      <c r="B225" s="31" t="s">
        <v>97</v>
      </c>
      <c r="C225" s="31"/>
      <c r="D225" s="32"/>
      <c r="E225" s="32"/>
      <c r="F225" s="33" t="s">
        <v>26</v>
      </c>
      <c r="G225" s="39">
        <v>0</v>
      </c>
      <c r="H225" s="34">
        <v>0</v>
      </c>
      <c r="I225" s="34">
        <v>0</v>
      </c>
      <c r="J225" s="34">
        <v>0</v>
      </c>
      <c r="K225" s="34">
        <v>0</v>
      </c>
      <c r="L225" s="34">
        <v>0</v>
      </c>
      <c r="M225" s="34">
        <v>0</v>
      </c>
      <c r="N225" s="34">
        <v>0</v>
      </c>
      <c r="O225" s="34">
        <v>0</v>
      </c>
      <c r="P225" s="34">
        <v>0</v>
      </c>
      <c r="Q225" s="34">
        <v>0</v>
      </c>
      <c r="R225" s="34">
        <v>0</v>
      </c>
      <c r="S225" s="34">
        <v>0</v>
      </c>
      <c r="T225" s="34">
        <v>0</v>
      </c>
      <c r="U225" s="34">
        <v>0</v>
      </c>
      <c r="V225" s="34">
        <v>0</v>
      </c>
      <c r="W225" s="34">
        <v>0</v>
      </c>
      <c r="X225" s="34">
        <v>0</v>
      </c>
      <c r="Y225" s="34">
        <v>0</v>
      </c>
      <c r="Z225" s="34">
        <v>0</v>
      </c>
      <c r="AA225" s="34">
        <v>0</v>
      </c>
    </row>
    <row r="226" spans="2:27" x14ac:dyDescent="0.2">
      <c r="B226" s="31" t="s">
        <v>98</v>
      </c>
      <c r="C226" s="31"/>
      <c r="D226" s="32"/>
      <c r="E226" s="32"/>
      <c r="F226" s="33" t="s">
        <v>26</v>
      </c>
      <c r="G226" s="39">
        <v>0</v>
      </c>
      <c r="H226" s="34">
        <v>0</v>
      </c>
      <c r="I226" s="34">
        <v>0</v>
      </c>
      <c r="J226" s="34">
        <v>0</v>
      </c>
      <c r="K226" s="34">
        <v>0</v>
      </c>
      <c r="L226" s="34">
        <v>0</v>
      </c>
      <c r="M226" s="34">
        <v>0</v>
      </c>
      <c r="N226" s="34">
        <v>0</v>
      </c>
      <c r="O226" s="34">
        <v>0</v>
      </c>
      <c r="P226" s="34">
        <v>0</v>
      </c>
      <c r="Q226" s="34">
        <v>0</v>
      </c>
      <c r="R226" s="34">
        <v>0</v>
      </c>
      <c r="S226" s="34">
        <v>0</v>
      </c>
      <c r="T226" s="34">
        <v>0</v>
      </c>
      <c r="U226" s="34">
        <v>0</v>
      </c>
      <c r="V226" s="34">
        <v>0</v>
      </c>
      <c r="W226" s="34">
        <v>0</v>
      </c>
      <c r="X226" s="34">
        <v>0</v>
      </c>
      <c r="Y226" s="34">
        <v>0</v>
      </c>
      <c r="Z226" s="34">
        <v>0</v>
      </c>
      <c r="AA226" s="34">
        <v>0</v>
      </c>
    </row>
    <row r="227" spans="2:27" x14ac:dyDescent="0.2">
      <c r="B227" s="31" t="s">
        <v>99</v>
      </c>
      <c r="C227" s="31"/>
      <c r="D227" s="32"/>
      <c r="E227" s="32"/>
      <c r="F227" s="33" t="s">
        <v>26</v>
      </c>
      <c r="G227" s="39">
        <v>0</v>
      </c>
      <c r="H227" s="34">
        <v>0</v>
      </c>
      <c r="I227" s="34">
        <v>0</v>
      </c>
      <c r="J227" s="34">
        <v>0</v>
      </c>
      <c r="K227" s="34">
        <v>0</v>
      </c>
      <c r="L227" s="34">
        <v>0</v>
      </c>
      <c r="M227" s="34">
        <v>0</v>
      </c>
      <c r="N227" s="34">
        <v>0</v>
      </c>
      <c r="O227" s="34">
        <v>0</v>
      </c>
      <c r="P227" s="34">
        <v>0</v>
      </c>
      <c r="Q227" s="34">
        <v>0</v>
      </c>
      <c r="R227" s="34">
        <v>0</v>
      </c>
      <c r="S227" s="34">
        <v>0</v>
      </c>
      <c r="T227" s="34">
        <v>0</v>
      </c>
      <c r="U227" s="34">
        <v>0</v>
      </c>
      <c r="V227" s="34">
        <v>0</v>
      </c>
      <c r="W227" s="34">
        <v>0</v>
      </c>
      <c r="X227" s="34">
        <v>0</v>
      </c>
      <c r="Y227" s="34">
        <v>0</v>
      </c>
      <c r="Z227" s="34">
        <v>0</v>
      </c>
      <c r="AA227" s="34">
        <v>0</v>
      </c>
    </row>
    <row r="228" spans="2:27" x14ac:dyDescent="0.2">
      <c r="B228" s="31" t="s">
        <v>100</v>
      </c>
      <c r="C228" s="31"/>
      <c r="D228" s="32"/>
      <c r="E228" s="32"/>
      <c r="F228" s="33" t="s">
        <v>26</v>
      </c>
      <c r="G228" s="39">
        <v>0</v>
      </c>
      <c r="H228" s="34">
        <v>0</v>
      </c>
      <c r="I228" s="34">
        <v>0</v>
      </c>
      <c r="J228" s="34">
        <v>0</v>
      </c>
      <c r="K228" s="34">
        <v>0</v>
      </c>
      <c r="L228" s="34">
        <v>0</v>
      </c>
      <c r="M228" s="34">
        <v>0</v>
      </c>
      <c r="N228" s="34">
        <v>0</v>
      </c>
      <c r="O228" s="34">
        <v>0</v>
      </c>
      <c r="P228" s="34">
        <v>0</v>
      </c>
      <c r="Q228" s="34">
        <v>0</v>
      </c>
      <c r="R228" s="34">
        <v>0</v>
      </c>
      <c r="S228" s="34">
        <v>0</v>
      </c>
      <c r="T228" s="34">
        <v>0</v>
      </c>
      <c r="U228" s="34">
        <v>0</v>
      </c>
      <c r="V228" s="34">
        <v>0</v>
      </c>
      <c r="W228" s="34">
        <v>0</v>
      </c>
      <c r="X228" s="34">
        <v>0</v>
      </c>
      <c r="Y228" s="34">
        <v>0</v>
      </c>
      <c r="Z228" s="34">
        <v>0</v>
      </c>
      <c r="AA228" s="34">
        <v>0</v>
      </c>
    </row>
    <row r="229" spans="2:27" x14ac:dyDescent="0.2">
      <c r="B229" s="31" t="s">
        <v>101</v>
      </c>
      <c r="C229" s="31"/>
      <c r="D229" s="32"/>
      <c r="E229" s="32"/>
      <c r="F229" s="33" t="s">
        <v>26</v>
      </c>
      <c r="G229" s="39">
        <v>0</v>
      </c>
      <c r="H229" s="34">
        <v>0</v>
      </c>
      <c r="I229" s="34">
        <v>0</v>
      </c>
      <c r="J229" s="34">
        <v>0</v>
      </c>
      <c r="K229" s="34">
        <v>0</v>
      </c>
      <c r="L229" s="34">
        <v>0</v>
      </c>
      <c r="M229" s="34">
        <v>0</v>
      </c>
      <c r="N229" s="34">
        <v>0</v>
      </c>
      <c r="O229" s="34">
        <v>0</v>
      </c>
      <c r="P229" s="34">
        <v>0</v>
      </c>
      <c r="Q229" s="34">
        <v>0</v>
      </c>
      <c r="R229" s="34">
        <v>0</v>
      </c>
      <c r="S229" s="34">
        <v>0</v>
      </c>
      <c r="T229" s="34">
        <v>0</v>
      </c>
      <c r="U229" s="34">
        <v>0</v>
      </c>
      <c r="V229" s="34">
        <v>0</v>
      </c>
      <c r="W229" s="34">
        <v>0</v>
      </c>
      <c r="X229" s="34">
        <v>0</v>
      </c>
      <c r="Y229" s="34">
        <v>0</v>
      </c>
      <c r="Z229" s="34">
        <v>0</v>
      </c>
      <c r="AA229" s="34">
        <v>0</v>
      </c>
    </row>
    <row r="230" spans="2:27" x14ac:dyDescent="0.2">
      <c r="B230" s="31" t="s">
        <v>102</v>
      </c>
      <c r="C230" s="31"/>
      <c r="D230" s="32"/>
      <c r="E230" s="32"/>
      <c r="F230" s="33" t="s">
        <v>26</v>
      </c>
      <c r="G230" s="39">
        <v>0</v>
      </c>
      <c r="H230" s="34">
        <v>0</v>
      </c>
      <c r="I230" s="34">
        <v>0</v>
      </c>
      <c r="J230" s="34">
        <v>0</v>
      </c>
      <c r="K230" s="34">
        <v>0</v>
      </c>
      <c r="L230" s="34">
        <v>0</v>
      </c>
      <c r="M230" s="34">
        <v>0</v>
      </c>
      <c r="N230" s="34">
        <v>0</v>
      </c>
      <c r="O230" s="34">
        <v>0</v>
      </c>
      <c r="P230" s="34">
        <v>0</v>
      </c>
      <c r="Q230" s="34">
        <v>0</v>
      </c>
      <c r="R230" s="34">
        <v>0</v>
      </c>
      <c r="S230" s="34">
        <v>0</v>
      </c>
      <c r="T230" s="34">
        <v>0</v>
      </c>
      <c r="U230" s="34">
        <v>0</v>
      </c>
      <c r="V230" s="34">
        <v>0</v>
      </c>
      <c r="W230" s="34">
        <v>0</v>
      </c>
      <c r="X230" s="34">
        <v>0</v>
      </c>
      <c r="Y230" s="34">
        <v>0</v>
      </c>
      <c r="Z230" s="34">
        <v>0</v>
      </c>
      <c r="AA230" s="34">
        <v>0</v>
      </c>
    </row>
    <row r="231" spans="2:27" x14ac:dyDescent="0.2">
      <c r="B231" s="31" t="s">
        <v>103</v>
      </c>
      <c r="C231" s="31"/>
      <c r="D231" s="32"/>
      <c r="E231" s="32"/>
      <c r="F231" s="33" t="s">
        <v>26</v>
      </c>
      <c r="G231" s="39">
        <v>0</v>
      </c>
      <c r="H231" s="34">
        <v>0</v>
      </c>
      <c r="I231" s="34">
        <v>0</v>
      </c>
      <c r="J231" s="34">
        <v>0</v>
      </c>
      <c r="K231" s="34">
        <v>0</v>
      </c>
      <c r="L231" s="34">
        <v>0</v>
      </c>
      <c r="M231" s="34">
        <v>0</v>
      </c>
      <c r="N231" s="34">
        <v>0</v>
      </c>
      <c r="O231" s="34">
        <v>0</v>
      </c>
      <c r="P231" s="34">
        <v>0</v>
      </c>
      <c r="Q231" s="34">
        <v>0</v>
      </c>
      <c r="R231" s="34">
        <v>0</v>
      </c>
      <c r="S231" s="34">
        <v>0</v>
      </c>
      <c r="T231" s="34">
        <v>0</v>
      </c>
      <c r="U231" s="34">
        <v>0</v>
      </c>
      <c r="V231" s="34">
        <v>0</v>
      </c>
      <c r="W231" s="34">
        <v>0</v>
      </c>
      <c r="X231" s="34">
        <v>0</v>
      </c>
      <c r="Y231" s="34">
        <v>0</v>
      </c>
      <c r="Z231" s="34">
        <v>0</v>
      </c>
      <c r="AA231" s="34">
        <v>0</v>
      </c>
    </row>
    <row r="232" spans="2:27" x14ac:dyDescent="0.2">
      <c r="B232" s="31" t="s">
        <v>104</v>
      </c>
      <c r="C232" s="31"/>
      <c r="D232" s="32"/>
      <c r="E232" s="32"/>
      <c r="F232" s="33" t="s">
        <v>26</v>
      </c>
      <c r="G232" s="39"/>
      <c r="H232" s="75" t="s">
        <v>200</v>
      </c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</row>
    <row r="233" spans="2:27" x14ac:dyDescent="0.2">
      <c r="B233" s="31" t="s">
        <v>105</v>
      </c>
      <c r="C233" s="31"/>
      <c r="D233" s="32"/>
      <c r="E233" s="32"/>
      <c r="F233" s="33" t="s">
        <v>26</v>
      </c>
      <c r="G233" s="39">
        <v>0</v>
      </c>
      <c r="H233" s="34">
        <v>0</v>
      </c>
      <c r="I233" s="34">
        <v>0</v>
      </c>
      <c r="J233" s="34">
        <v>0</v>
      </c>
      <c r="K233" s="34">
        <v>0</v>
      </c>
      <c r="L233" s="34">
        <v>0</v>
      </c>
      <c r="M233" s="34">
        <v>0</v>
      </c>
      <c r="N233" s="34">
        <v>0</v>
      </c>
      <c r="O233" s="34">
        <v>0</v>
      </c>
      <c r="P233" s="34">
        <v>0</v>
      </c>
      <c r="Q233" s="34">
        <v>0</v>
      </c>
      <c r="R233" s="34">
        <v>0</v>
      </c>
      <c r="S233" s="34">
        <v>0</v>
      </c>
      <c r="T233" s="34">
        <v>0</v>
      </c>
      <c r="U233" s="34">
        <v>0</v>
      </c>
      <c r="V233" s="34">
        <v>0</v>
      </c>
      <c r="W233" s="34">
        <v>0</v>
      </c>
      <c r="X233" s="34">
        <v>0</v>
      </c>
      <c r="Y233" s="34">
        <v>0</v>
      </c>
      <c r="Z233" s="34">
        <v>0</v>
      </c>
      <c r="AA233" s="34">
        <v>0</v>
      </c>
    </row>
    <row r="234" spans="2:27" x14ac:dyDescent="0.2">
      <c r="B234" s="31" t="s">
        <v>117</v>
      </c>
      <c r="C234" s="31"/>
      <c r="D234" s="32"/>
      <c r="E234" s="32"/>
      <c r="F234" s="33" t="s">
        <v>26</v>
      </c>
      <c r="G234" s="39"/>
      <c r="H234" s="75" t="s">
        <v>200</v>
      </c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</row>
    <row r="235" spans="2:27" x14ac:dyDescent="0.2">
      <c r="B235" s="31" t="s">
        <v>118</v>
      </c>
      <c r="C235" s="31"/>
      <c r="D235" s="32"/>
      <c r="E235" s="32"/>
      <c r="F235" s="33" t="s">
        <v>26</v>
      </c>
      <c r="G235" s="39"/>
      <c r="H235" s="75" t="s">
        <v>200</v>
      </c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</row>
    <row r="236" spans="2:27" x14ac:dyDescent="0.2">
      <c r="B236" s="97" t="s">
        <v>157</v>
      </c>
      <c r="C236" s="31"/>
      <c r="D236" s="32"/>
      <c r="E236" s="32"/>
      <c r="F236" s="33" t="s">
        <v>26</v>
      </c>
      <c r="G236" s="39"/>
      <c r="H236" s="75" t="s">
        <v>200</v>
      </c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</row>
    <row r="238" spans="2:27" ht="15" x14ac:dyDescent="0.25">
      <c r="B238" s="26" t="s">
        <v>52</v>
      </c>
      <c r="C238" s="26"/>
      <c r="D238" s="9"/>
      <c r="E238" s="9"/>
      <c r="F238" s="27"/>
      <c r="G238" s="38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2:27" ht="15" x14ac:dyDescent="0.25">
      <c r="B239" s="28" t="s">
        <v>25</v>
      </c>
      <c r="C239" s="28"/>
      <c r="D239" s="28"/>
      <c r="E239" s="28"/>
      <c r="F239" s="29" t="s">
        <v>17</v>
      </c>
      <c r="G239" s="30" t="s">
        <v>44</v>
      </c>
      <c r="H239" s="30">
        <v>2023</v>
      </c>
      <c r="I239" s="30">
        <v>2024</v>
      </c>
      <c r="J239" s="30">
        <v>2025</v>
      </c>
      <c r="K239" s="30">
        <v>2026</v>
      </c>
      <c r="L239" s="30">
        <v>2027</v>
      </c>
      <c r="M239" s="30">
        <v>2028</v>
      </c>
      <c r="N239" s="30">
        <v>2029</v>
      </c>
      <c r="O239" s="30">
        <v>2030</v>
      </c>
      <c r="P239" s="30">
        <v>2031</v>
      </c>
      <c r="Q239" s="30">
        <v>2032</v>
      </c>
      <c r="R239" s="30">
        <v>2033</v>
      </c>
      <c r="S239" s="30">
        <v>2034</v>
      </c>
      <c r="T239" s="30">
        <v>2035</v>
      </c>
      <c r="U239" s="30">
        <v>2036</v>
      </c>
      <c r="V239" s="30">
        <v>2037</v>
      </c>
      <c r="W239" s="30">
        <v>2038</v>
      </c>
      <c r="X239" s="30">
        <v>2039</v>
      </c>
      <c r="Y239" s="30">
        <v>2040</v>
      </c>
      <c r="Z239" s="30">
        <v>2041</v>
      </c>
      <c r="AA239" s="30">
        <v>2042</v>
      </c>
    </row>
    <row r="240" spans="2:27" x14ac:dyDescent="0.2">
      <c r="B240" s="31" t="s">
        <v>97</v>
      </c>
      <c r="C240" s="31"/>
      <c r="D240" s="32"/>
      <c r="E240" s="32"/>
      <c r="F240" s="33" t="s">
        <v>26</v>
      </c>
      <c r="G240" s="39">
        <v>0</v>
      </c>
      <c r="H240" s="34">
        <v>0</v>
      </c>
      <c r="I240" s="34">
        <v>0</v>
      </c>
      <c r="J240" s="34">
        <v>0</v>
      </c>
      <c r="K240" s="34">
        <v>0</v>
      </c>
      <c r="L240" s="34">
        <v>0</v>
      </c>
      <c r="M240" s="34">
        <v>0</v>
      </c>
      <c r="N240" s="34">
        <v>0</v>
      </c>
      <c r="O240" s="34">
        <v>0</v>
      </c>
      <c r="P240" s="34">
        <v>0</v>
      </c>
      <c r="Q240" s="34">
        <v>0</v>
      </c>
      <c r="R240" s="34">
        <v>0</v>
      </c>
      <c r="S240" s="34">
        <v>0</v>
      </c>
      <c r="T240" s="34">
        <v>0</v>
      </c>
      <c r="U240" s="34">
        <v>0</v>
      </c>
      <c r="V240" s="34">
        <v>0</v>
      </c>
      <c r="W240" s="34">
        <v>0</v>
      </c>
      <c r="X240" s="34">
        <v>0</v>
      </c>
      <c r="Y240" s="34">
        <v>0</v>
      </c>
      <c r="Z240" s="34">
        <v>0</v>
      </c>
      <c r="AA240" s="34">
        <v>0</v>
      </c>
    </row>
    <row r="241" spans="1:27" x14ac:dyDescent="0.2">
      <c r="B241" s="31" t="s">
        <v>98</v>
      </c>
      <c r="C241" s="31"/>
      <c r="D241" s="32"/>
      <c r="E241" s="32"/>
      <c r="F241" s="33" t="s">
        <v>26</v>
      </c>
      <c r="G241" s="39">
        <v>0</v>
      </c>
      <c r="H241" s="34">
        <v>0</v>
      </c>
      <c r="I241" s="34">
        <v>0</v>
      </c>
      <c r="J241" s="34">
        <v>0</v>
      </c>
      <c r="K241" s="34">
        <v>0</v>
      </c>
      <c r="L241" s="34">
        <v>0</v>
      </c>
      <c r="M241" s="34">
        <v>0</v>
      </c>
      <c r="N241" s="34">
        <v>0</v>
      </c>
      <c r="O241" s="34">
        <v>0</v>
      </c>
      <c r="P241" s="34">
        <v>0</v>
      </c>
      <c r="Q241" s="34">
        <v>0</v>
      </c>
      <c r="R241" s="34">
        <v>0</v>
      </c>
      <c r="S241" s="34">
        <v>0</v>
      </c>
      <c r="T241" s="34">
        <v>0</v>
      </c>
      <c r="U241" s="34">
        <v>0</v>
      </c>
      <c r="V241" s="34">
        <v>0</v>
      </c>
      <c r="W241" s="34">
        <v>0</v>
      </c>
      <c r="X241" s="34">
        <v>0</v>
      </c>
      <c r="Y241" s="34">
        <v>0</v>
      </c>
      <c r="Z241" s="34">
        <v>0</v>
      </c>
      <c r="AA241" s="34">
        <v>0</v>
      </c>
    </row>
    <row r="242" spans="1:27" x14ac:dyDescent="0.2">
      <c r="B242" s="31" t="s">
        <v>99</v>
      </c>
      <c r="C242" s="31"/>
      <c r="D242" s="32"/>
      <c r="E242" s="32"/>
      <c r="F242" s="33" t="s">
        <v>26</v>
      </c>
      <c r="G242" s="39">
        <v>0</v>
      </c>
      <c r="H242" s="34">
        <v>0</v>
      </c>
      <c r="I242" s="34">
        <v>0</v>
      </c>
      <c r="J242" s="34">
        <v>0</v>
      </c>
      <c r="K242" s="34">
        <v>0</v>
      </c>
      <c r="L242" s="34">
        <v>0</v>
      </c>
      <c r="M242" s="34">
        <v>0</v>
      </c>
      <c r="N242" s="34">
        <v>0</v>
      </c>
      <c r="O242" s="34">
        <v>0</v>
      </c>
      <c r="P242" s="34">
        <v>0</v>
      </c>
      <c r="Q242" s="34">
        <v>0</v>
      </c>
      <c r="R242" s="34">
        <v>0</v>
      </c>
      <c r="S242" s="34">
        <v>0</v>
      </c>
      <c r="T242" s="34">
        <v>0</v>
      </c>
      <c r="U242" s="34">
        <v>0</v>
      </c>
      <c r="V242" s="34">
        <v>0</v>
      </c>
      <c r="W242" s="34">
        <v>0</v>
      </c>
      <c r="X242" s="34">
        <v>0</v>
      </c>
      <c r="Y242" s="34">
        <v>0</v>
      </c>
      <c r="Z242" s="34">
        <v>0</v>
      </c>
      <c r="AA242" s="34">
        <v>0</v>
      </c>
    </row>
    <row r="243" spans="1:27" x14ac:dyDescent="0.2">
      <c r="B243" s="31" t="s">
        <v>100</v>
      </c>
      <c r="C243" s="31"/>
      <c r="D243" s="32"/>
      <c r="E243" s="32"/>
      <c r="F243" s="33" t="s">
        <v>26</v>
      </c>
      <c r="G243" s="39">
        <v>0</v>
      </c>
      <c r="H243" s="34">
        <v>0</v>
      </c>
      <c r="I243" s="34">
        <v>0</v>
      </c>
      <c r="J243" s="34">
        <v>0</v>
      </c>
      <c r="K243" s="34">
        <v>0</v>
      </c>
      <c r="L243" s="34">
        <v>0</v>
      </c>
      <c r="M243" s="34">
        <v>0</v>
      </c>
      <c r="N243" s="34">
        <v>0</v>
      </c>
      <c r="O243" s="34">
        <v>0</v>
      </c>
      <c r="P243" s="34">
        <v>0</v>
      </c>
      <c r="Q243" s="34">
        <v>0</v>
      </c>
      <c r="R243" s="34">
        <v>0</v>
      </c>
      <c r="S243" s="34">
        <v>0</v>
      </c>
      <c r="T243" s="34">
        <v>0</v>
      </c>
      <c r="U243" s="34">
        <v>0</v>
      </c>
      <c r="V243" s="34">
        <v>0</v>
      </c>
      <c r="W243" s="34">
        <v>0</v>
      </c>
      <c r="X243" s="34">
        <v>0</v>
      </c>
      <c r="Y243" s="34">
        <v>0</v>
      </c>
      <c r="Z243" s="34">
        <v>0</v>
      </c>
      <c r="AA243" s="34">
        <v>0</v>
      </c>
    </row>
    <row r="244" spans="1:27" x14ac:dyDescent="0.2">
      <c r="B244" s="31" t="s">
        <v>101</v>
      </c>
      <c r="C244" s="31"/>
      <c r="D244" s="32"/>
      <c r="E244" s="32"/>
      <c r="F244" s="33" t="s">
        <v>26</v>
      </c>
      <c r="G244" s="39">
        <v>0</v>
      </c>
      <c r="H244" s="34">
        <v>0</v>
      </c>
      <c r="I244" s="34">
        <v>0</v>
      </c>
      <c r="J244" s="34">
        <v>0</v>
      </c>
      <c r="K244" s="34">
        <v>0</v>
      </c>
      <c r="L244" s="34">
        <v>0</v>
      </c>
      <c r="M244" s="34">
        <v>0</v>
      </c>
      <c r="N244" s="34">
        <v>0</v>
      </c>
      <c r="O244" s="34">
        <v>0</v>
      </c>
      <c r="P244" s="34">
        <v>0</v>
      </c>
      <c r="Q244" s="34">
        <v>0</v>
      </c>
      <c r="R244" s="34">
        <v>0</v>
      </c>
      <c r="S244" s="34">
        <v>0</v>
      </c>
      <c r="T244" s="34">
        <v>0</v>
      </c>
      <c r="U244" s="34">
        <v>0</v>
      </c>
      <c r="V244" s="34">
        <v>0</v>
      </c>
      <c r="W244" s="34">
        <v>0</v>
      </c>
      <c r="X244" s="34">
        <v>0</v>
      </c>
      <c r="Y244" s="34">
        <v>0</v>
      </c>
      <c r="Z244" s="34">
        <v>0</v>
      </c>
      <c r="AA244" s="34">
        <v>0</v>
      </c>
    </row>
    <row r="245" spans="1:27" x14ac:dyDescent="0.2">
      <c r="B245" s="31" t="s">
        <v>102</v>
      </c>
      <c r="C245" s="31"/>
      <c r="D245" s="32"/>
      <c r="E245" s="32"/>
      <c r="F245" s="33" t="s">
        <v>26</v>
      </c>
      <c r="G245" s="39">
        <v>0</v>
      </c>
      <c r="H245" s="34">
        <v>0</v>
      </c>
      <c r="I245" s="34">
        <v>0</v>
      </c>
      <c r="J245" s="34">
        <v>0</v>
      </c>
      <c r="K245" s="34">
        <v>0</v>
      </c>
      <c r="L245" s="34">
        <v>0</v>
      </c>
      <c r="M245" s="34">
        <v>0</v>
      </c>
      <c r="N245" s="34">
        <v>0</v>
      </c>
      <c r="O245" s="34">
        <v>0</v>
      </c>
      <c r="P245" s="34">
        <v>0</v>
      </c>
      <c r="Q245" s="34">
        <v>0</v>
      </c>
      <c r="R245" s="34">
        <v>0</v>
      </c>
      <c r="S245" s="34">
        <v>0</v>
      </c>
      <c r="T245" s="34">
        <v>0</v>
      </c>
      <c r="U245" s="34">
        <v>0</v>
      </c>
      <c r="V245" s="34">
        <v>0</v>
      </c>
      <c r="W245" s="34">
        <v>0</v>
      </c>
      <c r="X245" s="34">
        <v>0</v>
      </c>
      <c r="Y245" s="34">
        <v>0</v>
      </c>
      <c r="Z245" s="34">
        <v>0</v>
      </c>
      <c r="AA245" s="34">
        <v>0</v>
      </c>
    </row>
    <row r="246" spans="1:27" x14ac:dyDescent="0.2">
      <c r="B246" s="31" t="s">
        <v>103</v>
      </c>
      <c r="C246" s="31"/>
      <c r="D246" s="32"/>
      <c r="E246" s="32"/>
      <c r="F246" s="33" t="s">
        <v>26</v>
      </c>
      <c r="G246" s="39">
        <v>0</v>
      </c>
      <c r="H246" s="34">
        <v>0</v>
      </c>
      <c r="I246" s="34">
        <v>0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0</v>
      </c>
      <c r="T246" s="34">
        <v>0</v>
      </c>
      <c r="U246" s="34">
        <v>0</v>
      </c>
      <c r="V246" s="34">
        <v>0</v>
      </c>
      <c r="W246" s="34">
        <v>0</v>
      </c>
      <c r="X246" s="34">
        <v>0</v>
      </c>
      <c r="Y246" s="34">
        <v>0</v>
      </c>
      <c r="Z246" s="34">
        <v>0</v>
      </c>
      <c r="AA246" s="34">
        <v>0</v>
      </c>
    </row>
    <row r="247" spans="1:27" x14ac:dyDescent="0.2">
      <c r="B247" s="31" t="s">
        <v>104</v>
      </c>
      <c r="C247" s="31"/>
      <c r="D247" s="32"/>
      <c r="E247" s="32"/>
      <c r="F247" s="33" t="s">
        <v>26</v>
      </c>
      <c r="G247" s="39"/>
      <c r="H247" s="75" t="s">
        <v>200</v>
      </c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</row>
    <row r="248" spans="1:27" x14ac:dyDescent="0.2">
      <c r="B248" s="31" t="s">
        <v>105</v>
      </c>
      <c r="C248" s="31"/>
      <c r="D248" s="32"/>
      <c r="E248" s="32"/>
      <c r="F248" s="33" t="s">
        <v>26</v>
      </c>
      <c r="G248" s="39">
        <v>0</v>
      </c>
      <c r="H248" s="34">
        <v>0</v>
      </c>
      <c r="I248" s="34">
        <v>0</v>
      </c>
      <c r="J248" s="34">
        <v>0</v>
      </c>
      <c r="K248" s="34">
        <v>0</v>
      </c>
      <c r="L248" s="34">
        <v>0</v>
      </c>
      <c r="M248" s="34">
        <v>0</v>
      </c>
      <c r="N248" s="34">
        <v>0</v>
      </c>
      <c r="O248" s="34">
        <v>0</v>
      </c>
      <c r="P248" s="34">
        <v>0</v>
      </c>
      <c r="Q248" s="34">
        <v>0</v>
      </c>
      <c r="R248" s="34">
        <v>0</v>
      </c>
      <c r="S248" s="34">
        <v>0</v>
      </c>
      <c r="T248" s="34">
        <v>0</v>
      </c>
      <c r="U248" s="34">
        <v>0</v>
      </c>
      <c r="V248" s="34">
        <v>0</v>
      </c>
      <c r="W248" s="34">
        <v>0</v>
      </c>
      <c r="X248" s="34">
        <v>0</v>
      </c>
      <c r="Y248" s="34">
        <v>0</v>
      </c>
      <c r="Z248" s="34">
        <v>0</v>
      </c>
      <c r="AA248" s="34">
        <v>0</v>
      </c>
    </row>
    <row r="249" spans="1:27" x14ac:dyDescent="0.2">
      <c r="B249" s="31" t="s">
        <v>117</v>
      </c>
      <c r="C249" s="31"/>
      <c r="D249" s="32"/>
      <c r="E249" s="32"/>
      <c r="F249" s="33" t="s">
        <v>26</v>
      </c>
      <c r="G249" s="39"/>
      <c r="H249" s="75" t="s">
        <v>200</v>
      </c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</row>
    <row r="250" spans="1:27" x14ac:dyDescent="0.2">
      <c r="B250" s="31" t="s">
        <v>118</v>
      </c>
      <c r="C250" s="31"/>
      <c r="D250" s="32"/>
      <c r="E250" s="32"/>
      <c r="F250" s="33" t="s">
        <v>26</v>
      </c>
      <c r="G250" s="39"/>
      <c r="H250" s="75" t="s">
        <v>200</v>
      </c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</row>
    <row r="251" spans="1:27" x14ac:dyDescent="0.2">
      <c r="B251" s="97" t="s">
        <v>157</v>
      </c>
      <c r="C251" s="31"/>
      <c r="D251" s="32"/>
      <c r="E251" s="32"/>
      <c r="F251" s="33" t="s">
        <v>26</v>
      </c>
      <c r="G251" s="39"/>
      <c r="H251" s="75" t="s">
        <v>200</v>
      </c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</row>
    <row r="254" spans="1:27" ht="15" x14ac:dyDescent="0.25">
      <c r="B254" s="26" t="s">
        <v>4</v>
      </c>
      <c r="C254" s="26"/>
      <c r="D254" s="9"/>
      <c r="E254" s="9"/>
      <c r="F254" s="27"/>
      <c r="G254" s="38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 ht="15" x14ac:dyDescent="0.25">
      <c r="B255" s="28" t="s">
        <v>25</v>
      </c>
      <c r="C255" s="28"/>
      <c r="D255" s="28"/>
      <c r="E255" s="28"/>
      <c r="F255" s="29" t="s">
        <v>17</v>
      </c>
      <c r="G255" s="30" t="s">
        <v>44</v>
      </c>
      <c r="H255" s="30">
        <v>2023</v>
      </c>
      <c r="I255" s="30">
        <v>2024</v>
      </c>
      <c r="J255" s="30">
        <v>2025</v>
      </c>
      <c r="K255" s="30">
        <v>2026</v>
      </c>
      <c r="L255" s="30">
        <v>2027</v>
      </c>
      <c r="M255" s="30">
        <v>2028</v>
      </c>
      <c r="N255" s="30">
        <v>2029</v>
      </c>
      <c r="O255" s="30">
        <v>2030</v>
      </c>
      <c r="P255" s="30">
        <v>2031</v>
      </c>
      <c r="Q255" s="30">
        <v>2032</v>
      </c>
      <c r="R255" s="30">
        <v>2033</v>
      </c>
      <c r="S255" s="30">
        <v>2034</v>
      </c>
      <c r="T255" s="30">
        <v>2035</v>
      </c>
      <c r="U255" s="30">
        <v>2036</v>
      </c>
      <c r="V255" s="30">
        <v>2037</v>
      </c>
      <c r="W255" s="30">
        <v>2038</v>
      </c>
      <c r="X255" s="30">
        <v>2039</v>
      </c>
      <c r="Y255" s="30">
        <v>2040</v>
      </c>
      <c r="Z255" s="30">
        <v>2041</v>
      </c>
      <c r="AA255" s="30">
        <v>2042</v>
      </c>
    </row>
    <row r="256" spans="1:27" x14ac:dyDescent="0.2">
      <c r="A256" s="23"/>
      <c r="B256" s="31" t="s">
        <v>97</v>
      </c>
      <c r="C256" s="31"/>
      <c r="D256" s="32"/>
      <c r="E256" s="32"/>
      <c r="F256" s="33" t="s">
        <v>26</v>
      </c>
      <c r="G256" s="39">
        <v>0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0</v>
      </c>
      <c r="N256" s="34">
        <v>0</v>
      </c>
      <c r="O256" s="34">
        <v>0</v>
      </c>
      <c r="P256" s="34">
        <v>0</v>
      </c>
      <c r="Q256" s="34">
        <v>0</v>
      </c>
      <c r="R256" s="34">
        <v>0</v>
      </c>
      <c r="S256" s="34">
        <v>0</v>
      </c>
      <c r="T256" s="34">
        <v>0</v>
      </c>
      <c r="U256" s="34">
        <v>0</v>
      </c>
      <c r="V256" s="34">
        <v>0</v>
      </c>
      <c r="W256" s="34">
        <v>0</v>
      </c>
      <c r="X256" s="34">
        <v>0</v>
      </c>
      <c r="Y256" s="34">
        <v>0</v>
      </c>
      <c r="Z256" s="34">
        <v>0</v>
      </c>
      <c r="AA256" s="34">
        <v>0</v>
      </c>
    </row>
    <row r="257" spans="1:27" x14ac:dyDescent="0.2">
      <c r="A257" s="23"/>
      <c r="B257" s="31" t="s">
        <v>98</v>
      </c>
      <c r="C257" s="31"/>
      <c r="D257" s="32"/>
      <c r="E257" s="32"/>
      <c r="F257" s="33" t="s">
        <v>26</v>
      </c>
      <c r="G257" s="39">
        <v>0</v>
      </c>
      <c r="H257" s="34">
        <v>0</v>
      </c>
      <c r="I257" s="34">
        <v>0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0</v>
      </c>
      <c r="P257" s="34">
        <v>0</v>
      </c>
      <c r="Q257" s="34">
        <v>0</v>
      </c>
      <c r="R257" s="34">
        <v>0</v>
      </c>
      <c r="S257" s="34">
        <v>0</v>
      </c>
      <c r="T257" s="34">
        <v>0</v>
      </c>
      <c r="U257" s="34">
        <v>0</v>
      </c>
      <c r="V257" s="34">
        <v>0</v>
      </c>
      <c r="W257" s="34">
        <v>0</v>
      </c>
      <c r="X257" s="34">
        <v>0</v>
      </c>
      <c r="Y257" s="34">
        <v>0</v>
      </c>
      <c r="Z257" s="34">
        <v>0</v>
      </c>
      <c r="AA257" s="34">
        <v>0</v>
      </c>
    </row>
    <row r="258" spans="1:27" x14ac:dyDescent="0.2">
      <c r="A258" s="23"/>
      <c r="B258" s="31" t="s">
        <v>99</v>
      </c>
      <c r="C258" s="31"/>
      <c r="D258" s="32"/>
      <c r="E258" s="32"/>
      <c r="F258" s="33" t="s">
        <v>26</v>
      </c>
      <c r="G258" s="39">
        <v>0</v>
      </c>
      <c r="H258" s="34">
        <v>0</v>
      </c>
      <c r="I258" s="34">
        <v>0</v>
      </c>
      <c r="J258" s="34">
        <v>0</v>
      </c>
      <c r="K258" s="34">
        <v>0</v>
      </c>
      <c r="L258" s="34">
        <v>0</v>
      </c>
      <c r="M258" s="34">
        <v>0</v>
      </c>
      <c r="N258" s="34">
        <v>0</v>
      </c>
      <c r="O258" s="34">
        <v>0</v>
      </c>
      <c r="P258" s="34">
        <v>0</v>
      </c>
      <c r="Q258" s="34">
        <v>0</v>
      </c>
      <c r="R258" s="34">
        <v>0</v>
      </c>
      <c r="S258" s="34">
        <v>0</v>
      </c>
      <c r="T258" s="34">
        <v>0</v>
      </c>
      <c r="U258" s="34">
        <v>0</v>
      </c>
      <c r="V258" s="34">
        <v>0</v>
      </c>
      <c r="W258" s="34">
        <v>0</v>
      </c>
      <c r="X258" s="34">
        <v>0</v>
      </c>
      <c r="Y258" s="34">
        <v>0</v>
      </c>
      <c r="Z258" s="34">
        <v>0</v>
      </c>
      <c r="AA258" s="34">
        <v>0</v>
      </c>
    </row>
    <row r="259" spans="1:27" x14ac:dyDescent="0.2">
      <c r="A259" s="23"/>
      <c r="B259" s="31" t="s">
        <v>100</v>
      </c>
      <c r="C259" s="31"/>
      <c r="D259" s="32"/>
      <c r="E259" s="32"/>
      <c r="F259" s="33" t="s">
        <v>26</v>
      </c>
      <c r="G259" s="39">
        <v>0</v>
      </c>
      <c r="H259" s="34">
        <v>0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v>0</v>
      </c>
      <c r="O259" s="34">
        <v>0</v>
      </c>
      <c r="P259" s="34">
        <v>0</v>
      </c>
      <c r="Q259" s="34">
        <v>0</v>
      </c>
      <c r="R259" s="34">
        <v>0</v>
      </c>
      <c r="S259" s="34">
        <v>0</v>
      </c>
      <c r="T259" s="34">
        <v>0</v>
      </c>
      <c r="U259" s="34">
        <v>0</v>
      </c>
      <c r="V259" s="34">
        <v>0</v>
      </c>
      <c r="W259" s="34">
        <v>0</v>
      </c>
      <c r="X259" s="34">
        <v>0</v>
      </c>
      <c r="Y259" s="34">
        <v>0</v>
      </c>
      <c r="Z259" s="34">
        <v>0</v>
      </c>
      <c r="AA259" s="34">
        <v>0</v>
      </c>
    </row>
    <row r="260" spans="1:27" x14ac:dyDescent="0.2">
      <c r="A260" s="23"/>
      <c r="B260" s="31" t="s">
        <v>101</v>
      </c>
      <c r="C260" s="31"/>
      <c r="D260" s="32"/>
      <c r="E260" s="32"/>
      <c r="F260" s="33" t="s">
        <v>26</v>
      </c>
      <c r="G260" s="39">
        <v>0</v>
      </c>
      <c r="H260" s="34">
        <v>0</v>
      </c>
      <c r="I260" s="34">
        <v>0</v>
      </c>
      <c r="J260" s="34">
        <v>0</v>
      </c>
      <c r="K260" s="34">
        <v>0</v>
      </c>
      <c r="L260" s="34">
        <v>0</v>
      </c>
      <c r="M260" s="34">
        <v>0</v>
      </c>
      <c r="N260" s="34">
        <v>0</v>
      </c>
      <c r="O260" s="34">
        <v>0</v>
      </c>
      <c r="P260" s="34">
        <v>0</v>
      </c>
      <c r="Q260" s="34">
        <v>0</v>
      </c>
      <c r="R260" s="34">
        <v>0</v>
      </c>
      <c r="S260" s="34">
        <v>0</v>
      </c>
      <c r="T260" s="34">
        <v>0</v>
      </c>
      <c r="U260" s="34">
        <v>0</v>
      </c>
      <c r="V260" s="34">
        <v>0</v>
      </c>
      <c r="W260" s="34">
        <v>0</v>
      </c>
      <c r="X260" s="34">
        <v>0</v>
      </c>
      <c r="Y260" s="34">
        <v>0</v>
      </c>
      <c r="Z260" s="34">
        <v>0</v>
      </c>
      <c r="AA260" s="34">
        <v>0</v>
      </c>
    </row>
    <row r="261" spans="1:27" x14ac:dyDescent="0.2">
      <c r="A261" s="23"/>
      <c r="B261" s="31" t="s">
        <v>102</v>
      </c>
      <c r="C261" s="31"/>
      <c r="D261" s="32"/>
      <c r="E261" s="32"/>
      <c r="F261" s="33" t="s">
        <v>26</v>
      </c>
      <c r="G261" s="39">
        <v>0</v>
      </c>
      <c r="H261" s="34">
        <v>0</v>
      </c>
      <c r="I261" s="34">
        <v>0</v>
      </c>
      <c r="J261" s="34">
        <v>0</v>
      </c>
      <c r="K261" s="34">
        <v>0</v>
      </c>
      <c r="L261" s="34">
        <v>0</v>
      </c>
      <c r="M261" s="34">
        <v>0</v>
      </c>
      <c r="N261" s="34">
        <v>0</v>
      </c>
      <c r="O261" s="34">
        <v>0</v>
      </c>
      <c r="P261" s="34">
        <v>0</v>
      </c>
      <c r="Q261" s="34">
        <v>0</v>
      </c>
      <c r="R261" s="34">
        <v>0</v>
      </c>
      <c r="S261" s="34">
        <v>0</v>
      </c>
      <c r="T261" s="34">
        <v>0</v>
      </c>
      <c r="U261" s="34">
        <v>0</v>
      </c>
      <c r="V261" s="34">
        <v>0</v>
      </c>
      <c r="W261" s="34">
        <v>0</v>
      </c>
      <c r="X261" s="34">
        <v>0</v>
      </c>
      <c r="Y261" s="34">
        <v>0</v>
      </c>
      <c r="Z261" s="34">
        <v>0</v>
      </c>
      <c r="AA261" s="34">
        <v>0</v>
      </c>
    </row>
    <row r="262" spans="1:27" x14ac:dyDescent="0.2">
      <c r="A262" s="23"/>
      <c r="B262" s="31" t="s">
        <v>103</v>
      </c>
      <c r="C262" s="31"/>
      <c r="D262" s="32"/>
      <c r="E262" s="32"/>
      <c r="F262" s="33" t="s">
        <v>26</v>
      </c>
      <c r="G262" s="39">
        <v>0</v>
      </c>
      <c r="H262" s="34">
        <v>0</v>
      </c>
      <c r="I262" s="34">
        <v>0</v>
      </c>
      <c r="J262" s="34">
        <v>0</v>
      </c>
      <c r="K262" s="34">
        <v>0</v>
      </c>
      <c r="L262" s="34">
        <v>0</v>
      </c>
      <c r="M262" s="34">
        <v>0</v>
      </c>
      <c r="N262" s="34">
        <v>0</v>
      </c>
      <c r="O262" s="34">
        <v>0</v>
      </c>
      <c r="P262" s="34">
        <v>0</v>
      </c>
      <c r="Q262" s="34">
        <v>0</v>
      </c>
      <c r="R262" s="34">
        <v>0</v>
      </c>
      <c r="S262" s="34">
        <v>0</v>
      </c>
      <c r="T262" s="34">
        <v>0</v>
      </c>
      <c r="U262" s="34">
        <v>0</v>
      </c>
      <c r="V262" s="34">
        <v>0</v>
      </c>
      <c r="W262" s="34">
        <v>0</v>
      </c>
      <c r="X262" s="34">
        <v>0</v>
      </c>
      <c r="Y262" s="34">
        <v>0</v>
      </c>
      <c r="Z262" s="34">
        <v>0</v>
      </c>
      <c r="AA262" s="34">
        <v>0</v>
      </c>
    </row>
    <row r="263" spans="1:27" x14ac:dyDescent="0.2">
      <c r="A263" s="23"/>
      <c r="B263" s="31" t="s">
        <v>104</v>
      </c>
      <c r="C263" s="31"/>
      <c r="D263" s="32"/>
      <c r="E263" s="32"/>
      <c r="F263" s="33" t="s">
        <v>26</v>
      </c>
      <c r="G263" s="39"/>
      <c r="H263" s="75" t="s">
        <v>200</v>
      </c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</row>
    <row r="264" spans="1:27" x14ac:dyDescent="0.2">
      <c r="A264" s="23"/>
      <c r="B264" s="31" t="s">
        <v>105</v>
      </c>
      <c r="C264" s="31"/>
      <c r="D264" s="32"/>
      <c r="E264" s="32"/>
      <c r="F264" s="33" t="s">
        <v>26</v>
      </c>
      <c r="G264" s="39">
        <v>0</v>
      </c>
      <c r="H264" s="34">
        <v>0</v>
      </c>
      <c r="I264" s="34">
        <v>0</v>
      </c>
      <c r="J264" s="34">
        <v>0</v>
      </c>
      <c r="K264" s="34">
        <v>0</v>
      </c>
      <c r="L264" s="34">
        <v>0</v>
      </c>
      <c r="M264" s="34">
        <v>0</v>
      </c>
      <c r="N264" s="34">
        <v>0</v>
      </c>
      <c r="O264" s="34">
        <v>0</v>
      </c>
      <c r="P264" s="34">
        <v>0</v>
      </c>
      <c r="Q264" s="34">
        <v>0</v>
      </c>
      <c r="R264" s="34">
        <v>0</v>
      </c>
      <c r="S264" s="34">
        <v>0</v>
      </c>
      <c r="T264" s="34">
        <v>0</v>
      </c>
      <c r="U264" s="34">
        <v>0</v>
      </c>
      <c r="V264" s="34">
        <v>0</v>
      </c>
      <c r="W264" s="34">
        <v>0</v>
      </c>
      <c r="X264" s="34">
        <v>0</v>
      </c>
      <c r="Y264" s="34">
        <v>0</v>
      </c>
      <c r="Z264" s="34">
        <v>0</v>
      </c>
      <c r="AA264" s="34">
        <v>0</v>
      </c>
    </row>
    <row r="265" spans="1:27" x14ac:dyDescent="0.2">
      <c r="A265" s="23"/>
      <c r="B265" s="31" t="s">
        <v>117</v>
      </c>
      <c r="C265" s="31"/>
      <c r="D265" s="32"/>
      <c r="E265" s="32"/>
      <c r="F265" s="33" t="s">
        <v>26</v>
      </c>
      <c r="G265" s="39"/>
      <c r="H265" s="75" t="s">
        <v>200</v>
      </c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</row>
    <row r="266" spans="1:27" x14ac:dyDescent="0.2">
      <c r="A266" s="23"/>
      <c r="B266" s="31" t="s">
        <v>118</v>
      </c>
      <c r="C266" s="31"/>
      <c r="D266" s="32"/>
      <c r="E266" s="32"/>
      <c r="F266" s="33" t="s">
        <v>26</v>
      </c>
      <c r="G266" s="39"/>
      <c r="H266" s="75" t="s">
        <v>200</v>
      </c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</row>
    <row r="267" spans="1:27" x14ac:dyDescent="0.2">
      <c r="A267" s="23"/>
      <c r="B267" s="97" t="s">
        <v>157</v>
      </c>
      <c r="C267" s="31"/>
      <c r="D267" s="32"/>
      <c r="E267" s="32"/>
      <c r="F267" s="33" t="s">
        <v>26</v>
      </c>
      <c r="G267" s="39"/>
      <c r="H267" s="75" t="s">
        <v>200</v>
      </c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</row>
    <row r="269" spans="1:27" ht="15" x14ac:dyDescent="0.25">
      <c r="B269" s="26" t="s">
        <v>5</v>
      </c>
      <c r="C269" s="26"/>
      <c r="D269" s="9"/>
      <c r="E269" s="9"/>
      <c r="F269" s="27"/>
      <c r="G269" s="38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 ht="15" x14ac:dyDescent="0.25">
      <c r="B270" s="28" t="s">
        <v>25</v>
      </c>
      <c r="C270" s="28"/>
      <c r="D270" s="28"/>
      <c r="E270" s="28"/>
      <c r="F270" s="29" t="s">
        <v>17</v>
      </c>
      <c r="G270" s="30" t="s">
        <v>44</v>
      </c>
      <c r="H270" s="30">
        <v>2023</v>
      </c>
      <c r="I270" s="30">
        <v>2024</v>
      </c>
      <c r="J270" s="30">
        <v>2025</v>
      </c>
      <c r="K270" s="30">
        <v>2026</v>
      </c>
      <c r="L270" s="30">
        <v>2027</v>
      </c>
      <c r="M270" s="30">
        <v>2028</v>
      </c>
      <c r="N270" s="30">
        <v>2029</v>
      </c>
      <c r="O270" s="30">
        <v>2030</v>
      </c>
      <c r="P270" s="30">
        <v>2031</v>
      </c>
      <c r="Q270" s="30">
        <v>2032</v>
      </c>
      <c r="R270" s="30">
        <v>2033</v>
      </c>
      <c r="S270" s="30">
        <v>2034</v>
      </c>
      <c r="T270" s="30">
        <v>2035</v>
      </c>
      <c r="U270" s="30">
        <v>2036</v>
      </c>
      <c r="V270" s="30">
        <v>2037</v>
      </c>
      <c r="W270" s="30">
        <v>2038</v>
      </c>
      <c r="X270" s="30">
        <v>2039</v>
      </c>
      <c r="Y270" s="30">
        <v>2040</v>
      </c>
      <c r="Z270" s="30">
        <v>2041</v>
      </c>
      <c r="AA270" s="30">
        <v>2042</v>
      </c>
    </row>
    <row r="271" spans="1:27" x14ac:dyDescent="0.2">
      <c r="B271" s="31" t="s">
        <v>97</v>
      </c>
      <c r="C271" s="31"/>
      <c r="D271" s="32"/>
      <c r="E271" s="32"/>
      <c r="F271" s="33" t="s">
        <v>26</v>
      </c>
      <c r="G271" s="39">
        <v>0</v>
      </c>
      <c r="H271" s="34">
        <v>0</v>
      </c>
      <c r="I271" s="34">
        <v>0</v>
      </c>
      <c r="J271" s="34">
        <v>0</v>
      </c>
      <c r="K271" s="34">
        <v>0</v>
      </c>
      <c r="L271" s="34">
        <v>0</v>
      </c>
      <c r="M271" s="34">
        <v>0</v>
      </c>
      <c r="N271" s="34">
        <v>0</v>
      </c>
      <c r="O271" s="34">
        <v>0</v>
      </c>
      <c r="P271" s="34">
        <v>0</v>
      </c>
      <c r="Q271" s="34">
        <v>0</v>
      </c>
      <c r="R271" s="34">
        <v>0</v>
      </c>
      <c r="S271" s="34">
        <v>0</v>
      </c>
      <c r="T271" s="34">
        <v>0</v>
      </c>
      <c r="U271" s="34">
        <v>0</v>
      </c>
      <c r="V271" s="34">
        <v>0</v>
      </c>
      <c r="W271" s="34">
        <v>0</v>
      </c>
      <c r="X271" s="34">
        <v>0</v>
      </c>
      <c r="Y271" s="34">
        <v>0</v>
      </c>
      <c r="Z271" s="34">
        <v>0</v>
      </c>
      <c r="AA271" s="34">
        <v>0</v>
      </c>
    </row>
    <row r="272" spans="1:27" x14ac:dyDescent="0.2">
      <c r="B272" s="31" t="s">
        <v>98</v>
      </c>
      <c r="C272" s="31"/>
      <c r="D272" s="32"/>
      <c r="E272" s="32"/>
      <c r="F272" s="33" t="s">
        <v>26</v>
      </c>
      <c r="G272" s="39">
        <v>0</v>
      </c>
      <c r="H272" s="34">
        <v>0</v>
      </c>
      <c r="I272" s="34">
        <v>0</v>
      </c>
      <c r="J272" s="34">
        <v>0</v>
      </c>
      <c r="K272" s="34">
        <v>0</v>
      </c>
      <c r="L272" s="34">
        <v>0</v>
      </c>
      <c r="M272" s="34">
        <v>0</v>
      </c>
      <c r="N272" s="34">
        <v>0</v>
      </c>
      <c r="O272" s="34">
        <v>0</v>
      </c>
      <c r="P272" s="34">
        <v>0</v>
      </c>
      <c r="Q272" s="34">
        <v>0</v>
      </c>
      <c r="R272" s="34">
        <v>0</v>
      </c>
      <c r="S272" s="34">
        <v>0</v>
      </c>
      <c r="T272" s="34">
        <v>0</v>
      </c>
      <c r="U272" s="34">
        <v>0</v>
      </c>
      <c r="V272" s="34">
        <v>0</v>
      </c>
      <c r="W272" s="34">
        <v>0</v>
      </c>
      <c r="X272" s="34">
        <v>0</v>
      </c>
      <c r="Y272" s="34">
        <v>0</v>
      </c>
      <c r="Z272" s="34">
        <v>0</v>
      </c>
      <c r="AA272" s="34">
        <v>0</v>
      </c>
    </row>
    <row r="273" spans="2:27" x14ac:dyDescent="0.2">
      <c r="B273" s="31" t="s">
        <v>99</v>
      </c>
      <c r="C273" s="31"/>
      <c r="D273" s="32"/>
      <c r="E273" s="32"/>
      <c r="F273" s="33" t="s">
        <v>26</v>
      </c>
      <c r="G273" s="39">
        <v>0</v>
      </c>
      <c r="H273" s="34">
        <v>0</v>
      </c>
      <c r="I273" s="34">
        <v>0</v>
      </c>
      <c r="J273" s="34">
        <v>0</v>
      </c>
      <c r="K273" s="34">
        <v>0</v>
      </c>
      <c r="L273" s="34">
        <v>0</v>
      </c>
      <c r="M273" s="34">
        <v>0</v>
      </c>
      <c r="N273" s="34">
        <v>0</v>
      </c>
      <c r="O273" s="34">
        <v>0</v>
      </c>
      <c r="P273" s="34">
        <v>0</v>
      </c>
      <c r="Q273" s="34">
        <v>0</v>
      </c>
      <c r="R273" s="34">
        <v>0</v>
      </c>
      <c r="S273" s="34">
        <v>0</v>
      </c>
      <c r="T273" s="34">
        <v>0</v>
      </c>
      <c r="U273" s="34">
        <v>0</v>
      </c>
      <c r="V273" s="34">
        <v>0</v>
      </c>
      <c r="W273" s="34">
        <v>0</v>
      </c>
      <c r="X273" s="34">
        <v>0</v>
      </c>
      <c r="Y273" s="34">
        <v>0</v>
      </c>
      <c r="Z273" s="34">
        <v>0</v>
      </c>
      <c r="AA273" s="34">
        <v>0</v>
      </c>
    </row>
    <row r="274" spans="2:27" x14ac:dyDescent="0.2">
      <c r="B274" s="31" t="s">
        <v>100</v>
      </c>
      <c r="C274" s="31"/>
      <c r="D274" s="32"/>
      <c r="E274" s="32"/>
      <c r="F274" s="33" t="s">
        <v>26</v>
      </c>
      <c r="G274" s="39">
        <v>0</v>
      </c>
      <c r="H274" s="34">
        <v>0</v>
      </c>
      <c r="I274" s="34">
        <v>0</v>
      </c>
      <c r="J274" s="34">
        <v>0</v>
      </c>
      <c r="K274" s="34">
        <v>0</v>
      </c>
      <c r="L274" s="34">
        <v>0</v>
      </c>
      <c r="M274" s="34">
        <v>0</v>
      </c>
      <c r="N274" s="34">
        <v>0</v>
      </c>
      <c r="O274" s="34">
        <v>0</v>
      </c>
      <c r="P274" s="34">
        <v>0</v>
      </c>
      <c r="Q274" s="34">
        <v>0</v>
      </c>
      <c r="R274" s="34">
        <v>0</v>
      </c>
      <c r="S274" s="34">
        <v>0</v>
      </c>
      <c r="T274" s="34">
        <v>0</v>
      </c>
      <c r="U274" s="34">
        <v>0</v>
      </c>
      <c r="V274" s="34">
        <v>0</v>
      </c>
      <c r="W274" s="34">
        <v>0</v>
      </c>
      <c r="X274" s="34">
        <v>0</v>
      </c>
      <c r="Y274" s="34">
        <v>0</v>
      </c>
      <c r="Z274" s="34">
        <v>0</v>
      </c>
      <c r="AA274" s="34">
        <v>0</v>
      </c>
    </row>
    <row r="275" spans="2:27" x14ac:dyDescent="0.2">
      <c r="B275" s="31" t="s">
        <v>101</v>
      </c>
      <c r="C275" s="31"/>
      <c r="D275" s="32"/>
      <c r="E275" s="32"/>
      <c r="F275" s="33" t="s">
        <v>26</v>
      </c>
      <c r="G275" s="39">
        <v>0</v>
      </c>
      <c r="H275" s="34">
        <v>0</v>
      </c>
      <c r="I275" s="34">
        <v>0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0</v>
      </c>
      <c r="R275" s="34">
        <v>0</v>
      </c>
      <c r="S275" s="34">
        <v>0</v>
      </c>
      <c r="T275" s="34">
        <v>0</v>
      </c>
      <c r="U275" s="34">
        <v>0</v>
      </c>
      <c r="V275" s="34">
        <v>0</v>
      </c>
      <c r="W275" s="34">
        <v>0</v>
      </c>
      <c r="X275" s="34">
        <v>0</v>
      </c>
      <c r="Y275" s="34">
        <v>0</v>
      </c>
      <c r="Z275" s="34">
        <v>0</v>
      </c>
      <c r="AA275" s="34">
        <v>0</v>
      </c>
    </row>
    <row r="276" spans="2:27" x14ac:dyDescent="0.2">
      <c r="B276" s="31" t="s">
        <v>102</v>
      </c>
      <c r="C276" s="31"/>
      <c r="D276" s="32"/>
      <c r="E276" s="32"/>
      <c r="F276" s="33" t="s">
        <v>26</v>
      </c>
      <c r="G276" s="39">
        <v>0</v>
      </c>
      <c r="H276" s="34">
        <v>0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  <c r="S276" s="34">
        <v>0</v>
      </c>
      <c r="T276" s="34">
        <v>0</v>
      </c>
      <c r="U276" s="34">
        <v>0</v>
      </c>
      <c r="V276" s="34">
        <v>0</v>
      </c>
      <c r="W276" s="34">
        <v>0</v>
      </c>
      <c r="X276" s="34">
        <v>0</v>
      </c>
      <c r="Y276" s="34">
        <v>0</v>
      </c>
      <c r="Z276" s="34">
        <v>0</v>
      </c>
      <c r="AA276" s="34">
        <v>0</v>
      </c>
    </row>
    <row r="277" spans="2:27" x14ac:dyDescent="0.2">
      <c r="B277" s="31" t="s">
        <v>103</v>
      </c>
      <c r="C277" s="31"/>
      <c r="D277" s="32"/>
      <c r="E277" s="32"/>
      <c r="F277" s="33" t="s">
        <v>26</v>
      </c>
      <c r="G277" s="39">
        <v>0</v>
      </c>
      <c r="H277" s="34">
        <v>0</v>
      </c>
      <c r="I277" s="34">
        <v>0</v>
      </c>
      <c r="J277" s="34">
        <v>0</v>
      </c>
      <c r="K277" s="34">
        <v>0</v>
      </c>
      <c r="L277" s="34">
        <v>0</v>
      </c>
      <c r="M277" s="34">
        <v>0</v>
      </c>
      <c r="N277" s="34">
        <v>0</v>
      </c>
      <c r="O277" s="34">
        <v>0</v>
      </c>
      <c r="P277" s="34">
        <v>0</v>
      </c>
      <c r="Q277" s="34">
        <v>0</v>
      </c>
      <c r="R277" s="34">
        <v>0</v>
      </c>
      <c r="S277" s="34">
        <v>0</v>
      </c>
      <c r="T277" s="34">
        <v>0</v>
      </c>
      <c r="U277" s="34">
        <v>0</v>
      </c>
      <c r="V277" s="34">
        <v>0</v>
      </c>
      <c r="W277" s="34">
        <v>0</v>
      </c>
      <c r="X277" s="34">
        <v>0</v>
      </c>
      <c r="Y277" s="34">
        <v>0</v>
      </c>
      <c r="Z277" s="34">
        <v>0</v>
      </c>
      <c r="AA277" s="34">
        <v>0</v>
      </c>
    </row>
    <row r="278" spans="2:27" x14ac:dyDescent="0.2">
      <c r="B278" s="31" t="s">
        <v>104</v>
      </c>
      <c r="C278" s="31"/>
      <c r="D278" s="32"/>
      <c r="E278" s="32"/>
      <c r="F278" s="33" t="s">
        <v>26</v>
      </c>
      <c r="G278" s="39"/>
      <c r="H278" s="75" t="s">
        <v>200</v>
      </c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</row>
    <row r="279" spans="2:27" x14ac:dyDescent="0.2">
      <c r="B279" s="31" t="s">
        <v>105</v>
      </c>
      <c r="C279" s="31"/>
      <c r="D279" s="32"/>
      <c r="E279" s="32"/>
      <c r="F279" s="33" t="s">
        <v>26</v>
      </c>
      <c r="G279" s="39">
        <v>0</v>
      </c>
      <c r="H279" s="34">
        <v>0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0</v>
      </c>
      <c r="AA279" s="34">
        <v>0</v>
      </c>
    </row>
    <row r="280" spans="2:27" x14ac:dyDescent="0.2">
      <c r="B280" s="31" t="s">
        <v>117</v>
      </c>
      <c r="C280" s="31"/>
      <c r="D280" s="32"/>
      <c r="E280" s="32"/>
      <c r="F280" s="33" t="s">
        <v>26</v>
      </c>
      <c r="G280" s="39"/>
      <c r="H280" s="75" t="s">
        <v>200</v>
      </c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</row>
    <row r="281" spans="2:27" x14ac:dyDescent="0.2">
      <c r="B281" s="31" t="s">
        <v>118</v>
      </c>
      <c r="C281" s="31"/>
      <c r="D281" s="32"/>
      <c r="E281" s="32"/>
      <c r="F281" s="33" t="s">
        <v>26</v>
      </c>
      <c r="G281" s="39"/>
      <c r="H281" s="75" t="s">
        <v>200</v>
      </c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</row>
    <row r="282" spans="2:27" x14ac:dyDescent="0.2">
      <c r="B282" s="97" t="s">
        <v>157</v>
      </c>
      <c r="C282" s="31"/>
      <c r="D282" s="32"/>
      <c r="E282" s="32"/>
      <c r="F282" s="33" t="s">
        <v>26</v>
      </c>
      <c r="G282" s="39"/>
      <c r="H282" s="75" t="s">
        <v>200</v>
      </c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</row>
    <row r="284" spans="2:27" ht="15" x14ac:dyDescent="0.25">
      <c r="B284" s="26" t="s">
        <v>147</v>
      </c>
      <c r="C284" s="26"/>
      <c r="D284" s="9"/>
      <c r="E284" s="9"/>
      <c r="F284" s="27"/>
      <c r="G284" s="38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2:27" ht="15" x14ac:dyDescent="0.25">
      <c r="B285" s="28" t="s">
        <v>25</v>
      </c>
      <c r="C285" s="28"/>
      <c r="D285" s="28"/>
      <c r="E285" s="28"/>
      <c r="F285" s="29" t="s">
        <v>17</v>
      </c>
      <c r="G285" s="30" t="s">
        <v>44</v>
      </c>
      <c r="H285" s="30">
        <v>2023</v>
      </c>
      <c r="I285" s="30">
        <v>2024</v>
      </c>
      <c r="J285" s="30">
        <v>2025</v>
      </c>
      <c r="K285" s="30">
        <v>2026</v>
      </c>
      <c r="L285" s="30">
        <v>2027</v>
      </c>
      <c r="M285" s="30">
        <v>2028</v>
      </c>
      <c r="N285" s="30">
        <v>2029</v>
      </c>
      <c r="O285" s="30">
        <v>2030</v>
      </c>
      <c r="P285" s="30">
        <v>2031</v>
      </c>
      <c r="Q285" s="30">
        <v>2032</v>
      </c>
      <c r="R285" s="30">
        <v>2033</v>
      </c>
      <c r="S285" s="30">
        <v>2034</v>
      </c>
      <c r="T285" s="30">
        <v>2035</v>
      </c>
      <c r="U285" s="30">
        <v>2036</v>
      </c>
      <c r="V285" s="30">
        <v>2037</v>
      </c>
      <c r="W285" s="30">
        <v>2038</v>
      </c>
      <c r="X285" s="30">
        <v>2039</v>
      </c>
      <c r="Y285" s="30">
        <v>2040</v>
      </c>
      <c r="Z285" s="30">
        <v>2041</v>
      </c>
      <c r="AA285" s="30">
        <v>2042</v>
      </c>
    </row>
    <row r="286" spans="2:27" x14ac:dyDescent="0.2">
      <c r="B286" s="31" t="s">
        <v>97</v>
      </c>
      <c r="C286" s="31"/>
      <c r="D286" s="32"/>
      <c r="E286" s="32"/>
      <c r="F286" s="33" t="s">
        <v>26</v>
      </c>
      <c r="G286" s="39">
        <v>0</v>
      </c>
      <c r="H286" s="34">
        <v>0</v>
      </c>
      <c r="I286" s="34">
        <v>0</v>
      </c>
      <c r="J286" s="34">
        <v>0</v>
      </c>
      <c r="K286" s="34">
        <v>0</v>
      </c>
      <c r="L286" s="34">
        <v>0</v>
      </c>
      <c r="M286" s="34">
        <v>0</v>
      </c>
      <c r="N286" s="34">
        <v>0</v>
      </c>
      <c r="O286" s="34">
        <v>0</v>
      </c>
      <c r="P286" s="34">
        <v>0</v>
      </c>
      <c r="Q286" s="34">
        <v>0</v>
      </c>
      <c r="R286" s="34">
        <v>0</v>
      </c>
      <c r="S286" s="34">
        <v>0</v>
      </c>
      <c r="T286" s="34">
        <v>0</v>
      </c>
      <c r="U286" s="34">
        <v>0</v>
      </c>
      <c r="V286" s="34">
        <v>0</v>
      </c>
      <c r="W286" s="34">
        <v>0</v>
      </c>
      <c r="X286" s="34">
        <v>0</v>
      </c>
      <c r="Y286" s="34">
        <v>0</v>
      </c>
      <c r="Z286" s="34">
        <v>0</v>
      </c>
      <c r="AA286" s="34">
        <v>0</v>
      </c>
    </row>
    <row r="287" spans="2:27" x14ac:dyDescent="0.2">
      <c r="B287" s="31" t="s">
        <v>98</v>
      </c>
      <c r="C287" s="31"/>
      <c r="D287" s="32"/>
      <c r="E287" s="32"/>
      <c r="F287" s="33" t="s">
        <v>26</v>
      </c>
      <c r="G287" s="39">
        <v>0</v>
      </c>
      <c r="H287" s="34">
        <v>0</v>
      </c>
      <c r="I287" s="34">
        <v>0</v>
      </c>
      <c r="J287" s="34">
        <v>0</v>
      </c>
      <c r="K287" s="34">
        <v>0</v>
      </c>
      <c r="L287" s="34">
        <v>0</v>
      </c>
      <c r="M287" s="34">
        <v>0</v>
      </c>
      <c r="N287" s="34">
        <v>0</v>
      </c>
      <c r="O287" s="34">
        <v>0</v>
      </c>
      <c r="P287" s="34">
        <v>0</v>
      </c>
      <c r="Q287" s="34">
        <v>0</v>
      </c>
      <c r="R287" s="34">
        <v>0</v>
      </c>
      <c r="S287" s="34">
        <v>0</v>
      </c>
      <c r="T287" s="34">
        <v>0</v>
      </c>
      <c r="U287" s="34">
        <v>0</v>
      </c>
      <c r="V287" s="34">
        <v>0</v>
      </c>
      <c r="W287" s="34">
        <v>0</v>
      </c>
      <c r="X287" s="34">
        <v>0</v>
      </c>
      <c r="Y287" s="34">
        <v>0</v>
      </c>
      <c r="Z287" s="34">
        <v>0</v>
      </c>
      <c r="AA287" s="34">
        <v>0</v>
      </c>
    </row>
    <row r="288" spans="2:27" x14ac:dyDescent="0.2">
      <c r="B288" s="31" t="s">
        <v>99</v>
      </c>
      <c r="C288" s="31"/>
      <c r="D288" s="32"/>
      <c r="E288" s="32"/>
      <c r="F288" s="33" t="s">
        <v>26</v>
      </c>
      <c r="G288" s="39">
        <v>0</v>
      </c>
      <c r="H288" s="34">
        <v>0</v>
      </c>
      <c r="I288" s="34">
        <v>0</v>
      </c>
      <c r="J288" s="34">
        <v>0</v>
      </c>
      <c r="K288" s="34">
        <v>0</v>
      </c>
      <c r="L288" s="34">
        <v>0</v>
      </c>
      <c r="M288" s="34">
        <v>0</v>
      </c>
      <c r="N288" s="34">
        <v>0</v>
      </c>
      <c r="O288" s="34">
        <v>0</v>
      </c>
      <c r="P288" s="34">
        <v>0</v>
      </c>
      <c r="Q288" s="34">
        <v>0</v>
      </c>
      <c r="R288" s="34">
        <v>0</v>
      </c>
      <c r="S288" s="34">
        <v>0</v>
      </c>
      <c r="T288" s="34">
        <v>0</v>
      </c>
      <c r="U288" s="34">
        <v>0</v>
      </c>
      <c r="V288" s="34">
        <v>0</v>
      </c>
      <c r="W288" s="34">
        <v>0</v>
      </c>
      <c r="X288" s="34">
        <v>0</v>
      </c>
      <c r="Y288" s="34">
        <v>0</v>
      </c>
      <c r="Z288" s="34">
        <v>0</v>
      </c>
      <c r="AA288" s="34">
        <v>0</v>
      </c>
    </row>
    <row r="289" spans="2:27" x14ac:dyDescent="0.2">
      <c r="B289" s="31" t="s">
        <v>100</v>
      </c>
      <c r="C289" s="31"/>
      <c r="D289" s="32"/>
      <c r="E289" s="32"/>
      <c r="F289" s="33" t="s">
        <v>26</v>
      </c>
      <c r="G289" s="39">
        <v>0</v>
      </c>
      <c r="H289" s="34">
        <v>0</v>
      </c>
      <c r="I289" s="34">
        <v>0</v>
      </c>
      <c r="J289" s="34">
        <v>0</v>
      </c>
      <c r="K289" s="34">
        <v>0</v>
      </c>
      <c r="L289" s="34">
        <v>0</v>
      </c>
      <c r="M289" s="34">
        <v>0</v>
      </c>
      <c r="N289" s="34">
        <v>0</v>
      </c>
      <c r="O289" s="34">
        <v>0</v>
      </c>
      <c r="P289" s="34">
        <v>0</v>
      </c>
      <c r="Q289" s="34">
        <v>0</v>
      </c>
      <c r="R289" s="34">
        <v>0</v>
      </c>
      <c r="S289" s="34">
        <v>0</v>
      </c>
      <c r="T289" s="34">
        <v>0</v>
      </c>
      <c r="U289" s="34">
        <v>0</v>
      </c>
      <c r="V289" s="34">
        <v>0</v>
      </c>
      <c r="W289" s="34">
        <v>0</v>
      </c>
      <c r="X289" s="34">
        <v>0</v>
      </c>
      <c r="Y289" s="34">
        <v>0</v>
      </c>
      <c r="Z289" s="34">
        <v>0</v>
      </c>
      <c r="AA289" s="34">
        <v>0</v>
      </c>
    </row>
    <row r="290" spans="2:27" x14ac:dyDescent="0.2">
      <c r="B290" s="31" t="s">
        <v>101</v>
      </c>
      <c r="C290" s="31"/>
      <c r="D290" s="32"/>
      <c r="E290" s="32"/>
      <c r="F290" s="33" t="s">
        <v>26</v>
      </c>
      <c r="G290" s="39">
        <v>0</v>
      </c>
      <c r="H290" s="34">
        <v>0</v>
      </c>
      <c r="I290" s="34">
        <v>0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0</v>
      </c>
      <c r="R290" s="34">
        <v>0</v>
      </c>
      <c r="S290" s="34">
        <v>0</v>
      </c>
      <c r="T290" s="34">
        <v>0</v>
      </c>
      <c r="U290" s="34">
        <v>0</v>
      </c>
      <c r="V290" s="34">
        <v>0</v>
      </c>
      <c r="W290" s="34">
        <v>0</v>
      </c>
      <c r="X290" s="34">
        <v>0</v>
      </c>
      <c r="Y290" s="34">
        <v>0</v>
      </c>
      <c r="Z290" s="34">
        <v>0</v>
      </c>
      <c r="AA290" s="34">
        <v>0</v>
      </c>
    </row>
    <row r="291" spans="2:27" x14ac:dyDescent="0.2">
      <c r="B291" s="31" t="s">
        <v>102</v>
      </c>
      <c r="C291" s="31"/>
      <c r="D291" s="32"/>
      <c r="E291" s="32"/>
      <c r="F291" s="33" t="s">
        <v>26</v>
      </c>
      <c r="G291" s="39">
        <v>0</v>
      </c>
      <c r="H291" s="34">
        <v>0</v>
      </c>
      <c r="I291" s="34">
        <v>0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0</v>
      </c>
      <c r="R291" s="34">
        <v>0</v>
      </c>
      <c r="S291" s="34">
        <v>0</v>
      </c>
      <c r="T291" s="34">
        <v>0</v>
      </c>
      <c r="U291" s="34">
        <v>0</v>
      </c>
      <c r="V291" s="34">
        <v>0</v>
      </c>
      <c r="W291" s="34">
        <v>0</v>
      </c>
      <c r="X291" s="34">
        <v>0</v>
      </c>
      <c r="Y291" s="34">
        <v>0</v>
      </c>
      <c r="Z291" s="34">
        <v>0</v>
      </c>
      <c r="AA291" s="34">
        <v>0</v>
      </c>
    </row>
    <row r="292" spans="2:27" x14ac:dyDescent="0.2">
      <c r="B292" s="31" t="s">
        <v>103</v>
      </c>
      <c r="C292" s="31"/>
      <c r="D292" s="32"/>
      <c r="E292" s="32"/>
      <c r="F292" s="33" t="s">
        <v>26</v>
      </c>
      <c r="G292" s="39">
        <v>0</v>
      </c>
      <c r="H292" s="34">
        <v>0</v>
      </c>
      <c r="I292" s="34">
        <v>0</v>
      </c>
      <c r="J292" s="34">
        <v>0</v>
      </c>
      <c r="K292" s="34">
        <v>0</v>
      </c>
      <c r="L292" s="34">
        <v>0</v>
      </c>
      <c r="M292" s="34">
        <v>0</v>
      </c>
      <c r="N292" s="34">
        <v>0</v>
      </c>
      <c r="O292" s="34">
        <v>0</v>
      </c>
      <c r="P292" s="34">
        <v>0</v>
      </c>
      <c r="Q292" s="34">
        <v>0</v>
      </c>
      <c r="R292" s="34">
        <v>0</v>
      </c>
      <c r="S292" s="34">
        <v>0</v>
      </c>
      <c r="T292" s="34">
        <v>0</v>
      </c>
      <c r="U292" s="34">
        <v>0</v>
      </c>
      <c r="V292" s="34">
        <v>0</v>
      </c>
      <c r="W292" s="34">
        <v>0</v>
      </c>
      <c r="X292" s="34">
        <v>0</v>
      </c>
      <c r="Y292" s="34">
        <v>0</v>
      </c>
      <c r="Z292" s="34">
        <v>0</v>
      </c>
      <c r="AA292" s="34">
        <v>0</v>
      </c>
    </row>
    <row r="293" spans="2:27" x14ac:dyDescent="0.2">
      <c r="B293" s="31" t="s">
        <v>104</v>
      </c>
      <c r="C293" s="31"/>
      <c r="D293" s="32"/>
      <c r="E293" s="32"/>
      <c r="F293" s="33" t="s">
        <v>26</v>
      </c>
      <c r="G293" s="39"/>
      <c r="H293" s="75" t="s">
        <v>200</v>
      </c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</row>
    <row r="294" spans="2:27" x14ac:dyDescent="0.2">
      <c r="B294" s="31" t="s">
        <v>105</v>
      </c>
      <c r="C294" s="31"/>
      <c r="D294" s="32"/>
      <c r="E294" s="32"/>
      <c r="F294" s="33" t="s">
        <v>26</v>
      </c>
      <c r="G294" s="39">
        <v>0</v>
      </c>
      <c r="H294" s="34">
        <v>0</v>
      </c>
      <c r="I294" s="34">
        <v>0</v>
      </c>
      <c r="J294" s="34">
        <v>0</v>
      </c>
      <c r="K294" s="34">
        <v>0</v>
      </c>
      <c r="L294" s="34">
        <v>0</v>
      </c>
      <c r="M294" s="34">
        <v>0</v>
      </c>
      <c r="N294" s="34">
        <v>0</v>
      </c>
      <c r="O294" s="34">
        <v>0</v>
      </c>
      <c r="P294" s="34">
        <v>0</v>
      </c>
      <c r="Q294" s="34">
        <v>0</v>
      </c>
      <c r="R294" s="34">
        <v>0</v>
      </c>
      <c r="S294" s="34">
        <v>0</v>
      </c>
      <c r="T294" s="34">
        <v>0</v>
      </c>
      <c r="U294" s="34">
        <v>0</v>
      </c>
      <c r="V294" s="34">
        <v>0</v>
      </c>
      <c r="W294" s="34">
        <v>0</v>
      </c>
      <c r="X294" s="34">
        <v>0</v>
      </c>
      <c r="Y294" s="34">
        <v>0</v>
      </c>
      <c r="Z294" s="34">
        <v>0</v>
      </c>
      <c r="AA294" s="34">
        <v>0</v>
      </c>
    </row>
    <row r="295" spans="2:27" x14ac:dyDescent="0.2">
      <c r="B295" s="31" t="s">
        <v>117</v>
      </c>
      <c r="C295" s="31"/>
      <c r="D295" s="32"/>
      <c r="E295" s="32"/>
      <c r="F295" s="33" t="s">
        <v>26</v>
      </c>
      <c r="G295" s="39"/>
      <c r="H295" s="75" t="s">
        <v>200</v>
      </c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</row>
    <row r="296" spans="2:27" x14ac:dyDescent="0.2">
      <c r="B296" s="31" t="s">
        <v>118</v>
      </c>
      <c r="C296" s="31"/>
      <c r="D296" s="32"/>
      <c r="E296" s="32"/>
      <c r="F296" s="33" t="s">
        <v>26</v>
      </c>
      <c r="G296" s="39"/>
      <c r="H296" s="75" t="s">
        <v>200</v>
      </c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</row>
    <row r="297" spans="2:27" x14ac:dyDescent="0.2">
      <c r="B297" s="97" t="s">
        <v>157</v>
      </c>
      <c r="C297" s="31"/>
      <c r="D297" s="32"/>
      <c r="E297" s="32"/>
      <c r="F297" s="33" t="s">
        <v>26</v>
      </c>
      <c r="G297" s="39"/>
      <c r="H297" s="75" t="s">
        <v>200</v>
      </c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</row>
    <row r="299" spans="2:27" ht="15" x14ac:dyDescent="0.25">
      <c r="B299" s="26" t="s">
        <v>146</v>
      </c>
      <c r="C299" s="26"/>
      <c r="D299" s="9"/>
      <c r="E299" s="9"/>
      <c r="F299" s="27"/>
      <c r="G299" s="38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2:27" ht="15" x14ac:dyDescent="0.25">
      <c r="B300" s="28" t="s">
        <v>25</v>
      </c>
      <c r="C300" s="28"/>
      <c r="D300" s="28"/>
      <c r="E300" s="28"/>
      <c r="F300" s="29" t="s">
        <v>17</v>
      </c>
      <c r="G300" s="30" t="s">
        <v>44</v>
      </c>
      <c r="H300" s="30">
        <v>2023</v>
      </c>
      <c r="I300" s="30">
        <v>2024</v>
      </c>
      <c r="J300" s="30">
        <v>2025</v>
      </c>
      <c r="K300" s="30">
        <v>2026</v>
      </c>
      <c r="L300" s="30">
        <v>2027</v>
      </c>
      <c r="M300" s="30">
        <v>2028</v>
      </c>
      <c r="N300" s="30">
        <v>2029</v>
      </c>
      <c r="O300" s="30">
        <v>2030</v>
      </c>
      <c r="P300" s="30">
        <v>2031</v>
      </c>
      <c r="Q300" s="30">
        <v>2032</v>
      </c>
      <c r="R300" s="30">
        <v>2033</v>
      </c>
      <c r="S300" s="30">
        <v>2034</v>
      </c>
      <c r="T300" s="30">
        <v>2035</v>
      </c>
      <c r="U300" s="30">
        <v>2036</v>
      </c>
      <c r="V300" s="30">
        <v>2037</v>
      </c>
      <c r="W300" s="30">
        <v>2038</v>
      </c>
      <c r="X300" s="30">
        <v>2039</v>
      </c>
      <c r="Y300" s="30">
        <v>2040</v>
      </c>
      <c r="Z300" s="30">
        <v>2041</v>
      </c>
      <c r="AA300" s="30">
        <v>2042</v>
      </c>
    </row>
    <row r="301" spans="2:27" x14ac:dyDescent="0.2">
      <c r="B301" s="31" t="s">
        <v>97</v>
      </c>
      <c r="C301" s="31"/>
      <c r="D301" s="32"/>
      <c r="E301" s="32"/>
      <c r="F301" s="33" t="s">
        <v>26</v>
      </c>
      <c r="G301" s="39">
        <v>137039138.85924253</v>
      </c>
      <c r="H301" s="34">
        <v>0</v>
      </c>
      <c r="I301" s="34">
        <v>0</v>
      </c>
      <c r="J301" s="34">
        <v>0</v>
      </c>
      <c r="K301" s="34">
        <v>27051425.021841537</v>
      </c>
      <c r="L301" s="34">
        <v>48570669.53661669</v>
      </c>
      <c r="M301" s="34">
        <v>50070921.877516054</v>
      </c>
      <c r="N301" s="34">
        <v>50305336.305781573</v>
      </c>
      <c r="O301" s="34">
        <v>0</v>
      </c>
      <c r="P301" s="34">
        <v>0</v>
      </c>
      <c r="Q301" s="34">
        <v>0</v>
      </c>
      <c r="R301" s="34">
        <v>0</v>
      </c>
      <c r="S301" s="34">
        <v>0</v>
      </c>
      <c r="T301" s="34">
        <v>0</v>
      </c>
      <c r="U301" s="34">
        <v>0</v>
      </c>
      <c r="V301" s="34">
        <v>0</v>
      </c>
      <c r="W301" s="34">
        <v>0</v>
      </c>
      <c r="X301" s="34">
        <v>0</v>
      </c>
      <c r="Y301" s="34">
        <v>0</v>
      </c>
      <c r="Z301" s="34">
        <v>0</v>
      </c>
      <c r="AA301" s="34">
        <v>0</v>
      </c>
    </row>
    <row r="302" spans="2:27" x14ac:dyDescent="0.2">
      <c r="B302" s="31" t="s">
        <v>98</v>
      </c>
      <c r="C302" s="31"/>
      <c r="D302" s="32"/>
      <c r="E302" s="32"/>
      <c r="F302" s="33" t="s">
        <v>26</v>
      </c>
      <c r="G302" s="39">
        <v>137039138.85924253</v>
      </c>
      <c r="H302" s="34">
        <v>0</v>
      </c>
      <c r="I302" s="34">
        <v>0</v>
      </c>
      <c r="J302" s="34">
        <v>0</v>
      </c>
      <c r="K302" s="34">
        <v>27051425.021841537</v>
      </c>
      <c r="L302" s="34">
        <v>48570669.53661669</v>
      </c>
      <c r="M302" s="34">
        <v>50070921.877516054</v>
      </c>
      <c r="N302" s="34">
        <v>50305336.305781573</v>
      </c>
      <c r="O302" s="34">
        <v>0</v>
      </c>
      <c r="P302" s="34">
        <v>0</v>
      </c>
      <c r="Q302" s="34">
        <v>0</v>
      </c>
      <c r="R302" s="34">
        <v>0</v>
      </c>
      <c r="S302" s="34">
        <v>0</v>
      </c>
      <c r="T302" s="34">
        <v>0</v>
      </c>
      <c r="U302" s="34">
        <v>0</v>
      </c>
      <c r="V302" s="34">
        <v>0</v>
      </c>
      <c r="W302" s="34">
        <v>0</v>
      </c>
      <c r="X302" s="34">
        <v>0</v>
      </c>
      <c r="Y302" s="34">
        <v>0</v>
      </c>
      <c r="Z302" s="34">
        <v>0</v>
      </c>
      <c r="AA302" s="34">
        <v>0</v>
      </c>
    </row>
    <row r="303" spans="2:27" x14ac:dyDescent="0.2">
      <c r="B303" s="31" t="s">
        <v>99</v>
      </c>
      <c r="C303" s="31"/>
      <c r="D303" s="32"/>
      <c r="E303" s="32"/>
      <c r="F303" s="33" t="s">
        <v>26</v>
      </c>
      <c r="G303" s="39">
        <v>67046429.404839233</v>
      </c>
      <c r="H303" s="34">
        <v>0</v>
      </c>
      <c r="I303" s="34">
        <v>0</v>
      </c>
      <c r="J303" s="34">
        <v>0</v>
      </c>
      <c r="K303" s="34">
        <v>0</v>
      </c>
      <c r="L303" s="34">
        <v>0</v>
      </c>
      <c r="M303" s="34">
        <v>39944218.576445386</v>
      </c>
      <c r="N303" s="34">
        <v>50305336.305781573</v>
      </c>
      <c r="O303" s="34">
        <v>0</v>
      </c>
      <c r="P303" s="34">
        <v>0</v>
      </c>
      <c r="Q303" s="34">
        <v>0</v>
      </c>
      <c r="R303" s="34">
        <v>0</v>
      </c>
      <c r="S303" s="34">
        <v>0</v>
      </c>
      <c r="T303" s="34">
        <v>0</v>
      </c>
      <c r="U303" s="34">
        <v>0</v>
      </c>
      <c r="V303" s="34">
        <v>0</v>
      </c>
      <c r="W303" s="34">
        <v>0</v>
      </c>
      <c r="X303" s="34">
        <v>0</v>
      </c>
      <c r="Y303" s="34">
        <v>0</v>
      </c>
      <c r="Z303" s="34">
        <v>0</v>
      </c>
      <c r="AA303" s="34">
        <v>0</v>
      </c>
    </row>
    <row r="304" spans="2:27" x14ac:dyDescent="0.2">
      <c r="B304" s="31" t="s">
        <v>100</v>
      </c>
      <c r="C304" s="31"/>
      <c r="D304" s="32"/>
      <c r="E304" s="32"/>
      <c r="F304" s="33" t="s">
        <v>26</v>
      </c>
      <c r="G304" s="39">
        <v>59334012.524455912</v>
      </c>
      <c r="H304" s="34">
        <v>0</v>
      </c>
      <c r="I304" s="34">
        <v>0</v>
      </c>
      <c r="J304" s="34">
        <v>0</v>
      </c>
      <c r="K304" s="34">
        <v>0</v>
      </c>
      <c r="L304" s="34">
        <v>0</v>
      </c>
      <c r="M304" s="34">
        <v>29864398.161027834</v>
      </c>
      <c r="N304" s="34">
        <v>50305336.305781573</v>
      </c>
      <c r="O304" s="34">
        <v>0</v>
      </c>
      <c r="P304" s="34">
        <v>0</v>
      </c>
      <c r="Q304" s="34">
        <v>0</v>
      </c>
      <c r="R304" s="34">
        <v>0</v>
      </c>
      <c r="S304" s="34">
        <v>0</v>
      </c>
      <c r="T304" s="34">
        <v>0</v>
      </c>
      <c r="U304" s="34">
        <v>0</v>
      </c>
      <c r="V304" s="34">
        <v>0</v>
      </c>
      <c r="W304" s="34">
        <v>0</v>
      </c>
      <c r="X304" s="34">
        <v>0</v>
      </c>
      <c r="Y304" s="34">
        <v>0</v>
      </c>
      <c r="Z304" s="34">
        <v>0</v>
      </c>
      <c r="AA304" s="34">
        <v>0</v>
      </c>
    </row>
    <row r="305" spans="2:27" x14ac:dyDescent="0.2">
      <c r="B305" s="31" t="s">
        <v>101</v>
      </c>
      <c r="C305" s="31"/>
      <c r="D305" s="32"/>
      <c r="E305" s="32"/>
      <c r="F305" s="33" t="s">
        <v>26</v>
      </c>
      <c r="G305" s="39">
        <v>67046429.404839233</v>
      </c>
      <c r="H305" s="34">
        <v>0</v>
      </c>
      <c r="I305" s="34">
        <v>0</v>
      </c>
      <c r="J305" s="34">
        <v>0</v>
      </c>
      <c r="K305" s="34">
        <v>0</v>
      </c>
      <c r="L305" s="34">
        <v>0</v>
      </c>
      <c r="M305" s="34">
        <v>39944218.576445386</v>
      </c>
      <c r="N305" s="34">
        <v>50305336.305781573</v>
      </c>
      <c r="O305" s="34">
        <v>0</v>
      </c>
      <c r="P305" s="34">
        <v>0</v>
      </c>
      <c r="Q305" s="34">
        <v>0</v>
      </c>
      <c r="R305" s="34">
        <v>0</v>
      </c>
      <c r="S305" s="34">
        <v>0</v>
      </c>
      <c r="T305" s="34">
        <v>0</v>
      </c>
      <c r="U305" s="34">
        <v>0</v>
      </c>
      <c r="V305" s="34">
        <v>0</v>
      </c>
      <c r="W305" s="34">
        <v>0</v>
      </c>
      <c r="X305" s="34">
        <v>0</v>
      </c>
      <c r="Y305" s="34">
        <v>0</v>
      </c>
      <c r="Z305" s="34">
        <v>0</v>
      </c>
      <c r="AA305" s="34">
        <v>0</v>
      </c>
    </row>
    <row r="306" spans="2:27" x14ac:dyDescent="0.2">
      <c r="B306" s="31" t="s">
        <v>102</v>
      </c>
      <c r="C306" s="31"/>
      <c r="D306" s="32"/>
      <c r="E306" s="32"/>
      <c r="F306" s="33" t="s">
        <v>26</v>
      </c>
      <c r="G306" s="39">
        <v>67046429.404839233</v>
      </c>
      <c r="H306" s="34">
        <v>0</v>
      </c>
      <c r="I306" s="34">
        <v>0</v>
      </c>
      <c r="J306" s="34">
        <v>0</v>
      </c>
      <c r="K306" s="34">
        <v>0</v>
      </c>
      <c r="L306" s="34">
        <v>0</v>
      </c>
      <c r="M306" s="34">
        <v>39944218.576445386</v>
      </c>
      <c r="N306" s="34">
        <v>50305336.305781573</v>
      </c>
      <c r="O306" s="34">
        <v>0</v>
      </c>
      <c r="P306" s="34">
        <v>0</v>
      </c>
      <c r="Q306" s="34">
        <v>0</v>
      </c>
      <c r="R306" s="34">
        <v>0</v>
      </c>
      <c r="S306" s="34">
        <v>0</v>
      </c>
      <c r="T306" s="34">
        <v>0</v>
      </c>
      <c r="U306" s="34">
        <v>0</v>
      </c>
      <c r="V306" s="34">
        <v>0</v>
      </c>
      <c r="W306" s="34">
        <v>0</v>
      </c>
      <c r="X306" s="34">
        <v>0</v>
      </c>
      <c r="Y306" s="34">
        <v>0</v>
      </c>
      <c r="Z306" s="34">
        <v>0</v>
      </c>
      <c r="AA306" s="34">
        <v>0</v>
      </c>
    </row>
    <row r="307" spans="2:27" x14ac:dyDescent="0.2">
      <c r="B307" s="31" t="s">
        <v>103</v>
      </c>
      <c r="C307" s="31"/>
      <c r="D307" s="32"/>
      <c r="E307" s="32"/>
      <c r="F307" s="33" t="s">
        <v>26</v>
      </c>
      <c r="G307" s="39">
        <v>127257242.87979735</v>
      </c>
      <c r="H307" s="34">
        <v>0</v>
      </c>
      <c r="I307" s="34">
        <v>0</v>
      </c>
      <c r="J307" s="34">
        <v>0</v>
      </c>
      <c r="K307" s="34">
        <v>15565118.036830833</v>
      </c>
      <c r="L307" s="34">
        <v>48570669.53661669</v>
      </c>
      <c r="M307" s="34">
        <v>50070921.877516054</v>
      </c>
      <c r="N307" s="34">
        <v>50305336.305781573</v>
      </c>
      <c r="O307" s="34">
        <v>0</v>
      </c>
      <c r="P307" s="34">
        <v>0</v>
      </c>
      <c r="Q307" s="34">
        <v>0</v>
      </c>
      <c r="R307" s="34">
        <v>0</v>
      </c>
      <c r="S307" s="34">
        <v>0</v>
      </c>
      <c r="T307" s="34">
        <v>0</v>
      </c>
      <c r="U307" s="34">
        <v>0</v>
      </c>
      <c r="V307" s="34">
        <v>0</v>
      </c>
      <c r="W307" s="34">
        <v>0</v>
      </c>
      <c r="X307" s="34">
        <v>0</v>
      </c>
      <c r="Y307" s="34">
        <v>0</v>
      </c>
      <c r="Z307" s="34">
        <v>0</v>
      </c>
      <c r="AA307" s="34">
        <v>0</v>
      </c>
    </row>
    <row r="308" spans="2:27" x14ac:dyDescent="0.2">
      <c r="B308" s="31" t="s">
        <v>104</v>
      </c>
      <c r="C308" s="31"/>
      <c r="D308" s="32"/>
      <c r="E308" s="32"/>
      <c r="F308" s="33" t="s">
        <v>26</v>
      </c>
      <c r="G308" s="39"/>
      <c r="H308" s="75" t="s">
        <v>200</v>
      </c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</row>
    <row r="309" spans="2:27" x14ac:dyDescent="0.2">
      <c r="B309" s="31" t="s">
        <v>105</v>
      </c>
      <c r="C309" s="31"/>
      <c r="D309" s="32"/>
      <c r="E309" s="32"/>
      <c r="F309" s="33" t="s">
        <v>26</v>
      </c>
      <c r="G309" s="39">
        <v>127257242.87979735</v>
      </c>
      <c r="H309" s="34">
        <v>0</v>
      </c>
      <c r="I309" s="34">
        <v>0</v>
      </c>
      <c r="J309" s="34">
        <v>0</v>
      </c>
      <c r="K309" s="34">
        <v>15565118.036830833</v>
      </c>
      <c r="L309" s="34">
        <v>48570669.53661669</v>
      </c>
      <c r="M309" s="34">
        <v>50070921.877516054</v>
      </c>
      <c r="N309" s="34">
        <v>50305336.305781573</v>
      </c>
      <c r="O309" s="34">
        <v>0</v>
      </c>
      <c r="P309" s="34">
        <v>0</v>
      </c>
      <c r="Q309" s="34">
        <v>0</v>
      </c>
      <c r="R309" s="34">
        <v>0</v>
      </c>
      <c r="S309" s="34">
        <v>0</v>
      </c>
      <c r="T309" s="34">
        <v>0</v>
      </c>
      <c r="U309" s="34">
        <v>0</v>
      </c>
      <c r="V309" s="34">
        <v>0</v>
      </c>
      <c r="W309" s="34">
        <v>0</v>
      </c>
      <c r="X309" s="34">
        <v>0</v>
      </c>
      <c r="Y309" s="34">
        <v>0</v>
      </c>
      <c r="Z309" s="34">
        <v>0</v>
      </c>
      <c r="AA309" s="34">
        <v>0</v>
      </c>
    </row>
    <row r="310" spans="2:27" x14ac:dyDescent="0.2">
      <c r="B310" s="31" t="s">
        <v>117</v>
      </c>
      <c r="C310" s="31"/>
      <c r="D310" s="32"/>
      <c r="E310" s="32"/>
      <c r="F310" s="33" t="s">
        <v>26</v>
      </c>
      <c r="G310" s="39"/>
      <c r="H310" s="75" t="s">
        <v>200</v>
      </c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</row>
    <row r="311" spans="2:27" x14ac:dyDescent="0.2">
      <c r="B311" s="31" t="s">
        <v>118</v>
      </c>
      <c r="C311" s="31"/>
      <c r="D311" s="32"/>
      <c r="E311" s="32"/>
      <c r="F311" s="33" t="s">
        <v>26</v>
      </c>
      <c r="G311" s="39"/>
      <c r="H311" s="75" t="s">
        <v>200</v>
      </c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</row>
    <row r="312" spans="2:27" x14ac:dyDescent="0.2">
      <c r="B312" s="97" t="s">
        <v>157</v>
      </c>
      <c r="C312" s="31"/>
      <c r="D312" s="32"/>
      <c r="E312" s="32"/>
      <c r="F312" s="33" t="s">
        <v>26</v>
      </c>
      <c r="G312" s="39"/>
      <c r="H312" s="75" t="s">
        <v>200</v>
      </c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</row>
    <row r="314" spans="2:27" ht="15" x14ac:dyDescent="0.25">
      <c r="B314" s="26" t="s">
        <v>6</v>
      </c>
      <c r="C314" s="26"/>
      <c r="D314" s="9"/>
      <c r="E314" s="9"/>
      <c r="F314" s="27"/>
      <c r="G314" s="38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2:27" ht="15" x14ac:dyDescent="0.25">
      <c r="B315" s="28" t="s">
        <v>25</v>
      </c>
      <c r="C315" s="28"/>
      <c r="D315" s="28"/>
      <c r="E315" s="28"/>
      <c r="F315" s="29" t="s">
        <v>17</v>
      </c>
      <c r="G315" s="30" t="s">
        <v>44</v>
      </c>
      <c r="H315" s="30">
        <v>2023</v>
      </c>
      <c r="I315" s="30">
        <v>2024</v>
      </c>
      <c r="J315" s="30">
        <v>2025</v>
      </c>
      <c r="K315" s="30">
        <v>2026</v>
      </c>
      <c r="L315" s="30">
        <v>2027</v>
      </c>
      <c r="M315" s="30">
        <v>2028</v>
      </c>
      <c r="N315" s="30">
        <v>2029</v>
      </c>
      <c r="O315" s="30">
        <v>2030</v>
      </c>
      <c r="P315" s="30">
        <v>2031</v>
      </c>
      <c r="Q315" s="30">
        <v>2032</v>
      </c>
      <c r="R315" s="30">
        <v>2033</v>
      </c>
      <c r="S315" s="30">
        <v>2034</v>
      </c>
      <c r="T315" s="30">
        <v>2035</v>
      </c>
      <c r="U315" s="30">
        <v>2036</v>
      </c>
      <c r="V315" s="30">
        <v>2037</v>
      </c>
      <c r="W315" s="30">
        <v>2038</v>
      </c>
      <c r="X315" s="30">
        <v>2039</v>
      </c>
      <c r="Y315" s="30">
        <v>2040</v>
      </c>
      <c r="Z315" s="30">
        <v>2041</v>
      </c>
      <c r="AA315" s="30">
        <v>2042</v>
      </c>
    </row>
    <row r="316" spans="2:27" x14ac:dyDescent="0.2">
      <c r="B316" s="31" t="s">
        <v>97</v>
      </c>
      <c r="C316" s="31"/>
      <c r="D316" s="32"/>
      <c r="E316" s="32"/>
      <c r="F316" s="33" t="s">
        <v>26</v>
      </c>
      <c r="G316" s="39">
        <v>0</v>
      </c>
      <c r="H316" s="34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  <c r="S316" s="34">
        <v>0</v>
      </c>
      <c r="T316" s="34">
        <v>0</v>
      </c>
      <c r="U316" s="34">
        <v>0</v>
      </c>
      <c r="V316" s="34">
        <v>0</v>
      </c>
      <c r="W316" s="34">
        <v>0</v>
      </c>
      <c r="X316" s="34">
        <v>0</v>
      </c>
      <c r="Y316" s="34">
        <v>0</v>
      </c>
      <c r="Z316" s="34">
        <v>0</v>
      </c>
      <c r="AA316" s="34">
        <v>0</v>
      </c>
    </row>
    <row r="317" spans="2:27" x14ac:dyDescent="0.2">
      <c r="B317" s="31" t="s">
        <v>98</v>
      </c>
      <c r="C317" s="31"/>
      <c r="D317" s="32"/>
      <c r="E317" s="32"/>
      <c r="F317" s="33" t="s">
        <v>26</v>
      </c>
      <c r="G317" s="39">
        <v>0</v>
      </c>
      <c r="H317" s="34">
        <v>0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0</v>
      </c>
    </row>
    <row r="318" spans="2:27" x14ac:dyDescent="0.2">
      <c r="B318" s="31" t="s">
        <v>99</v>
      </c>
      <c r="C318" s="31"/>
      <c r="D318" s="32"/>
      <c r="E318" s="32"/>
      <c r="F318" s="33" t="s">
        <v>26</v>
      </c>
      <c r="G318" s="39">
        <v>0</v>
      </c>
      <c r="H318" s="34">
        <v>0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  <c r="S318" s="34">
        <v>0</v>
      </c>
      <c r="T318" s="34">
        <v>0</v>
      </c>
      <c r="U318" s="34">
        <v>0</v>
      </c>
      <c r="V318" s="34">
        <v>0</v>
      </c>
      <c r="W318" s="34">
        <v>0</v>
      </c>
      <c r="X318" s="34">
        <v>0</v>
      </c>
      <c r="Y318" s="34">
        <v>0</v>
      </c>
      <c r="Z318" s="34">
        <v>0</v>
      </c>
      <c r="AA318" s="34">
        <v>0</v>
      </c>
    </row>
    <row r="319" spans="2:27" x14ac:dyDescent="0.2">
      <c r="B319" s="31" t="s">
        <v>100</v>
      </c>
      <c r="C319" s="31"/>
      <c r="D319" s="32"/>
      <c r="E319" s="32"/>
      <c r="F319" s="33" t="s">
        <v>26</v>
      </c>
      <c r="G319" s="39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0</v>
      </c>
      <c r="V319" s="34">
        <v>0</v>
      </c>
      <c r="W319" s="34">
        <v>0</v>
      </c>
      <c r="X319" s="34">
        <v>0</v>
      </c>
      <c r="Y319" s="34">
        <v>0</v>
      </c>
      <c r="Z319" s="34">
        <v>0</v>
      </c>
      <c r="AA319" s="34">
        <v>0</v>
      </c>
    </row>
    <row r="320" spans="2:27" x14ac:dyDescent="0.2">
      <c r="B320" s="31" t="s">
        <v>101</v>
      </c>
      <c r="C320" s="31"/>
      <c r="D320" s="32"/>
      <c r="E320" s="32"/>
      <c r="F320" s="33" t="s">
        <v>26</v>
      </c>
      <c r="G320" s="39">
        <v>0</v>
      </c>
      <c r="H320" s="34">
        <v>0</v>
      </c>
      <c r="I320" s="34">
        <v>0</v>
      </c>
      <c r="J320" s="34">
        <v>0</v>
      </c>
      <c r="K320" s="34">
        <v>0</v>
      </c>
      <c r="L320" s="34">
        <v>0</v>
      </c>
      <c r="M320" s="34">
        <v>0</v>
      </c>
      <c r="N320" s="34">
        <v>0</v>
      </c>
      <c r="O320" s="34">
        <v>0</v>
      </c>
      <c r="P320" s="34">
        <v>0</v>
      </c>
      <c r="Q320" s="34">
        <v>0</v>
      </c>
      <c r="R320" s="34">
        <v>0</v>
      </c>
      <c r="S320" s="34">
        <v>0</v>
      </c>
      <c r="T320" s="34">
        <v>0</v>
      </c>
      <c r="U320" s="34">
        <v>0</v>
      </c>
      <c r="V320" s="34">
        <v>0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</row>
    <row r="321" spans="2:27" x14ac:dyDescent="0.2">
      <c r="B321" s="31" t="s">
        <v>102</v>
      </c>
      <c r="C321" s="31"/>
      <c r="D321" s="32"/>
      <c r="E321" s="32"/>
      <c r="F321" s="33" t="s">
        <v>26</v>
      </c>
      <c r="G321" s="39">
        <v>0</v>
      </c>
      <c r="H321" s="34">
        <v>0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  <c r="S321" s="34">
        <v>0</v>
      </c>
      <c r="T321" s="34">
        <v>0</v>
      </c>
      <c r="U321" s="34">
        <v>0</v>
      </c>
      <c r="V321" s="34">
        <v>0</v>
      </c>
      <c r="W321" s="34">
        <v>0</v>
      </c>
      <c r="X321" s="34">
        <v>0</v>
      </c>
      <c r="Y321" s="34">
        <v>0</v>
      </c>
      <c r="Z321" s="34">
        <v>0</v>
      </c>
      <c r="AA321" s="34">
        <v>0</v>
      </c>
    </row>
    <row r="322" spans="2:27" x14ac:dyDescent="0.2">
      <c r="B322" s="31" t="s">
        <v>103</v>
      </c>
      <c r="C322" s="31"/>
      <c r="D322" s="32"/>
      <c r="E322" s="32"/>
      <c r="F322" s="33" t="s">
        <v>26</v>
      </c>
      <c r="G322" s="39">
        <v>0</v>
      </c>
      <c r="H322" s="34">
        <v>0</v>
      </c>
      <c r="I322" s="34">
        <v>0</v>
      </c>
      <c r="J322" s="34">
        <v>0</v>
      </c>
      <c r="K322" s="34">
        <v>0</v>
      </c>
      <c r="L322" s="34">
        <v>0</v>
      </c>
      <c r="M322" s="34">
        <v>0</v>
      </c>
      <c r="N322" s="34">
        <v>0</v>
      </c>
      <c r="O322" s="34">
        <v>0</v>
      </c>
      <c r="P322" s="34">
        <v>0</v>
      </c>
      <c r="Q322" s="34">
        <v>0</v>
      </c>
      <c r="R322" s="34">
        <v>0</v>
      </c>
      <c r="S322" s="34">
        <v>0</v>
      </c>
      <c r="T322" s="34">
        <v>0</v>
      </c>
      <c r="U322" s="34">
        <v>0</v>
      </c>
      <c r="V322" s="34">
        <v>0</v>
      </c>
      <c r="W322" s="34">
        <v>0</v>
      </c>
      <c r="X322" s="34">
        <v>0</v>
      </c>
      <c r="Y322" s="34">
        <v>0</v>
      </c>
      <c r="Z322" s="34">
        <v>0</v>
      </c>
      <c r="AA322" s="34">
        <v>0</v>
      </c>
    </row>
    <row r="323" spans="2:27" x14ac:dyDescent="0.2">
      <c r="B323" s="31" t="s">
        <v>104</v>
      </c>
      <c r="C323" s="31"/>
      <c r="D323" s="32"/>
      <c r="E323" s="32"/>
      <c r="F323" s="33" t="s">
        <v>26</v>
      </c>
      <c r="G323" s="39"/>
      <c r="H323" s="75" t="s">
        <v>200</v>
      </c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</row>
    <row r="324" spans="2:27" x14ac:dyDescent="0.2">
      <c r="B324" s="31" t="s">
        <v>105</v>
      </c>
      <c r="C324" s="31"/>
      <c r="D324" s="32"/>
      <c r="E324" s="32"/>
      <c r="F324" s="33" t="s">
        <v>26</v>
      </c>
      <c r="G324" s="39">
        <v>0</v>
      </c>
      <c r="H324" s="34">
        <v>0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  <c r="S324" s="34">
        <v>0</v>
      </c>
      <c r="T324" s="34">
        <v>0</v>
      </c>
      <c r="U324" s="34">
        <v>0</v>
      </c>
      <c r="V324" s="34">
        <v>0</v>
      </c>
      <c r="W324" s="34">
        <v>0</v>
      </c>
      <c r="X324" s="34">
        <v>0</v>
      </c>
      <c r="Y324" s="34">
        <v>0</v>
      </c>
      <c r="Z324" s="34">
        <v>0</v>
      </c>
      <c r="AA324" s="34">
        <v>0</v>
      </c>
    </row>
    <row r="325" spans="2:27" x14ac:dyDescent="0.2">
      <c r="B325" s="31" t="s">
        <v>117</v>
      </c>
      <c r="C325" s="31"/>
      <c r="D325" s="32"/>
      <c r="E325" s="32"/>
      <c r="F325" s="33" t="s">
        <v>26</v>
      </c>
      <c r="G325" s="39"/>
      <c r="H325" s="75" t="s">
        <v>200</v>
      </c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</row>
    <row r="326" spans="2:27" x14ac:dyDescent="0.2">
      <c r="B326" s="31" t="s">
        <v>118</v>
      </c>
      <c r="C326" s="31"/>
      <c r="D326" s="32"/>
      <c r="E326" s="32"/>
      <c r="F326" s="33" t="s">
        <v>26</v>
      </c>
      <c r="G326" s="39"/>
      <c r="H326" s="75" t="s">
        <v>200</v>
      </c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</row>
    <row r="327" spans="2:27" x14ac:dyDescent="0.2">
      <c r="B327" s="97" t="s">
        <v>157</v>
      </c>
      <c r="C327" s="31"/>
      <c r="D327" s="32"/>
      <c r="E327" s="32"/>
      <c r="F327" s="33" t="s">
        <v>26</v>
      </c>
      <c r="G327" s="39"/>
      <c r="H327" s="75" t="s">
        <v>200</v>
      </c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</row>
    <row r="329" spans="2:27" ht="15" x14ac:dyDescent="0.25">
      <c r="B329" s="26" t="s">
        <v>143</v>
      </c>
      <c r="C329" s="26"/>
      <c r="D329" s="9"/>
      <c r="E329" s="9"/>
      <c r="F329" s="27"/>
      <c r="G329" s="38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2:27" ht="15" x14ac:dyDescent="0.25">
      <c r="B330" s="28" t="s">
        <v>25</v>
      </c>
      <c r="C330" s="28"/>
      <c r="D330" s="28"/>
      <c r="E330" s="28"/>
      <c r="F330" s="29" t="s">
        <v>17</v>
      </c>
      <c r="G330" s="30" t="s">
        <v>44</v>
      </c>
      <c r="H330" s="30">
        <v>2023</v>
      </c>
      <c r="I330" s="30">
        <v>2024</v>
      </c>
      <c r="J330" s="30">
        <v>2025</v>
      </c>
      <c r="K330" s="30">
        <v>2026</v>
      </c>
      <c r="L330" s="30">
        <v>2027</v>
      </c>
      <c r="M330" s="30">
        <v>2028</v>
      </c>
      <c r="N330" s="30">
        <v>2029</v>
      </c>
      <c r="O330" s="30">
        <v>2030</v>
      </c>
      <c r="P330" s="30">
        <v>2031</v>
      </c>
      <c r="Q330" s="30">
        <v>2032</v>
      </c>
      <c r="R330" s="30">
        <v>2033</v>
      </c>
      <c r="S330" s="30">
        <v>2034</v>
      </c>
      <c r="T330" s="30">
        <v>2035</v>
      </c>
      <c r="U330" s="30">
        <v>2036</v>
      </c>
      <c r="V330" s="30">
        <v>2037</v>
      </c>
      <c r="W330" s="30">
        <v>2038</v>
      </c>
      <c r="X330" s="30">
        <v>2039</v>
      </c>
      <c r="Y330" s="30">
        <v>2040</v>
      </c>
      <c r="Z330" s="30">
        <v>2041</v>
      </c>
      <c r="AA330" s="30">
        <v>2042</v>
      </c>
    </row>
    <row r="331" spans="2:27" x14ac:dyDescent="0.2">
      <c r="B331" s="31" t="s">
        <v>97</v>
      </c>
      <c r="C331" s="31"/>
      <c r="D331" s="32"/>
      <c r="E331" s="32"/>
      <c r="F331" s="33" t="s">
        <v>26</v>
      </c>
      <c r="G331" s="39">
        <v>0</v>
      </c>
      <c r="H331" s="34">
        <v>0</v>
      </c>
      <c r="I331" s="34">
        <v>0</v>
      </c>
      <c r="J331" s="34">
        <v>0</v>
      </c>
      <c r="K331" s="34">
        <v>0</v>
      </c>
      <c r="L331" s="34">
        <v>0</v>
      </c>
      <c r="M331" s="34">
        <v>0</v>
      </c>
      <c r="N331" s="34">
        <v>0</v>
      </c>
      <c r="O331" s="34">
        <v>0</v>
      </c>
      <c r="P331" s="34">
        <v>0</v>
      </c>
      <c r="Q331" s="34">
        <v>0</v>
      </c>
      <c r="R331" s="34">
        <v>0</v>
      </c>
      <c r="S331" s="34">
        <v>0</v>
      </c>
      <c r="T331" s="34">
        <v>0</v>
      </c>
      <c r="U331" s="34">
        <v>0</v>
      </c>
      <c r="V331" s="34">
        <v>0</v>
      </c>
      <c r="W331" s="34">
        <v>0</v>
      </c>
      <c r="X331" s="34">
        <v>0</v>
      </c>
      <c r="Y331" s="34">
        <v>0</v>
      </c>
      <c r="Z331" s="34">
        <v>0</v>
      </c>
      <c r="AA331" s="34">
        <v>0</v>
      </c>
    </row>
    <row r="332" spans="2:27" x14ac:dyDescent="0.2">
      <c r="B332" s="31" t="s">
        <v>98</v>
      </c>
      <c r="C332" s="31"/>
      <c r="D332" s="32"/>
      <c r="E332" s="32"/>
      <c r="F332" s="33" t="s">
        <v>26</v>
      </c>
      <c r="G332" s="39">
        <v>0</v>
      </c>
      <c r="H332" s="34">
        <v>0</v>
      </c>
      <c r="I332" s="34">
        <v>0</v>
      </c>
      <c r="J332" s="34">
        <v>0</v>
      </c>
      <c r="K332" s="34">
        <v>0</v>
      </c>
      <c r="L332" s="34">
        <v>0</v>
      </c>
      <c r="M332" s="34">
        <v>0</v>
      </c>
      <c r="N332" s="34">
        <v>0</v>
      </c>
      <c r="O332" s="34">
        <v>0</v>
      </c>
      <c r="P332" s="34">
        <v>0</v>
      </c>
      <c r="Q332" s="34">
        <v>0</v>
      </c>
      <c r="R332" s="34">
        <v>0</v>
      </c>
      <c r="S332" s="34">
        <v>0</v>
      </c>
      <c r="T332" s="34">
        <v>0</v>
      </c>
      <c r="U332" s="34">
        <v>0</v>
      </c>
      <c r="V332" s="34">
        <v>0</v>
      </c>
      <c r="W332" s="34">
        <v>0</v>
      </c>
      <c r="X332" s="34">
        <v>0</v>
      </c>
      <c r="Y332" s="34">
        <v>0</v>
      </c>
      <c r="Z332" s="34">
        <v>0</v>
      </c>
      <c r="AA332" s="34">
        <v>0</v>
      </c>
    </row>
    <row r="333" spans="2:27" x14ac:dyDescent="0.2">
      <c r="B333" s="31" t="s">
        <v>99</v>
      </c>
      <c r="C333" s="31"/>
      <c r="D333" s="32"/>
      <c r="E333" s="32"/>
      <c r="F333" s="33" t="s">
        <v>26</v>
      </c>
      <c r="G333" s="39">
        <v>0</v>
      </c>
      <c r="H333" s="34">
        <v>0</v>
      </c>
      <c r="I333" s="34">
        <v>0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  <c r="S333" s="34">
        <v>0</v>
      </c>
      <c r="T333" s="34">
        <v>0</v>
      </c>
      <c r="U333" s="34">
        <v>0</v>
      </c>
      <c r="V333" s="34">
        <v>0</v>
      </c>
      <c r="W333" s="34">
        <v>0</v>
      </c>
      <c r="X333" s="34">
        <v>0</v>
      </c>
      <c r="Y333" s="34">
        <v>0</v>
      </c>
      <c r="Z333" s="34">
        <v>0</v>
      </c>
      <c r="AA333" s="34">
        <v>0</v>
      </c>
    </row>
    <row r="334" spans="2:27" x14ac:dyDescent="0.2">
      <c r="B334" s="31" t="s">
        <v>100</v>
      </c>
      <c r="C334" s="31"/>
      <c r="D334" s="32"/>
      <c r="E334" s="32"/>
      <c r="F334" s="33" t="s">
        <v>26</v>
      </c>
      <c r="G334" s="39">
        <v>758082.44703095907</v>
      </c>
      <c r="H334" s="34">
        <v>0</v>
      </c>
      <c r="I334" s="34">
        <v>0</v>
      </c>
      <c r="J334" s="34">
        <v>0</v>
      </c>
      <c r="K334" s="34">
        <v>0</v>
      </c>
      <c r="L334" s="34">
        <v>0</v>
      </c>
      <c r="M334" s="34">
        <v>0</v>
      </c>
      <c r="N334" s="34">
        <v>7790.0429200797407</v>
      </c>
      <c r="O334" s="34">
        <v>7790.0429200797407</v>
      </c>
      <c r="P334" s="34">
        <v>54530.300440558189</v>
      </c>
      <c r="Q334" s="34">
        <v>54530.300440558189</v>
      </c>
      <c r="R334" s="34">
        <v>54530.300440558189</v>
      </c>
      <c r="S334" s="34">
        <v>54530.300440558189</v>
      </c>
      <c r="T334" s="34">
        <v>54530.300440558189</v>
      </c>
      <c r="U334" s="34">
        <v>140220.77256143535</v>
      </c>
      <c r="V334" s="34">
        <v>140220.77256143535</v>
      </c>
      <c r="W334" s="34">
        <v>140220.77256143535</v>
      </c>
      <c r="X334" s="34">
        <v>140220.77256143535</v>
      </c>
      <c r="Y334" s="34">
        <v>140220.77256143535</v>
      </c>
      <c r="Z334" s="34">
        <v>366132.01724374783</v>
      </c>
      <c r="AA334" s="34">
        <v>366132.01724374783</v>
      </c>
    </row>
    <row r="335" spans="2:27" x14ac:dyDescent="0.2">
      <c r="B335" s="31" t="s">
        <v>101</v>
      </c>
      <c r="C335" s="31"/>
      <c r="D335" s="32"/>
      <c r="E335" s="32"/>
      <c r="F335" s="33" t="s">
        <v>26</v>
      </c>
      <c r="G335" s="39">
        <v>0</v>
      </c>
      <c r="H335" s="34">
        <v>0</v>
      </c>
      <c r="I335" s="34">
        <v>0</v>
      </c>
      <c r="J335" s="34">
        <v>0</v>
      </c>
      <c r="K335" s="34">
        <v>0</v>
      </c>
      <c r="L335" s="34">
        <v>0</v>
      </c>
      <c r="M335" s="34">
        <v>0</v>
      </c>
      <c r="N335" s="34">
        <v>0</v>
      </c>
      <c r="O335" s="34">
        <v>0</v>
      </c>
      <c r="P335" s="34">
        <v>0</v>
      </c>
      <c r="Q335" s="34">
        <v>0</v>
      </c>
      <c r="R335" s="34">
        <v>0</v>
      </c>
      <c r="S335" s="34">
        <v>0</v>
      </c>
      <c r="T335" s="34">
        <v>0</v>
      </c>
      <c r="U335" s="34">
        <v>0</v>
      </c>
      <c r="V335" s="34">
        <v>0</v>
      </c>
      <c r="W335" s="34">
        <v>0</v>
      </c>
      <c r="X335" s="34">
        <v>0</v>
      </c>
      <c r="Y335" s="34">
        <v>0</v>
      </c>
      <c r="Z335" s="34">
        <v>0</v>
      </c>
      <c r="AA335" s="34">
        <v>0</v>
      </c>
    </row>
    <row r="336" spans="2:27" x14ac:dyDescent="0.2">
      <c r="B336" s="31" t="s">
        <v>102</v>
      </c>
      <c r="C336" s="31"/>
      <c r="D336" s="32"/>
      <c r="E336" s="32"/>
      <c r="F336" s="33" t="s">
        <v>26</v>
      </c>
      <c r="G336" s="39">
        <v>0</v>
      </c>
      <c r="H336" s="34">
        <v>0</v>
      </c>
      <c r="I336" s="34">
        <v>0</v>
      </c>
      <c r="J336" s="34">
        <v>0</v>
      </c>
      <c r="K336" s="34">
        <v>0</v>
      </c>
      <c r="L336" s="34">
        <v>0</v>
      </c>
      <c r="M336" s="34">
        <v>0</v>
      </c>
      <c r="N336" s="34">
        <v>0</v>
      </c>
      <c r="O336" s="34">
        <v>0</v>
      </c>
      <c r="P336" s="34">
        <v>0</v>
      </c>
      <c r="Q336" s="34">
        <v>0</v>
      </c>
      <c r="R336" s="34">
        <v>0</v>
      </c>
      <c r="S336" s="34">
        <v>0</v>
      </c>
      <c r="T336" s="34">
        <v>0</v>
      </c>
      <c r="U336" s="34">
        <v>0</v>
      </c>
      <c r="V336" s="34">
        <v>0</v>
      </c>
      <c r="W336" s="34">
        <v>0</v>
      </c>
      <c r="X336" s="34">
        <v>0</v>
      </c>
      <c r="Y336" s="34">
        <v>0</v>
      </c>
      <c r="Z336" s="34">
        <v>0</v>
      </c>
      <c r="AA336" s="34">
        <v>0</v>
      </c>
    </row>
    <row r="337" spans="2:27" x14ac:dyDescent="0.2">
      <c r="B337" s="31" t="s">
        <v>103</v>
      </c>
      <c r="C337" s="31"/>
      <c r="D337" s="32"/>
      <c r="E337" s="32"/>
      <c r="F337" s="33" t="s">
        <v>26</v>
      </c>
      <c r="G337" s="39">
        <v>770331.1295631387</v>
      </c>
      <c r="H337" s="34">
        <v>0</v>
      </c>
      <c r="I337" s="34">
        <v>0</v>
      </c>
      <c r="J337" s="34">
        <v>0</v>
      </c>
      <c r="K337" s="34">
        <v>0</v>
      </c>
      <c r="L337" s="34">
        <v>7790.0429200797407</v>
      </c>
      <c r="M337" s="34">
        <v>7790.0429200797407</v>
      </c>
      <c r="N337" s="34">
        <v>7790.0429200797407</v>
      </c>
      <c r="O337" s="34">
        <v>7790.0429200797407</v>
      </c>
      <c r="P337" s="34">
        <v>54530.300440558189</v>
      </c>
      <c r="Q337" s="34">
        <v>54530.300440558189</v>
      </c>
      <c r="R337" s="34">
        <v>54530.300440558189</v>
      </c>
      <c r="S337" s="34">
        <v>54530.300440558189</v>
      </c>
      <c r="T337" s="34">
        <v>54530.300440558189</v>
      </c>
      <c r="U337" s="34">
        <v>140220.77256143535</v>
      </c>
      <c r="V337" s="34">
        <v>140220.77256143535</v>
      </c>
      <c r="W337" s="34">
        <v>140220.77256143535</v>
      </c>
      <c r="X337" s="34">
        <v>140220.77256143535</v>
      </c>
      <c r="Y337" s="34">
        <v>140220.77256143535</v>
      </c>
      <c r="Z337" s="34">
        <v>366132.01724374783</v>
      </c>
      <c r="AA337" s="34">
        <v>366132.01724374783</v>
      </c>
    </row>
    <row r="338" spans="2:27" x14ac:dyDescent="0.2">
      <c r="B338" s="31" t="s">
        <v>104</v>
      </c>
      <c r="C338" s="31"/>
      <c r="D338" s="32"/>
      <c r="E338" s="32"/>
      <c r="F338" s="33" t="s">
        <v>26</v>
      </c>
      <c r="G338" s="39"/>
      <c r="H338" s="75" t="s">
        <v>200</v>
      </c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</row>
    <row r="339" spans="2:27" x14ac:dyDescent="0.2">
      <c r="B339" s="31" t="s">
        <v>105</v>
      </c>
      <c r="C339" s="31"/>
      <c r="D339" s="32"/>
      <c r="E339" s="32"/>
      <c r="F339" s="33" t="s">
        <v>26</v>
      </c>
      <c r="G339" s="39">
        <v>770331.1295631387</v>
      </c>
      <c r="H339" s="34">
        <v>0</v>
      </c>
      <c r="I339" s="34">
        <v>0</v>
      </c>
      <c r="J339" s="34">
        <v>0</v>
      </c>
      <c r="K339" s="34">
        <v>0</v>
      </c>
      <c r="L339" s="34">
        <v>7790.0429200797407</v>
      </c>
      <c r="M339" s="34">
        <v>7790.0429200797407</v>
      </c>
      <c r="N339" s="34">
        <v>7790.0429200797407</v>
      </c>
      <c r="O339" s="34">
        <v>7790.0429200797407</v>
      </c>
      <c r="P339" s="34">
        <v>54530.300440558189</v>
      </c>
      <c r="Q339" s="34">
        <v>54530.300440558189</v>
      </c>
      <c r="R339" s="34">
        <v>54530.300440558189</v>
      </c>
      <c r="S339" s="34">
        <v>54530.300440558189</v>
      </c>
      <c r="T339" s="34">
        <v>54530.300440558189</v>
      </c>
      <c r="U339" s="34">
        <v>140220.77256143535</v>
      </c>
      <c r="V339" s="34">
        <v>140220.77256143535</v>
      </c>
      <c r="W339" s="34">
        <v>140220.77256143535</v>
      </c>
      <c r="X339" s="34">
        <v>140220.77256143535</v>
      </c>
      <c r="Y339" s="34">
        <v>140220.77256143535</v>
      </c>
      <c r="Z339" s="34">
        <v>366132.01724374783</v>
      </c>
      <c r="AA339" s="34">
        <v>366132.01724374783</v>
      </c>
    </row>
    <row r="340" spans="2:27" x14ac:dyDescent="0.2">
      <c r="B340" s="31" t="s">
        <v>117</v>
      </c>
      <c r="C340" s="31"/>
      <c r="D340" s="32"/>
      <c r="E340" s="32"/>
      <c r="F340" s="33" t="s">
        <v>26</v>
      </c>
      <c r="G340" s="39"/>
      <c r="H340" s="75" t="s">
        <v>200</v>
      </c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</row>
    <row r="341" spans="2:27" x14ac:dyDescent="0.2">
      <c r="B341" s="31" t="s">
        <v>118</v>
      </c>
      <c r="C341" s="31"/>
      <c r="D341" s="32"/>
      <c r="E341" s="32"/>
      <c r="F341" s="33" t="s">
        <v>26</v>
      </c>
      <c r="G341" s="39"/>
      <c r="H341" s="75" t="s">
        <v>200</v>
      </c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</row>
    <row r="342" spans="2:27" x14ac:dyDescent="0.2">
      <c r="B342" s="97" t="s">
        <v>157</v>
      </c>
      <c r="C342" s="31"/>
      <c r="D342" s="32"/>
      <c r="E342" s="32"/>
      <c r="F342" s="33" t="s">
        <v>26</v>
      </c>
      <c r="G342" s="39"/>
      <c r="H342" s="75" t="s">
        <v>200</v>
      </c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</row>
    <row r="344" spans="2:27" ht="15" x14ac:dyDescent="0.25">
      <c r="B344" s="26" t="s">
        <v>145</v>
      </c>
      <c r="C344" s="26"/>
      <c r="D344" s="9"/>
      <c r="E344" s="9"/>
      <c r="F344" s="27"/>
      <c r="G344" s="38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2:27" ht="15" x14ac:dyDescent="0.25">
      <c r="B345" s="28" t="s">
        <v>25</v>
      </c>
      <c r="C345" s="28"/>
      <c r="D345" s="28"/>
      <c r="E345" s="28"/>
      <c r="F345" s="29" t="s">
        <v>17</v>
      </c>
      <c r="G345" s="30" t="s">
        <v>44</v>
      </c>
      <c r="H345" s="30">
        <v>2023</v>
      </c>
      <c r="I345" s="30">
        <v>2024</v>
      </c>
      <c r="J345" s="30">
        <v>2025</v>
      </c>
      <c r="K345" s="30">
        <v>2026</v>
      </c>
      <c r="L345" s="30">
        <v>2027</v>
      </c>
      <c r="M345" s="30">
        <v>2028</v>
      </c>
      <c r="N345" s="30">
        <v>2029</v>
      </c>
      <c r="O345" s="30">
        <v>2030</v>
      </c>
      <c r="P345" s="30">
        <v>2031</v>
      </c>
      <c r="Q345" s="30">
        <v>2032</v>
      </c>
      <c r="R345" s="30">
        <v>2033</v>
      </c>
      <c r="S345" s="30">
        <v>2034</v>
      </c>
      <c r="T345" s="30">
        <v>2035</v>
      </c>
      <c r="U345" s="30">
        <v>2036</v>
      </c>
      <c r="V345" s="30">
        <v>2037</v>
      </c>
      <c r="W345" s="30">
        <v>2038</v>
      </c>
      <c r="X345" s="30">
        <v>2039</v>
      </c>
      <c r="Y345" s="30">
        <v>2040</v>
      </c>
      <c r="Z345" s="30">
        <v>2041</v>
      </c>
      <c r="AA345" s="30">
        <v>2042</v>
      </c>
    </row>
    <row r="346" spans="2:27" x14ac:dyDescent="0.2">
      <c r="B346" s="31" t="s">
        <v>97</v>
      </c>
      <c r="C346" s="31"/>
      <c r="D346" s="32"/>
      <c r="E346" s="32"/>
      <c r="F346" s="33" t="s">
        <v>26</v>
      </c>
      <c r="G346" s="39">
        <v>0</v>
      </c>
      <c r="H346" s="34">
        <v>0</v>
      </c>
      <c r="I346" s="34">
        <v>0</v>
      </c>
      <c r="J346" s="34">
        <v>0</v>
      </c>
      <c r="K346" s="34">
        <v>0</v>
      </c>
      <c r="L346" s="34">
        <v>0</v>
      </c>
      <c r="M346" s="34">
        <v>0</v>
      </c>
      <c r="N346" s="34">
        <v>0</v>
      </c>
      <c r="O346" s="34">
        <v>0</v>
      </c>
      <c r="P346" s="34">
        <v>0</v>
      </c>
      <c r="Q346" s="34">
        <v>0</v>
      </c>
      <c r="R346" s="34">
        <v>0</v>
      </c>
      <c r="S346" s="34">
        <v>0</v>
      </c>
      <c r="T346" s="34">
        <v>0</v>
      </c>
      <c r="U346" s="34">
        <v>0</v>
      </c>
      <c r="V346" s="34">
        <v>0</v>
      </c>
      <c r="W346" s="34">
        <v>0</v>
      </c>
      <c r="X346" s="34">
        <v>0</v>
      </c>
      <c r="Y346" s="34">
        <v>0</v>
      </c>
      <c r="Z346" s="34">
        <v>0</v>
      </c>
      <c r="AA346" s="34">
        <v>0</v>
      </c>
    </row>
    <row r="347" spans="2:27" x14ac:dyDescent="0.2">
      <c r="B347" s="31" t="s">
        <v>98</v>
      </c>
      <c r="C347" s="31"/>
      <c r="D347" s="32"/>
      <c r="E347" s="32"/>
      <c r="F347" s="33" t="s">
        <v>26</v>
      </c>
      <c r="G347" s="39">
        <v>0</v>
      </c>
      <c r="H347" s="34">
        <v>0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  <c r="N347" s="34">
        <v>0</v>
      </c>
      <c r="O347" s="34">
        <v>0</v>
      </c>
      <c r="P347" s="34">
        <v>0</v>
      </c>
      <c r="Q347" s="34">
        <v>0</v>
      </c>
      <c r="R347" s="34">
        <v>0</v>
      </c>
      <c r="S347" s="34">
        <v>0</v>
      </c>
      <c r="T347" s="34">
        <v>0</v>
      </c>
      <c r="U347" s="34">
        <v>0</v>
      </c>
      <c r="V347" s="34">
        <v>0</v>
      </c>
      <c r="W347" s="34">
        <v>0</v>
      </c>
      <c r="X347" s="34">
        <v>0</v>
      </c>
      <c r="Y347" s="34">
        <v>0</v>
      </c>
      <c r="Z347" s="34">
        <v>0</v>
      </c>
      <c r="AA347" s="34">
        <v>0</v>
      </c>
    </row>
    <row r="348" spans="2:27" x14ac:dyDescent="0.2">
      <c r="B348" s="31" t="s">
        <v>99</v>
      </c>
      <c r="C348" s="31"/>
      <c r="D348" s="32"/>
      <c r="E348" s="32"/>
      <c r="F348" s="33" t="s">
        <v>26</v>
      </c>
      <c r="G348" s="39">
        <v>0</v>
      </c>
      <c r="H348" s="34">
        <v>0</v>
      </c>
      <c r="I348" s="34">
        <v>0</v>
      </c>
      <c r="J348" s="34">
        <v>0</v>
      </c>
      <c r="K348" s="34">
        <v>0</v>
      </c>
      <c r="L348" s="34">
        <v>0</v>
      </c>
      <c r="M348" s="34">
        <v>0</v>
      </c>
      <c r="N348" s="34">
        <v>0</v>
      </c>
      <c r="O348" s="34">
        <v>0</v>
      </c>
      <c r="P348" s="34">
        <v>0</v>
      </c>
      <c r="Q348" s="34">
        <v>0</v>
      </c>
      <c r="R348" s="34">
        <v>0</v>
      </c>
      <c r="S348" s="34">
        <v>0</v>
      </c>
      <c r="T348" s="34">
        <v>0</v>
      </c>
      <c r="U348" s="34">
        <v>0</v>
      </c>
      <c r="V348" s="34">
        <v>0</v>
      </c>
      <c r="W348" s="34">
        <v>0</v>
      </c>
      <c r="X348" s="34">
        <v>0</v>
      </c>
      <c r="Y348" s="34">
        <v>0</v>
      </c>
      <c r="Z348" s="34">
        <v>0</v>
      </c>
      <c r="AA348" s="34">
        <v>0</v>
      </c>
    </row>
    <row r="349" spans="2:27" x14ac:dyDescent="0.2">
      <c r="B349" s="31" t="s">
        <v>100</v>
      </c>
      <c r="C349" s="31"/>
      <c r="D349" s="32"/>
      <c r="E349" s="32"/>
      <c r="F349" s="33" t="s">
        <v>26</v>
      </c>
      <c r="G349" s="39">
        <v>0</v>
      </c>
      <c r="H349" s="34">
        <v>0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  <c r="N349" s="34">
        <v>0</v>
      </c>
      <c r="O349" s="34">
        <v>0</v>
      </c>
      <c r="P349" s="34">
        <v>0</v>
      </c>
      <c r="Q349" s="34">
        <v>0</v>
      </c>
      <c r="R349" s="34">
        <v>0</v>
      </c>
      <c r="S349" s="34">
        <v>0</v>
      </c>
      <c r="T349" s="34">
        <v>0</v>
      </c>
      <c r="U349" s="34">
        <v>0</v>
      </c>
      <c r="V349" s="34">
        <v>0</v>
      </c>
      <c r="W349" s="34">
        <v>0</v>
      </c>
      <c r="X349" s="34">
        <v>0</v>
      </c>
      <c r="Y349" s="34">
        <v>0</v>
      </c>
      <c r="Z349" s="34">
        <v>0</v>
      </c>
      <c r="AA349" s="34">
        <v>0</v>
      </c>
    </row>
    <row r="350" spans="2:27" x14ac:dyDescent="0.2">
      <c r="B350" s="31" t="s">
        <v>101</v>
      </c>
      <c r="C350" s="31"/>
      <c r="D350" s="32"/>
      <c r="E350" s="32"/>
      <c r="F350" s="33" t="s">
        <v>26</v>
      </c>
      <c r="G350" s="39">
        <v>0</v>
      </c>
      <c r="H350" s="34">
        <v>0</v>
      </c>
      <c r="I350" s="34">
        <v>0</v>
      </c>
      <c r="J350" s="34">
        <v>0</v>
      </c>
      <c r="K350" s="34">
        <v>0</v>
      </c>
      <c r="L350" s="34">
        <v>0</v>
      </c>
      <c r="M350" s="34">
        <v>0</v>
      </c>
      <c r="N350" s="34">
        <v>0</v>
      </c>
      <c r="O350" s="34">
        <v>0</v>
      </c>
      <c r="P350" s="34">
        <v>0</v>
      </c>
      <c r="Q350" s="34">
        <v>0</v>
      </c>
      <c r="R350" s="34">
        <v>0</v>
      </c>
      <c r="S350" s="34">
        <v>0</v>
      </c>
      <c r="T350" s="34">
        <v>0</v>
      </c>
      <c r="U350" s="34">
        <v>0</v>
      </c>
      <c r="V350" s="34">
        <v>0</v>
      </c>
      <c r="W350" s="34">
        <v>0</v>
      </c>
      <c r="X350" s="34">
        <v>0</v>
      </c>
      <c r="Y350" s="34">
        <v>0</v>
      </c>
      <c r="Z350" s="34">
        <v>0</v>
      </c>
      <c r="AA350" s="34">
        <v>0</v>
      </c>
    </row>
    <row r="351" spans="2:27" x14ac:dyDescent="0.2">
      <c r="B351" s="31" t="s">
        <v>102</v>
      </c>
      <c r="C351" s="31"/>
      <c r="D351" s="32"/>
      <c r="E351" s="32"/>
      <c r="F351" s="33" t="s">
        <v>26</v>
      </c>
      <c r="G351" s="39">
        <v>0</v>
      </c>
      <c r="H351" s="34">
        <v>0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0</v>
      </c>
      <c r="R351" s="34">
        <v>0</v>
      </c>
      <c r="S351" s="34">
        <v>0</v>
      </c>
      <c r="T351" s="34">
        <v>0</v>
      </c>
      <c r="U351" s="34">
        <v>0</v>
      </c>
      <c r="V351" s="34">
        <v>0</v>
      </c>
      <c r="W351" s="34">
        <v>0</v>
      </c>
      <c r="X351" s="34">
        <v>0</v>
      </c>
      <c r="Y351" s="34">
        <v>0</v>
      </c>
      <c r="Z351" s="34">
        <v>0</v>
      </c>
      <c r="AA351" s="34">
        <v>0</v>
      </c>
    </row>
    <row r="352" spans="2:27" x14ac:dyDescent="0.2">
      <c r="B352" s="31" t="s">
        <v>103</v>
      </c>
      <c r="C352" s="31"/>
      <c r="D352" s="32"/>
      <c r="E352" s="32"/>
      <c r="F352" s="33" t="s">
        <v>26</v>
      </c>
      <c r="G352" s="39">
        <v>0</v>
      </c>
      <c r="H352" s="34">
        <v>0</v>
      </c>
      <c r="I352" s="34">
        <v>0</v>
      </c>
      <c r="J352" s="34">
        <v>0</v>
      </c>
      <c r="K352" s="34">
        <v>0</v>
      </c>
      <c r="L352" s="34">
        <v>0</v>
      </c>
      <c r="M352" s="34">
        <v>0</v>
      </c>
      <c r="N352" s="34">
        <v>0</v>
      </c>
      <c r="O352" s="34">
        <v>0</v>
      </c>
      <c r="P352" s="34">
        <v>0</v>
      </c>
      <c r="Q352" s="34">
        <v>0</v>
      </c>
      <c r="R352" s="34">
        <v>0</v>
      </c>
      <c r="S352" s="34">
        <v>0</v>
      </c>
      <c r="T352" s="34">
        <v>0</v>
      </c>
      <c r="U352" s="34">
        <v>0</v>
      </c>
      <c r="V352" s="34">
        <v>0</v>
      </c>
      <c r="W352" s="34">
        <v>0</v>
      </c>
      <c r="X352" s="34">
        <v>0</v>
      </c>
      <c r="Y352" s="34">
        <v>0</v>
      </c>
      <c r="Z352" s="34">
        <v>0</v>
      </c>
      <c r="AA352" s="34">
        <v>0</v>
      </c>
    </row>
    <row r="353" spans="2:27" x14ac:dyDescent="0.2">
      <c r="B353" s="31" t="s">
        <v>104</v>
      </c>
      <c r="C353" s="31"/>
      <c r="D353" s="32"/>
      <c r="E353" s="32"/>
      <c r="F353" s="33" t="s">
        <v>26</v>
      </c>
      <c r="G353" s="39"/>
      <c r="H353" s="75" t="s">
        <v>200</v>
      </c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</row>
    <row r="354" spans="2:27" x14ac:dyDescent="0.2">
      <c r="B354" s="31" t="s">
        <v>105</v>
      </c>
      <c r="C354" s="31"/>
      <c r="D354" s="32"/>
      <c r="E354" s="32"/>
      <c r="F354" s="33" t="s">
        <v>26</v>
      </c>
      <c r="G354" s="39">
        <v>0</v>
      </c>
      <c r="H354" s="34">
        <v>0</v>
      </c>
      <c r="I354" s="34">
        <v>0</v>
      </c>
      <c r="J354" s="34">
        <v>0</v>
      </c>
      <c r="K354" s="34">
        <v>0</v>
      </c>
      <c r="L354" s="34">
        <v>0</v>
      </c>
      <c r="M354" s="34">
        <v>0</v>
      </c>
      <c r="N354" s="34">
        <v>0</v>
      </c>
      <c r="O354" s="34">
        <v>0</v>
      </c>
      <c r="P354" s="34">
        <v>0</v>
      </c>
      <c r="Q354" s="34">
        <v>0</v>
      </c>
      <c r="R354" s="34">
        <v>0</v>
      </c>
      <c r="S354" s="34">
        <v>0</v>
      </c>
      <c r="T354" s="34">
        <v>0</v>
      </c>
      <c r="U354" s="34">
        <v>0</v>
      </c>
      <c r="V354" s="34">
        <v>0</v>
      </c>
      <c r="W354" s="34">
        <v>0</v>
      </c>
      <c r="X354" s="34">
        <v>0</v>
      </c>
      <c r="Y354" s="34">
        <v>0</v>
      </c>
      <c r="Z354" s="34">
        <v>0</v>
      </c>
      <c r="AA354" s="34">
        <v>0</v>
      </c>
    </row>
    <row r="355" spans="2:27" x14ac:dyDescent="0.2">
      <c r="B355" s="31" t="s">
        <v>117</v>
      </c>
      <c r="C355" s="31"/>
      <c r="D355" s="32"/>
      <c r="E355" s="32"/>
      <c r="F355" s="33" t="s">
        <v>26</v>
      </c>
      <c r="G355" s="39"/>
      <c r="H355" s="75" t="s">
        <v>200</v>
      </c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</row>
    <row r="356" spans="2:27" x14ac:dyDescent="0.2">
      <c r="B356" s="31" t="s">
        <v>118</v>
      </c>
      <c r="C356" s="31"/>
      <c r="D356" s="32"/>
      <c r="E356" s="32"/>
      <c r="F356" s="33" t="s">
        <v>26</v>
      </c>
      <c r="G356" s="39"/>
      <c r="H356" s="75" t="s">
        <v>200</v>
      </c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</row>
    <row r="357" spans="2:27" x14ac:dyDescent="0.2">
      <c r="B357" s="97" t="s">
        <v>157</v>
      </c>
      <c r="C357" s="31"/>
      <c r="D357" s="32"/>
      <c r="E357" s="32"/>
      <c r="F357" s="33" t="s">
        <v>26</v>
      </c>
      <c r="G357" s="39"/>
      <c r="H357" s="75" t="s">
        <v>200</v>
      </c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</row>
    <row r="359" spans="2:27" ht="15" x14ac:dyDescent="0.25">
      <c r="B359" s="26" t="s">
        <v>61</v>
      </c>
      <c r="C359" s="26"/>
      <c r="D359" s="9"/>
      <c r="E359" s="9"/>
      <c r="F359" s="27"/>
      <c r="G359" s="38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2:27" ht="15" x14ac:dyDescent="0.25">
      <c r="B360" s="28" t="s">
        <v>25</v>
      </c>
      <c r="C360" s="28"/>
      <c r="D360" s="28"/>
      <c r="E360" s="28"/>
      <c r="F360" s="29" t="s">
        <v>17</v>
      </c>
      <c r="G360" s="30" t="s">
        <v>44</v>
      </c>
      <c r="H360" s="30">
        <v>2023</v>
      </c>
      <c r="I360" s="30">
        <v>2024</v>
      </c>
      <c r="J360" s="30">
        <v>2025</v>
      </c>
      <c r="K360" s="30">
        <v>2026</v>
      </c>
      <c r="L360" s="30">
        <v>2027</v>
      </c>
      <c r="M360" s="30">
        <v>2028</v>
      </c>
      <c r="N360" s="30">
        <v>2029</v>
      </c>
      <c r="O360" s="30">
        <v>2030</v>
      </c>
      <c r="P360" s="30">
        <v>2031</v>
      </c>
      <c r="Q360" s="30">
        <v>2032</v>
      </c>
      <c r="R360" s="30">
        <v>2033</v>
      </c>
      <c r="S360" s="30">
        <v>2034</v>
      </c>
      <c r="T360" s="30">
        <v>2035</v>
      </c>
      <c r="U360" s="30">
        <v>2036</v>
      </c>
      <c r="V360" s="30">
        <v>2037</v>
      </c>
      <c r="W360" s="30">
        <v>2038</v>
      </c>
      <c r="X360" s="30">
        <v>2039</v>
      </c>
      <c r="Y360" s="30">
        <v>2040</v>
      </c>
      <c r="Z360" s="30">
        <v>2041</v>
      </c>
      <c r="AA360" s="30">
        <v>2042</v>
      </c>
    </row>
    <row r="361" spans="2:27" x14ac:dyDescent="0.2">
      <c r="B361" s="31" t="s">
        <v>97</v>
      </c>
      <c r="C361" s="31"/>
      <c r="D361" s="32"/>
      <c r="E361" s="32"/>
      <c r="F361" s="33" t="s">
        <v>26</v>
      </c>
      <c r="G361" s="39">
        <v>0</v>
      </c>
      <c r="H361" s="34">
        <v>0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  <c r="N361" s="34">
        <v>0</v>
      </c>
      <c r="O361" s="34">
        <v>0</v>
      </c>
      <c r="P361" s="34">
        <v>0</v>
      </c>
      <c r="Q361" s="34">
        <v>0</v>
      </c>
      <c r="R361" s="34">
        <v>0</v>
      </c>
      <c r="S361" s="34">
        <v>0</v>
      </c>
      <c r="T361" s="34">
        <v>0</v>
      </c>
      <c r="U361" s="34">
        <v>0</v>
      </c>
      <c r="V361" s="34">
        <v>0</v>
      </c>
      <c r="W361" s="34">
        <v>0</v>
      </c>
      <c r="X361" s="34">
        <v>0</v>
      </c>
      <c r="Y361" s="34">
        <v>0</v>
      </c>
      <c r="Z361" s="34">
        <v>0</v>
      </c>
      <c r="AA361" s="34">
        <v>0</v>
      </c>
    </row>
    <row r="362" spans="2:27" x14ac:dyDescent="0.2">
      <c r="B362" s="31" t="s">
        <v>98</v>
      </c>
      <c r="C362" s="31"/>
      <c r="D362" s="32"/>
      <c r="E362" s="32"/>
      <c r="F362" s="33" t="s">
        <v>26</v>
      </c>
      <c r="G362" s="39">
        <v>0</v>
      </c>
      <c r="H362" s="34">
        <v>0</v>
      </c>
      <c r="I362" s="34">
        <v>0</v>
      </c>
      <c r="J362" s="34">
        <v>0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34">
        <v>0</v>
      </c>
      <c r="S362" s="34">
        <v>0</v>
      </c>
      <c r="T362" s="34">
        <v>0</v>
      </c>
      <c r="U362" s="34">
        <v>0</v>
      </c>
      <c r="V362" s="34">
        <v>0</v>
      </c>
      <c r="W362" s="34">
        <v>0</v>
      </c>
      <c r="X362" s="34">
        <v>0</v>
      </c>
      <c r="Y362" s="34">
        <v>0</v>
      </c>
      <c r="Z362" s="34">
        <v>0</v>
      </c>
      <c r="AA362" s="34">
        <v>0</v>
      </c>
    </row>
    <row r="363" spans="2:27" x14ac:dyDescent="0.2">
      <c r="B363" s="31" t="s">
        <v>99</v>
      </c>
      <c r="C363" s="31"/>
      <c r="D363" s="32"/>
      <c r="E363" s="32"/>
      <c r="F363" s="33" t="s">
        <v>26</v>
      </c>
      <c r="G363" s="39">
        <v>0</v>
      </c>
      <c r="H363" s="34">
        <v>0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4">
        <v>0</v>
      </c>
      <c r="R363" s="34">
        <v>0</v>
      </c>
      <c r="S363" s="34">
        <v>0</v>
      </c>
      <c r="T363" s="34">
        <v>0</v>
      </c>
      <c r="U363" s="34">
        <v>0</v>
      </c>
      <c r="V363" s="34">
        <v>0</v>
      </c>
      <c r="W363" s="34">
        <v>0</v>
      </c>
      <c r="X363" s="34">
        <v>0</v>
      </c>
      <c r="Y363" s="34">
        <v>0</v>
      </c>
      <c r="Z363" s="34">
        <v>0</v>
      </c>
      <c r="AA363" s="34">
        <v>0</v>
      </c>
    </row>
    <row r="364" spans="2:27" x14ac:dyDescent="0.2">
      <c r="B364" s="31" t="s">
        <v>100</v>
      </c>
      <c r="C364" s="31"/>
      <c r="D364" s="32"/>
      <c r="E364" s="32"/>
      <c r="F364" s="33" t="s">
        <v>26</v>
      </c>
      <c r="G364" s="39">
        <v>0</v>
      </c>
      <c r="H364" s="34">
        <v>0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0</v>
      </c>
      <c r="Q364" s="34">
        <v>0</v>
      </c>
      <c r="R364" s="34">
        <v>0</v>
      </c>
      <c r="S364" s="34">
        <v>0</v>
      </c>
      <c r="T364" s="34">
        <v>0</v>
      </c>
      <c r="U364" s="34">
        <v>0</v>
      </c>
      <c r="V364" s="34">
        <v>0</v>
      </c>
      <c r="W364" s="34">
        <v>0</v>
      </c>
      <c r="X364" s="34">
        <v>0</v>
      </c>
      <c r="Y364" s="34">
        <v>0</v>
      </c>
      <c r="Z364" s="34">
        <v>0</v>
      </c>
      <c r="AA364" s="34">
        <v>0</v>
      </c>
    </row>
    <row r="365" spans="2:27" x14ac:dyDescent="0.2">
      <c r="B365" s="31" t="s">
        <v>101</v>
      </c>
      <c r="C365" s="31"/>
      <c r="D365" s="32"/>
      <c r="E365" s="32"/>
      <c r="F365" s="33" t="s">
        <v>26</v>
      </c>
      <c r="G365" s="39">
        <v>0</v>
      </c>
      <c r="H365" s="34">
        <v>0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  <c r="S365" s="34">
        <v>0</v>
      </c>
      <c r="T365" s="34">
        <v>0</v>
      </c>
      <c r="U365" s="34">
        <v>0</v>
      </c>
      <c r="V365" s="34">
        <v>0</v>
      </c>
      <c r="W365" s="34">
        <v>0</v>
      </c>
      <c r="X365" s="34">
        <v>0</v>
      </c>
      <c r="Y365" s="34">
        <v>0</v>
      </c>
      <c r="Z365" s="34">
        <v>0</v>
      </c>
      <c r="AA365" s="34">
        <v>0</v>
      </c>
    </row>
    <row r="366" spans="2:27" x14ac:dyDescent="0.2">
      <c r="B366" s="31" t="s">
        <v>102</v>
      </c>
      <c r="C366" s="31"/>
      <c r="D366" s="32"/>
      <c r="E366" s="32"/>
      <c r="F366" s="33" t="s">
        <v>26</v>
      </c>
      <c r="G366" s="39">
        <v>0</v>
      </c>
      <c r="H366" s="34">
        <v>0</v>
      </c>
      <c r="I366" s="34">
        <v>0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0</v>
      </c>
      <c r="Q366" s="34">
        <v>0</v>
      </c>
      <c r="R366" s="34">
        <v>0</v>
      </c>
      <c r="S366" s="34">
        <v>0</v>
      </c>
      <c r="T366" s="34">
        <v>0</v>
      </c>
      <c r="U366" s="34">
        <v>0</v>
      </c>
      <c r="V366" s="34">
        <v>0</v>
      </c>
      <c r="W366" s="34">
        <v>0</v>
      </c>
      <c r="X366" s="34">
        <v>0</v>
      </c>
      <c r="Y366" s="34">
        <v>0</v>
      </c>
      <c r="Z366" s="34">
        <v>0</v>
      </c>
      <c r="AA366" s="34">
        <v>0</v>
      </c>
    </row>
    <row r="367" spans="2:27" x14ac:dyDescent="0.2">
      <c r="B367" s="31" t="s">
        <v>103</v>
      </c>
      <c r="C367" s="31"/>
      <c r="D367" s="32"/>
      <c r="E367" s="32"/>
      <c r="F367" s="33" t="s">
        <v>26</v>
      </c>
      <c r="G367" s="39">
        <v>0</v>
      </c>
      <c r="H367" s="34">
        <v>0</v>
      </c>
      <c r="I367" s="34">
        <v>0</v>
      </c>
      <c r="J367" s="34">
        <v>0</v>
      </c>
      <c r="K367" s="34">
        <v>0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4">
        <v>0</v>
      </c>
      <c r="R367" s="34">
        <v>0</v>
      </c>
      <c r="S367" s="34">
        <v>0</v>
      </c>
      <c r="T367" s="34">
        <v>0</v>
      </c>
      <c r="U367" s="34">
        <v>0</v>
      </c>
      <c r="V367" s="34">
        <v>0</v>
      </c>
      <c r="W367" s="34">
        <v>0</v>
      </c>
      <c r="X367" s="34">
        <v>0</v>
      </c>
      <c r="Y367" s="34">
        <v>0</v>
      </c>
      <c r="Z367" s="34">
        <v>0</v>
      </c>
      <c r="AA367" s="34">
        <v>0</v>
      </c>
    </row>
    <row r="368" spans="2:27" x14ac:dyDescent="0.2">
      <c r="B368" s="31" t="s">
        <v>104</v>
      </c>
      <c r="C368" s="31"/>
      <c r="D368" s="32"/>
      <c r="E368" s="32"/>
      <c r="F368" s="33" t="s">
        <v>26</v>
      </c>
      <c r="G368" s="39"/>
      <c r="H368" s="75" t="s">
        <v>200</v>
      </c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</row>
    <row r="369" spans="2:27" x14ac:dyDescent="0.2">
      <c r="B369" s="31" t="s">
        <v>105</v>
      </c>
      <c r="C369" s="31"/>
      <c r="D369" s="32"/>
      <c r="E369" s="32"/>
      <c r="F369" s="33" t="s">
        <v>26</v>
      </c>
      <c r="G369" s="39">
        <v>0</v>
      </c>
      <c r="H369" s="34">
        <v>0</v>
      </c>
      <c r="I369" s="34">
        <v>0</v>
      </c>
      <c r="J369" s="34">
        <v>0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0</v>
      </c>
      <c r="R369" s="34">
        <v>0</v>
      </c>
      <c r="S369" s="34">
        <v>0</v>
      </c>
      <c r="T369" s="34">
        <v>0</v>
      </c>
      <c r="U369" s="34">
        <v>0</v>
      </c>
      <c r="V369" s="34">
        <v>0</v>
      </c>
      <c r="W369" s="34">
        <v>0</v>
      </c>
      <c r="X369" s="34">
        <v>0</v>
      </c>
      <c r="Y369" s="34">
        <v>0</v>
      </c>
      <c r="Z369" s="34">
        <v>0</v>
      </c>
      <c r="AA369" s="34">
        <v>0</v>
      </c>
    </row>
    <row r="370" spans="2:27" x14ac:dyDescent="0.2">
      <c r="B370" s="31" t="s">
        <v>117</v>
      </c>
      <c r="C370" s="31"/>
      <c r="D370" s="32"/>
      <c r="E370" s="32"/>
      <c r="F370" s="33" t="s">
        <v>26</v>
      </c>
      <c r="G370" s="39"/>
      <c r="H370" s="75" t="s">
        <v>200</v>
      </c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</row>
    <row r="371" spans="2:27" x14ac:dyDescent="0.2">
      <c r="B371" s="31" t="s">
        <v>118</v>
      </c>
      <c r="C371" s="31"/>
      <c r="D371" s="32"/>
      <c r="E371" s="32"/>
      <c r="F371" s="33" t="s">
        <v>26</v>
      </c>
      <c r="G371" s="39"/>
      <c r="H371" s="75" t="s">
        <v>200</v>
      </c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</row>
    <row r="372" spans="2:27" x14ac:dyDescent="0.2">
      <c r="B372" s="97" t="s">
        <v>157</v>
      </c>
      <c r="C372" s="31"/>
      <c r="D372" s="32"/>
      <c r="E372" s="32"/>
      <c r="F372" s="33" t="s">
        <v>26</v>
      </c>
      <c r="G372" s="39"/>
      <c r="H372" s="75" t="s">
        <v>200</v>
      </c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</row>
    <row r="375" spans="2:27" ht="19.5" x14ac:dyDescent="0.3">
      <c r="B375" s="2" t="s">
        <v>178</v>
      </c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2:27" x14ac:dyDescent="0.2">
      <c r="F376" s="37"/>
      <c r="G376"/>
    </row>
    <row r="377" spans="2:27" ht="15" x14ac:dyDescent="0.2">
      <c r="H377" s="136">
        <v>0</v>
      </c>
      <c r="I377" s="136">
        <v>1</v>
      </c>
      <c r="J377" s="136">
        <v>2</v>
      </c>
      <c r="K377" s="136">
        <v>3</v>
      </c>
      <c r="L377" s="136">
        <v>4</v>
      </c>
      <c r="M377" s="136">
        <v>5</v>
      </c>
      <c r="N377" s="136">
        <v>6</v>
      </c>
      <c r="O377" s="136">
        <v>7</v>
      </c>
      <c r="P377" s="136">
        <v>8</v>
      </c>
      <c r="Q377" s="136">
        <v>9</v>
      </c>
      <c r="R377" s="136">
        <v>10</v>
      </c>
      <c r="S377" s="136">
        <v>11</v>
      </c>
      <c r="T377" s="136">
        <v>12</v>
      </c>
      <c r="U377" s="136">
        <v>13</v>
      </c>
      <c r="V377" s="136">
        <v>14</v>
      </c>
      <c r="W377" s="136">
        <v>15</v>
      </c>
      <c r="X377" s="136">
        <v>16</v>
      </c>
      <c r="Y377" s="136">
        <v>17</v>
      </c>
      <c r="Z377" s="136">
        <v>18</v>
      </c>
      <c r="AA377" s="136">
        <v>19</v>
      </c>
    </row>
    <row r="378" spans="2:27" ht="15" x14ac:dyDescent="0.2">
      <c r="H378" s="113">
        <v>1</v>
      </c>
      <c r="I378" s="113">
        <v>1.0549999999999999</v>
      </c>
      <c r="J378" s="113">
        <v>1.1130249999999999</v>
      </c>
      <c r="K378" s="113">
        <v>1.1742413749999998</v>
      </c>
      <c r="L378" s="113">
        <v>1.2388246506249998</v>
      </c>
      <c r="M378" s="113">
        <v>1.3069600064093747</v>
      </c>
      <c r="N378" s="113">
        <v>1.3788428067618903</v>
      </c>
      <c r="O378" s="113">
        <v>1.4546791611337941</v>
      </c>
      <c r="P378" s="113">
        <v>1.5346865149961528</v>
      </c>
      <c r="Q378" s="113">
        <v>1.6190942733209412</v>
      </c>
      <c r="R378" s="113">
        <v>1.708144458353593</v>
      </c>
      <c r="S378" s="113">
        <v>1.8020924035630403</v>
      </c>
      <c r="T378" s="113">
        <v>1.9012074857590076</v>
      </c>
      <c r="U378" s="113">
        <v>2.0057738974757529</v>
      </c>
      <c r="V378" s="113">
        <v>2.1160914618369193</v>
      </c>
      <c r="W378" s="113">
        <v>2.2324764922379496</v>
      </c>
      <c r="X378" s="113">
        <v>2.3552626993110368</v>
      </c>
      <c r="Y378" s="113">
        <v>2.4848021477731437</v>
      </c>
      <c r="Z378" s="113">
        <v>2.6214662659006667</v>
      </c>
      <c r="AA378" s="113">
        <v>2.7656469105252031</v>
      </c>
    </row>
    <row r="380" spans="2:27" ht="15" x14ac:dyDescent="0.25">
      <c r="B380" s="26" t="s">
        <v>179</v>
      </c>
      <c r="C380" s="9"/>
      <c r="D380" s="9"/>
      <c r="E380" s="9"/>
      <c r="F380" s="27"/>
      <c r="G380" s="38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2:27" ht="15" x14ac:dyDescent="0.25">
      <c r="B381" s="28" t="s">
        <v>25</v>
      </c>
      <c r="C381" s="28"/>
      <c r="D381" s="28"/>
      <c r="E381" s="28"/>
      <c r="F381" s="29" t="s">
        <v>17</v>
      </c>
      <c r="G381" s="30" t="s">
        <v>44</v>
      </c>
      <c r="H381" s="30">
        <v>2023</v>
      </c>
      <c r="I381" s="30">
        <v>2024</v>
      </c>
      <c r="J381" s="30">
        <v>2025</v>
      </c>
      <c r="K381" s="30">
        <v>2026</v>
      </c>
      <c r="L381" s="30">
        <v>2027</v>
      </c>
      <c r="M381" s="30">
        <v>2028</v>
      </c>
      <c r="N381" s="30">
        <v>2029</v>
      </c>
      <c r="O381" s="30">
        <v>2030</v>
      </c>
      <c r="P381" s="30">
        <v>2031</v>
      </c>
      <c r="Q381" s="30">
        <v>2032</v>
      </c>
      <c r="R381" s="30">
        <v>2033</v>
      </c>
      <c r="S381" s="30">
        <v>2034</v>
      </c>
      <c r="T381" s="30">
        <v>2035</v>
      </c>
      <c r="U381" s="30">
        <v>2036</v>
      </c>
      <c r="V381" s="30">
        <v>2037</v>
      </c>
      <c r="W381" s="30">
        <v>2038</v>
      </c>
      <c r="X381" s="30">
        <v>2039</v>
      </c>
      <c r="Y381" s="30">
        <v>2040</v>
      </c>
      <c r="Z381" s="30">
        <v>2041</v>
      </c>
      <c r="AA381" s="30">
        <v>2042</v>
      </c>
    </row>
    <row r="382" spans="2:27" x14ac:dyDescent="0.2">
      <c r="B382" s="31" t="s">
        <v>97</v>
      </c>
      <c r="C382" s="31"/>
      <c r="D382" s="32"/>
      <c r="E382" s="32"/>
      <c r="F382" s="33" t="s">
        <v>26</v>
      </c>
      <c r="G382" s="39"/>
      <c r="H382" s="34">
        <v>0</v>
      </c>
      <c r="I382" s="34">
        <v>0</v>
      </c>
      <c r="J382" s="34">
        <v>0</v>
      </c>
      <c r="K382" s="34">
        <v>23037363.184244417</v>
      </c>
      <c r="L382" s="34">
        <v>39207057.683355175</v>
      </c>
      <c r="M382" s="34">
        <v>38310982.456973903</v>
      </c>
      <c r="N382" s="34">
        <v>36483735.534669042</v>
      </c>
      <c r="O382" s="34">
        <v>0</v>
      </c>
      <c r="P382" s="34">
        <v>0</v>
      </c>
      <c r="Q382" s="34">
        <v>0</v>
      </c>
      <c r="R382" s="34">
        <v>0</v>
      </c>
      <c r="S382" s="34">
        <v>0</v>
      </c>
      <c r="T382" s="34">
        <v>0</v>
      </c>
      <c r="U382" s="34">
        <v>0</v>
      </c>
      <c r="V382" s="34">
        <v>0</v>
      </c>
      <c r="W382" s="34">
        <v>0</v>
      </c>
      <c r="X382" s="34">
        <v>0</v>
      </c>
      <c r="Y382" s="34">
        <v>0</v>
      </c>
      <c r="Z382" s="34">
        <v>0</v>
      </c>
      <c r="AA382" s="34">
        <v>0</v>
      </c>
    </row>
    <row r="383" spans="2:27" x14ac:dyDescent="0.2">
      <c r="B383" s="31" t="s">
        <v>98</v>
      </c>
      <c r="C383" s="31"/>
      <c r="D383" s="32"/>
      <c r="E383" s="32"/>
      <c r="F383" s="33" t="s">
        <v>26</v>
      </c>
      <c r="G383" s="39"/>
      <c r="H383" s="34">
        <v>0</v>
      </c>
      <c r="I383" s="34">
        <v>0</v>
      </c>
      <c r="J383" s="34">
        <v>0</v>
      </c>
      <c r="K383" s="34">
        <v>23037363.184244417</v>
      </c>
      <c r="L383" s="34">
        <v>39207057.683355175</v>
      </c>
      <c r="M383" s="34">
        <v>38310982.456973903</v>
      </c>
      <c r="N383" s="34">
        <v>36483735.534669042</v>
      </c>
      <c r="O383" s="34">
        <v>0</v>
      </c>
      <c r="P383" s="34">
        <v>0</v>
      </c>
      <c r="Q383" s="34">
        <v>0</v>
      </c>
      <c r="R383" s="34">
        <v>0</v>
      </c>
      <c r="S383" s="34">
        <v>0</v>
      </c>
      <c r="T383" s="34">
        <v>0</v>
      </c>
      <c r="U383" s="34">
        <v>0</v>
      </c>
      <c r="V383" s="34">
        <v>0</v>
      </c>
      <c r="W383" s="34">
        <v>0</v>
      </c>
      <c r="X383" s="34">
        <v>0</v>
      </c>
      <c r="Y383" s="34">
        <v>0</v>
      </c>
      <c r="Z383" s="34">
        <v>0</v>
      </c>
      <c r="AA383" s="34">
        <v>0</v>
      </c>
    </row>
    <row r="384" spans="2:27" x14ac:dyDescent="0.2">
      <c r="B384" s="31" t="s">
        <v>99</v>
      </c>
      <c r="C384" s="31"/>
      <c r="D384" s="32"/>
      <c r="E384" s="32"/>
      <c r="F384" s="33" t="s">
        <v>26</v>
      </c>
      <c r="G384" s="39"/>
      <c r="H384" s="34">
        <v>0</v>
      </c>
      <c r="I384" s="34">
        <v>0</v>
      </c>
      <c r="J384" s="34">
        <v>0</v>
      </c>
      <c r="K384" s="34">
        <v>0</v>
      </c>
      <c r="L384" s="34">
        <v>0</v>
      </c>
      <c r="M384" s="34">
        <v>30562693.870170187</v>
      </c>
      <c r="N384" s="34">
        <v>36483735.534669042</v>
      </c>
      <c r="O384" s="34">
        <v>0</v>
      </c>
      <c r="P384" s="34">
        <v>0</v>
      </c>
      <c r="Q384" s="34">
        <v>0</v>
      </c>
      <c r="R384" s="34">
        <v>0</v>
      </c>
      <c r="S384" s="34">
        <v>0</v>
      </c>
      <c r="T384" s="34">
        <v>0</v>
      </c>
      <c r="U384" s="34">
        <v>0</v>
      </c>
      <c r="V384" s="34">
        <v>0</v>
      </c>
      <c r="W384" s="34">
        <v>0</v>
      </c>
      <c r="X384" s="34">
        <v>0</v>
      </c>
      <c r="Y384" s="34">
        <v>0</v>
      </c>
      <c r="Z384" s="34">
        <v>0</v>
      </c>
      <c r="AA384" s="34">
        <v>0</v>
      </c>
    </row>
    <row r="385" spans="2:27" x14ac:dyDescent="0.2">
      <c r="B385" s="31" t="s">
        <v>100</v>
      </c>
      <c r="C385" s="31"/>
      <c r="D385" s="32"/>
      <c r="E385" s="32"/>
      <c r="F385" s="33" t="s">
        <v>26</v>
      </c>
      <c r="G385" s="39"/>
      <c r="H385" s="34">
        <v>0</v>
      </c>
      <c r="I385" s="34">
        <v>0</v>
      </c>
      <c r="J385" s="34">
        <v>0</v>
      </c>
      <c r="K385" s="34">
        <v>0</v>
      </c>
      <c r="L385" s="34">
        <v>0</v>
      </c>
      <c r="M385" s="34">
        <v>22850276.989786871</v>
      </c>
      <c r="N385" s="34">
        <v>36489385.230835915</v>
      </c>
      <c r="O385" s="34">
        <v>5355.1622434792353</v>
      </c>
      <c r="P385" s="34">
        <v>35531.882184222413</v>
      </c>
      <c r="Q385" s="34">
        <v>33679.509179357738</v>
      </c>
      <c r="R385" s="34">
        <v>31923.70538327748</v>
      </c>
      <c r="S385" s="34">
        <v>30259.436382253538</v>
      </c>
      <c r="T385" s="34">
        <v>28681.930220145536</v>
      </c>
      <c r="U385" s="34">
        <v>69908.563840571383</v>
      </c>
      <c r="V385" s="34">
        <v>66264.041555043965</v>
      </c>
      <c r="W385" s="34">
        <v>62809.518061653056</v>
      </c>
      <c r="X385" s="34">
        <v>59535.088210097681</v>
      </c>
      <c r="Y385" s="34">
        <v>56431.36323232008</v>
      </c>
      <c r="Z385" s="34">
        <v>139666.88109105022</v>
      </c>
      <c r="AA385" s="34">
        <v>132385.66928061633</v>
      </c>
    </row>
    <row r="386" spans="2:27" x14ac:dyDescent="0.2">
      <c r="B386" s="31" t="s">
        <v>101</v>
      </c>
      <c r="C386" s="31"/>
      <c r="D386" s="32"/>
      <c r="E386" s="32"/>
      <c r="F386" s="33" t="s">
        <v>26</v>
      </c>
      <c r="G386" s="39"/>
      <c r="H386" s="34">
        <v>0</v>
      </c>
      <c r="I386" s="34">
        <v>0</v>
      </c>
      <c r="J386" s="34">
        <v>0</v>
      </c>
      <c r="K386" s="34">
        <v>0</v>
      </c>
      <c r="L386" s="34">
        <v>0</v>
      </c>
      <c r="M386" s="34">
        <v>30562693.870170187</v>
      </c>
      <c r="N386" s="34">
        <v>36483735.534669042</v>
      </c>
      <c r="O386" s="34">
        <v>0</v>
      </c>
      <c r="P386" s="34">
        <v>0</v>
      </c>
      <c r="Q386" s="34">
        <v>0</v>
      </c>
      <c r="R386" s="34">
        <v>0</v>
      </c>
      <c r="S386" s="34">
        <v>0</v>
      </c>
      <c r="T386" s="34">
        <v>0</v>
      </c>
      <c r="U386" s="34">
        <v>0</v>
      </c>
      <c r="V386" s="34">
        <v>0</v>
      </c>
      <c r="W386" s="34">
        <v>0</v>
      </c>
      <c r="X386" s="34">
        <v>0</v>
      </c>
      <c r="Y386" s="34">
        <v>0</v>
      </c>
      <c r="Z386" s="34">
        <v>0</v>
      </c>
      <c r="AA386" s="34">
        <v>0</v>
      </c>
    </row>
    <row r="387" spans="2:27" x14ac:dyDescent="0.2">
      <c r="B387" s="31" t="s">
        <v>102</v>
      </c>
      <c r="C387" s="31"/>
      <c r="D387" s="32"/>
      <c r="E387" s="32"/>
      <c r="F387" s="33" t="s">
        <v>26</v>
      </c>
      <c r="G387" s="39"/>
      <c r="H387" s="34">
        <v>0</v>
      </c>
      <c r="I387" s="34">
        <v>0</v>
      </c>
      <c r="J387" s="34">
        <v>0</v>
      </c>
      <c r="K387" s="34">
        <v>0</v>
      </c>
      <c r="L387" s="34">
        <v>0</v>
      </c>
      <c r="M387" s="34">
        <v>30562693.870170187</v>
      </c>
      <c r="N387" s="34">
        <v>36483735.534669042</v>
      </c>
      <c r="O387" s="34">
        <v>0</v>
      </c>
      <c r="P387" s="34">
        <v>0</v>
      </c>
      <c r="Q387" s="34">
        <v>0</v>
      </c>
      <c r="R387" s="34">
        <v>0</v>
      </c>
      <c r="S387" s="34">
        <v>0</v>
      </c>
      <c r="T387" s="34">
        <v>0</v>
      </c>
      <c r="U387" s="34">
        <v>0</v>
      </c>
      <c r="V387" s="34">
        <v>0</v>
      </c>
      <c r="W387" s="34">
        <v>0</v>
      </c>
      <c r="X387" s="34">
        <v>0</v>
      </c>
      <c r="Y387" s="34">
        <v>0</v>
      </c>
      <c r="Z387" s="34">
        <v>0</v>
      </c>
      <c r="AA387" s="34">
        <v>0</v>
      </c>
    </row>
    <row r="388" spans="2:27" x14ac:dyDescent="0.2">
      <c r="B388" s="31" t="s">
        <v>103</v>
      </c>
      <c r="C388" s="31"/>
      <c r="D388" s="32"/>
      <c r="E388" s="32"/>
      <c r="F388" s="33" t="s">
        <v>26</v>
      </c>
      <c r="G388" s="39"/>
      <c r="H388" s="34">
        <v>0</v>
      </c>
      <c r="I388" s="34">
        <v>0</v>
      </c>
      <c r="J388" s="34">
        <v>0</v>
      </c>
      <c r="K388" s="34">
        <v>13255467.204799214</v>
      </c>
      <c r="L388" s="34">
        <v>39213345.936431311</v>
      </c>
      <c r="M388" s="34">
        <v>38316942.886429951</v>
      </c>
      <c r="N388" s="34">
        <v>36489385.230835915</v>
      </c>
      <c r="O388" s="34">
        <v>5355.1622434792353</v>
      </c>
      <c r="P388" s="34">
        <v>35531.882184222413</v>
      </c>
      <c r="Q388" s="34">
        <v>33679.509179357738</v>
      </c>
      <c r="R388" s="34">
        <v>31923.70538327748</v>
      </c>
      <c r="S388" s="34">
        <v>30259.436382253538</v>
      </c>
      <c r="T388" s="34">
        <v>28681.930220145536</v>
      </c>
      <c r="U388" s="34">
        <v>69908.563840571383</v>
      </c>
      <c r="V388" s="34">
        <v>66264.041555043965</v>
      </c>
      <c r="W388" s="34">
        <v>62809.518061653056</v>
      </c>
      <c r="X388" s="34">
        <v>59535.088210097681</v>
      </c>
      <c r="Y388" s="34">
        <v>56431.36323232008</v>
      </c>
      <c r="Z388" s="34">
        <v>139666.88109105022</v>
      </c>
      <c r="AA388" s="34">
        <v>132385.66928061633</v>
      </c>
    </row>
    <row r="389" spans="2:27" x14ac:dyDescent="0.2">
      <c r="B389" s="31" t="s">
        <v>104</v>
      </c>
      <c r="C389" s="31"/>
      <c r="D389" s="32"/>
      <c r="E389" s="32"/>
      <c r="F389" s="33" t="s">
        <v>26</v>
      </c>
      <c r="G389" s="39"/>
      <c r="H389" s="75" t="s">
        <v>200</v>
      </c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</row>
    <row r="390" spans="2:27" x14ac:dyDescent="0.2">
      <c r="B390" s="31" t="s">
        <v>105</v>
      </c>
      <c r="C390" s="31"/>
      <c r="D390" s="32"/>
      <c r="E390" s="32"/>
      <c r="F390" s="33" t="s">
        <v>26</v>
      </c>
      <c r="G390" s="39"/>
      <c r="H390" s="34">
        <v>0</v>
      </c>
      <c r="I390" s="34">
        <v>0</v>
      </c>
      <c r="J390" s="34">
        <v>0</v>
      </c>
      <c r="K390" s="34">
        <v>13255467.204799214</v>
      </c>
      <c r="L390" s="34">
        <v>39213345.936431311</v>
      </c>
      <c r="M390" s="34">
        <v>38316942.886429951</v>
      </c>
      <c r="N390" s="34">
        <v>36489385.230835915</v>
      </c>
      <c r="O390" s="34">
        <v>5355.1622434792353</v>
      </c>
      <c r="P390" s="34">
        <v>35531.882184222413</v>
      </c>
      <c r="Q390" s="34">
        <v>33679.509179357738</v>
      </c>
      <c r="R390" s="34">
        <v>31923.70538327748</v>
      </c>
      <c r="S390" s="34">
        <v>30259.436382253538</v>
      </c>
      <c r="T390" s="34">
        <v>28681.930220145536</v>
      </c>
      <c r="U390" s="34">
        <v>69908.563840571383</v>
      </c>
      <c r="V390" s="34">
        <v>66264.041555043965</v>
      </c>
      <c r="W390" s="34">
        <v>62809.518061653056</v>
      </c>
      <c r="X390" s="34">
        <v>59535.088210097681</v>
      </c>
      <c r="Y390" s="34">
        <v>56431.36323232008</v>
      </c>
      <c r="Z390" s="34">
        <v>139666.88109105022</v>
      </c>
      <c r="AA390" s="34">
        <v>132385.66928061633</v>
      </c>
    </row>
    <row r="391" spans="2:27" x14ac:dyDescent="0.2">
      <c r="B391" s="31" t="s">
        <v>117</v>
      </c>
      <c r="C391" s="31"/>
      <c r="D391" s="32"/>
      <c r="E391" s="32"/>
      <c r="F391" s="33" t="s">
        <v>26</v>
      </c>
      <c r="G391" s="39"/>
      <c r="H391" s="75" t="s">
        <v>200</v>
      </c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</row>
    <row r="392" spans="2:27" x14ac:dyDescent="0.2">
      <c r="B392" s="31" t="s">
        <v>118</v>
      </c>
      <c r="C392" s="31"/>
      <c r="D392" s="32"/>
      <c r="E392" s="32"/>
      <c r="F392" s="33" t="s">
        <v>26</v>
      </c>
      <c r="G392" s="39"/>
      <c r="H392" s="75" t="s">
        <v>200</v>
      </c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</row>
    <row r="393" spans="2:27" x14ac:dyDescent="0.2">
      <c r="B393" s="97" t="s">
        <v>157</v>
      </c>
      <c r="C393" s="31"/>
      <c r="D393" s="32"/>
      <c r="E393" s="32"/>
      <c r="F393" s="33" t="s">
        <v>26</v>
      </c>
      <c r="G393" s="39"/>
      <c r="H393" s="75" t="s">
        <v>200</v>
      </c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</row>
    <row r="395" spans="2:27" ht="15" x14ac:dyDescent="0.25">
      <c r="B395" s="26" t="s">
        <v>180</v>
      </c>
      <c r="C395" s="9"/>
      <c r="D395" s="9"/>
      <c r="E395" s="9"/>
      <c r="F395" s="27"/>
      <c r="G395" s="38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2:27" ht="15" x14ac:dyDescent="0.25">
      <c r="B396" s="28" t="s">
        <v>25</v>
      </c>
      <c r="C396" s="28"/>
      <c r="D396" s="28"/>
      <c r="E396" s="28"/>
      <c r="F396" s="29" t="s">
        <v>17</v>
      </c>
      <c r="G396" s="30" t="s">
        <v>44</v>
      </c>
      <c r="H396" s="30">
        <v>2023</v>
      </c>
      <c r="I396" s="30">
        <v>2024</v>
      </c>
      <c r="J396" s="30">
        <v>2025</v>
      </c>
      <c r="K396" s="30">
        <v>2026</v>
      </c>
      <c r="L396" s="30">
        <v>2027</v>
      </c>
      <c r="M396" s="30">
        <v>2028</v>
      </c>
      <c r="N396" s="30">
        <v>2029</v>
      </c>
      <c r="O396" s="30">
        <v>2030</v>
      </c>
      <c r="P396" s="30">
        <v>2031</v>
      </c>
      <c r="Q396" s="30">
        <v>2032</v>
      </c>
      <c r="R396" s="30">
        <v>2033</v>
      </c>
      <c r="S396" s="30">
        <v>2034</v>
      </c>
      <c r="T396" s="30">
        <v>2035</v>
      </c>
      <c r="U396" s="30">
        <v>2036</v>
      </c>
      <c r="V396" s="30">
        <v>2037</v>
      </c>
      <c r="W396" s="30">
        <v>2038</v>
      </c>
      <c r="X396" s="30">
        <v>2039</v>
      </c>
      <c r="Y396" s="30">
        <v>2040</v>
      </c>
      <c r="Z396" s="30">
        <v>2041</v>
      </c>
      <c r="AA396" s="30">
        <v>2042</v>
      </c>
    </row>
    <row r="397" spans="2:27" x14ac:dyDescent="0.2">
      <c r="B397" s="31" t="s">
        <v>97</v>
      </c>
      <c r="C397" s="31"/>
      <c r="D397" s="32"/>
      <c r="E397" s="32"/>
      <c r="F397" s="33" t="s">
        <v>26</v>
      </c>
      <c r="G397" s="39"/>
      <c r="H397" s="34">
        <v>0</v>
      </c>
      <c r="I397" s="34">
        <v>0</v>
      </c>
      <c r="J397" s="34">
        <v>0</v>
      </c>
      <c r="K397" s="34">
        <v>23037363.184244417</v>
      </c>
      <c r="L397" s="34">
        <v>62244420.867599592</v>
      </c>
      <c r="M397" s="34">
        <v>100555403.32457349</v>
      </c>
      <c r="N397" s="34">
        <v>137039138.85924253</v>
      </c>
      <c r="O397" s="34">
        <v>137039138.85924253</v>
      </c>
      <c r="P397" s="34">
        <v>137039138.85924253</v>
      </c>
      <c r="Q397" s="34">
        <v>137039138.85924253</v>
      </c>
      <c r="R397" s="34">
        <v>137039138.85924253</v>
      </c>
      <c r="S397" s="34">
        <v>137039138.85924253</v>
      </c>
      <c r="T397" s="34">
        <v>137039138.85924253</v>
      </c>
      <c r="U397" s="34">
        <v>137039138.85924253</v>
      </c>
      <c r="V397" s="34">
        <v>137039138.85924253</v>
      </c>
      <c r="W397" s="34">
        <v>137039138.85924253</v>
      </c>
      <c r="X397" s="34">
        <v>137039138.85924253</v>
      </c>
      <c r="Y397" s="34">
        <v>137039138.85924253</v>
      </c>
      <c r="Z397" s="34">
        <v>137039138.85924253</v>
      </c>
      <c r="AA397" s="34">
        <v>137039138.85924253</v>
      </c>
    </row>
    <row r="398" spans="2:27" x14ac:dyDescent="0.2">
      <c r="B398" s="31" t="s">
        <v>98</v>
      </c>
      <c r="C398" s="31"/>
      <c r="D398" s="32"/>
      <c r="E398" s="32"/>
      <c r="F398" s="33" t="s">
        <v>26</v>
      </c>
      <c r="G398" s="39"/>
      <c r="H398" s="34">
        <v>0</v>
      </c>
      <c r="I398" s="34">
        <v>0</v>
      </c>
      <c r="J398" s="34">
        <v>0</v>
      </c>
      <c r="K398" s="34">
        <v>23037363.184244417</v>
      </c>
      <c r="L398" s="34">
        <v>62244420.867599592</v>
      </c>
      <c r="M398" s="34">
        <v>100555403.32457349</v>
      </c>
      <c r="N398" s="34">
        <v>137039138.85924253</v>
      </c>
      <c r="O398" s="34">
        <v>137039138.85924253</v>
      </c>
      <c r="P398" s="34">
        <v>137039138.85924253</v>
      </c>
      <c r="Q398" s="34">
        <v>137039138.85924253</v>
      </c>
      <c r="R398" s="34">
        <v>137039138.85924253</v>
      </c>
      <c r="S398" s="34">
        <v>137039138.85924253</v>
      </c>
      <c r="T398" s="34">
        <v>137039138.85924253</v>
      </c>
      <c r="U398" s="34">
        <v>137039138.85924253</v>
      </c>
      <c r="V398" s="34">
        <v>137039138.85924253</v>
      </c>
      <c r="W398" s="34">
        <v>137039138.85924253</v>
      </c>
      <c r="X398" s="34">
        <v>137039138.85924253</v>
      </c>
      <c r="Y398" s="34">
        <v>137039138.85924253</v>
      </c>
      <c r="Z398" s="34">
        <v>137039138.85924253</v>
      </c>
      <c r="AA398" s="34">
        <v>137039138.85924253</v>
      </c>
    </row>
    <row r="399" spans="2:27" x14ac:dyDescent="0.2">
      <c r="B399" s="31" t="s">
        <v>99</v>
      </c>
      <c r="C399" s="31"/>
      <c r="D399" s="32"/>
      <c r="E399" s="32"/>
      <c r="F399" s="33" t="s">
        <v>26</v>
      </c>
      <c r="G399" s="39"/>
      <c r="H399" s="34">
        <v>0</v>
      </c>
      <c r="I399" s="34">
        <v>0</v>
      </c>
      <c r="J399" s="34">
        <v>0</v>
      </c>
      <c r="K399" s="34">
        <v>0</v>
      </c>
      <c r="L399" s="34">
        <v>0</v>
      </c>
      <c r="M399" s="34">
        <v>30562693.870170187</v>
      </c>
      <c r="N399" s="34">
        <v>67046429.404839233</v>
      </c>
      <c r="O399" s="34">
        <v>67046429.404839233</v>
      </c>
      <c r="P399" s="34">
        <v>67046429.404839233</v>
      </c>
      <c r="Q399" s="34">
        <v>67046429.404839233</v>
      </c>
      <c r="R399" s="34">
        <v>67046429.404839233</v>
      </c>
      <c r="S399" s="34">
        <v>67046429.404839233</v>
      </c>
      <c r="T399" s="34">
        <v>67046429.404839233</v>
      </c>
      <c r="U399" s="34">
        <v>67046429.404839233</v>
      </c>
      <c r="V399" s="34">
        <v>67046429.404839233</v>
      </c>
      <c r="W399" s="34">
        <v>67046429.404839233</v>
      </c>
      <c r="X399" s="34">
        <v>67046429.404839233</v>
      </c>
      <c r="Y399" s="34">
        <v>67046429.404839233</v>
      </c>
      <c r="Z399" s="34">
        <v>67046429.404839233</v>
      </c>
      <c r="AA399" s="34">
        <v>67046429.404839233</v>
      </c>
    </row>
    <row r="400" spans="2:27" x14ac:dyDescent="0.2">
      <c r="B400" s="31" t="s">
        <v>100</v>
      </c>
      <c r="C400" s="31"/>
      <c r="D400" s="32"/>
      <c r="E400" s="32"/>
      <c r="F400" s="33" t="s">
        <v>26</v>
      </c>
      <c r="G400" s="39"/>
      <c r="H400" s="34">
        <v>0</v>
      </c>
      <c r="I400" s="34">
        <v>0</v>
      </c>
      <c r="J400" s="34">
        <v>0</v>
      </c>
      <c r="K400" s="34">
        <v>0</v>
      </c>
      <c r="L400" s="34">
        <v>0</v>
      </c>
      <c r="M400" s="34">
        <v>22850276.989786871</v>
      </c>
      <c r="N400" s="34">
        <v>59339662.220622785</v>
      </c>
      <c r="O400" s="34">
        <v>59345017.382866263</v>
      </c>
      <c r="P400" s="34">
        <v>59380549.265050486</v>
      </c>
      <c r="Q400" s="34">
        <v>59414228.774229847</v>
      </c>
      <c r="R400" s="34">
        <v>59446152.479613125</v>
      </c>
      <c r="S400" s="34">
        <v>59476411.915995382</v>
      </c>
      <c r="T400" s="34">
        <v>59505093.846215524</v>
      </c>
      <c r="U400" s="34">
        <v>59575002.410056092</v>
      </c>
      <c r="V400" s="34">
        <v>59641266.451611139</v>
      </c>
      <c r="W400" s="34">
        <v>59704075.969672792</v>
      </c>
      <c r="X400" s="34">
        <v>59763611.05788289</v>
      </c>
      <c r="Y400" s="34">
        <v>59820042.421115212</v>
      </c>
      <c r="Z400" s="34">
        <v>59959709.302206263</v>
      </c>
      <c r="AA400" s="34">
        <v>60092094.971486881</v>
      </c>
    </row>
    <row r="401" spans="2:27" x14ac:dyDescent="0.2">
      <c r="B401" s="31" t="s">
        <v>101</v>
      </c>
      <c r="C401" s="31"/>
      <c r="D401" s="32"/>
      <c r="E401" s="32"/>
      <c r="F401" s="33" t="s">
        <v>26</v>
      </c>
      <c r="G401" s="39"/>
      <c r="H401" s="34">
        <v>0</v>
      </c>
      <c r="I401" s="34">
        <v>0</v>
      </c>
      <c r="J401" s="34">
        <v>0</v>
      </c>
      <c r="K401" s="34">
        <v>0</v>
      </c>
      <c r="L401" s="34">
        <v>0</v>
      </c>
      <c r="M401" s="34">
        <v>30562693.870170187</v>
      </c>
      <c r="N401" s="34">
        <v>67046429.404839233</v>
      </c>
      <c r="O401" s="34">
        <v>67046429.404839233</v>
      </c>
      <c r="P401" s="34">
        <v>67046429.404839233</v>
      </c>
      <c r="Q401" s="34">
        <v>67046429.404839233</v>
      </c>
      <c r="R401" s="34">
        <v>67046429.404839233</v>
      </c>
      <c r="S401" s="34">
        <v>67046429.404839233</v>
      </c>
      <c r="T401" s="34">
        <v>67046429.404839233</v>
      </c>
      <c r="U401" s="34">
        <v>67046429.404839233</v>
      </c>
      <c r="V401" s="34">
        <v>67046429.404839233</v>
      </c>
      <c r="W401" s="34">
        <v>67046429.404839233</v>
      </c>
      <c r="X401" s="34">
        <v>67046429.404839233</v>
      </c>
      <c r="Y401" s="34">
        <v>67046429.404839233</v>
      </c>
      <c r="Z401" s="34">
        <v>67046429.404839233</v>
      </c>
      <c r="AA401" s="34">
        <v>67046429.404839233</v>
      </c>
    </row>
    <row r="402" spans="2:27" x14ac:dyDescent="0.2">
      <c r="B402" s="31" t="s">
        <v>102</v>
      </c>
      <c r="C402" s="31"/>
      <c r="D402" s="32"/>
      <c r="E402" s="32"/>
      <c r="F402" s="33" t="s">
        <v>26</v>
      </c>
      <c r="G402" s="39"/>
      <c r="H402" s="34">
        <v>0</v>
      </c>
      <c r="I402" s="34">
        <v>0</v>
      </c>
      <c r="J402" s="34">
        <v>0</v>
      </c>
      <c r="K402" s="34">
        <v>0</v>
      </c>
      <c r="L402" s="34">
        <v>0</v>
      </c>
      <c r="M402" s="34">
        <v>30562693.870170187</v>
      </c>
      <c r="N402" s="34">
        <v>67046429.404839233</v>
      </c>
      <c r="O402" s="34">
        <v>67046429.404839233</v>
      </c>
      <c r="P402" s="34">
        <v>67046429.404839233</v>
      </c>
      <c r="Q402" s="34">
        <v>67046429.404839233</v>
      </c>
      <c r="R402" s="34">
        <v>67046429.404839233</v>
      </c>
      <c r="S402" s="34">
        <v>67046429.404839233</v>
      </c>
      <c r="T402" s="34">
        <v>67046429.404839233</v>
      </c>
      <c r="U402" s="34">
        <v>67046429.404839233</v>
      </c>
      <c r="V402" s="34">
        <v>67046429.404839233</v>
      </c>
      <c r="W402" s="34">
        <v>67046429.404839233</v>
      </c>
      <c r="X402" s="34">
        <v>67046429.404839233</v>
      </c>
      <c r="Y402" s="34">
        <v>67046429.404839233</v>
      </c>
      <c r="Z402" s="34">
        <v>67046429.404839233</v>
      </c>
      <c r="AA402" s="34">
        <v>67046429.404839233</v>
      </c>
    </row>
    <row r="403" spans="2:27" x14ac:dyDescent="0.2">
      <c r="B403" s="31" t="s">
        <v>103</v>
      </c>
      <c r="C403" s="31"/>
      <c r="D403" s="32"/>
      <c r="E403" s="32"/>
      <c r="F403" s="33" t="s">
        <v>26</v>
      </c>
      <c r="G403" s="39"/>
      <c r="H403" s="34">
        <v>0</v>
      </c>
      <c r="I403" s="34">
        <v>0</v>
      </c>
      <c r="J403" s="34">
        <v>0</v>
      </c>
      <c r="K403" s="34">
        <v>13255467.204799214</v>
      </c>
      <c r="L403" s="34">
        <v>52468813.141230524</v>
      </c>
      <c r="M403" s="34">
        <v>90785756.027660474</v>
      </c>
      <c r="N403" s="34">
        <v>127275141.25849639</v>
      </c>
      <c r="O403" s="34">
        <v>127280496.42073987</v>
      </c>
      <c r="P403" s="34">
        <v>127316028.3029241</v>
      </c>
      <c r="Q403" s="34">
        <v>127349707.81210345</v>
      </c>
      <c r="R403" s="34">
        <v>127381631.51748672</v>
      </c>
      <c r="S403" s="34">
        <v>127411890.95386897</v>
      </c>
      <c r="T403" s="34">
        <v>127440572.88408911</v>
      </c>
      <c r="U403" s="34">
        <v>127510481.44792968</v>
      </c>
      <c r="V403" s="34">
        <v>127576745.48948473</v>
      </c>
      <c r="W403" s="34">
        <v>127639555.00754638</v>
      </c>
      <c r="X403" s="34">
        <v>127699090.09575647</v>
      </c>
      <c r="Y403" s="34">
        <v>127755521.45898879</v>
      </c>
      <c r="Z403" s="34">
        <v>127895188.34007983</v>
      </c>
      <c r="AA403" s="34">
        <v>128027574.00936045</v>
      </c>
    </row>
    <row r="404" spans="2:27" x14ac:dyDescent="0.2">
      <c r="B404" s="31" t="s">
        <v>104</v>
      </c>
      <c r="C404" s="31"/>
      <c r="D404" s="32"/>
      <c r="E404" s="32"/>
      <c r="F404" s="33" t="s">
        <v>26</v>
      </c>
      <c r="G404" s="39"/>
      <c r="H404" s="75" t="s">
        <v>200</v>
      </c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</row>
    <row r="405" spans="2:27" x14ac:dyDescent="0.2">
      <c r="B405" s="31" t="s">
        <v>105</v>
      </c>
      <c r="C405" s="31"/>
      <c r="D405" s="32"/>
      <c r="E405" s="32"/>
      <c r="F405" s="33" t="s">
        <v>26</v>
      </c>
      <c r="G405" s="39"/>
      <c r="H405" s="34">
        <v>0</v>
      </c>
      <c r="I405" s="34">
        <v>0</v>
      </c>
      <c r="J405" s="34">
        <v>0</v>
      </c>
      <c r="K405" s="34">
        <v>13255467.204799214</v>
      </c>
      <c r="L405" s="34">
        <v>52468813.141230524</v>
      </c>
      <c r="M405" s="34">
        <v>90785756.027660474</v>
      </c>
      <c r="N405" s="34">
        <v>127275141.25849639</v>
      </c>
      <c r="O405" s="34">
        <v>127280496.42073987</v>
      </c>
      <c r="P405" s="34">
        <v>127316028.3029241</v>
      </c>
      <c r="Q405" s="34">
        <v>127349707.81210345</v>
      </c>
      <c r="R405" s="34">
        <v>127381631.51748672</v>
      </c>
      <c r="S405" s="34">
        <v>127411890.95386897</v>
      </c>
      <c r="T405" s="34">
        <v>127440572.88408911</v>
      </c>
      <c r="U405" s="34">
        <v>127510481.44792968</v>
      </c>
      <c r="V405" s="34">
        <v>127576745.48948473</v>
      </c>
      <c r="W405" s="34">
        <v>127639555.00754638</v>
      </c>
      <c r="X405" s="34">
        <v>127699090.09575647</v>
      </c>
      <c r="Y405" s="34">
        <v>127755521.45898879</v>
      </c>
      <c r="Z405" s="34">
        <v>127895188.34007983</v>
      </c>
      <c r="AA405" s="34">
        <v>128027574.00936045</v>
      </c>
    </row>
    <row r="406" spans="2:27" x14ac:dyDescent="0.2">
      <c r="B406" s="31" t="s">
        <v>117</v>
      </c>
      <c r="C406" s="31"/>
      <c r="D406" s="32"/>
      <c r="E406" s="32"/>
      <c r="F406" s="33" t="s">
        <v>26</v>
      </c>
      <c r="G406" s="39"/>
      <c r="H406" s="75" t="s">
        <v>200</v>
      </c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</row>
    <row r="407" spans="2:27" x14ac:dyDescent="0.2">
      <c r="B407" s="31" t="s">
        <v>118</v>
      </c>
      <c r="C407" s="31"/>
      <c r="D407" s="32"/>
      <c r="E407" s="32"/>
      <c r="F407" s="33" t="s">
        <v>26</v>
      </c>
      <c r="G407" s="39"/>
      <c r="H407" s="75" t="s">
        <v>200</v>
      </c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</row>
    <row r="408" spans="2:27" x14ac:dyDescent="0.2">
      <c r="B408" s="97" t="s">
        <v>157</v>
      </c>
      <c r="C408" s="31"/>
      <c r="D408" s="32"/>
      <c r="E408" s="32"/>
      <c r="F408" s="33" t="s">
        <v>26</v>
      </c>
      <c r="G408" s="39"/>
      <c r="H408" s="75" t="s">
        <v>200</v>
      </c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</row>
    <row r="409" spans="2:27" x14ac:dyDescent="0.2">
      <c r="G409"/>
    </row>
    <row r="410" spans="2:27" ht="15" x14ac:dyDescent="0.25">
      <c r="B410" s="26" t="s">
        <v>181</v>
      </c>
      <c r="C410" s="9"/>
      <c r="D410" s="9"/>
      <c r="E410" s="9"/>
      <c r="F410" s="27"/>
      <c r="G410" s="38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2:27" ht="15" x14ac:dyDescent="0.25">
      <c r="B411" s="28" t="s">
        <v>25</v>
      </c>
      <c r="C411" s="28"/>
      <c r="D411" s="28"/>
      <c r="E411" s="28"/>
      <c r="F411" s="29" t="s">
        <v>17</v>
      </c>
      <c r="G411" s="30" t="s">
        <v>44</v>
      </c>
      <c r="H411" s="30">
        <v>2023</v>
      </c>
      <c r="I411" s="30">
        <v>2024</v>
      </c>
      <c r="J411" s="30">
        <v>2025</v>
      </c>
      <c r="K411" s="30">
        <v>2026</v>
      </c>
      <c r="L411" s="30">
        <v>2027</v>
      </c>
      <c r="M411" s="30">
        <v>2028</v>
      </c>
      <c r="N411" s="30">
        <v>2029</v>
      </c>
      <c r="O411" s="30">
        <v>2030</v>
      </c>
      <c r="P411" s="30">
        <v>2031</v>
      </c>
      <c r="Q411" s="30">
        <v>2032</v>
      </c>
      <c r="R411" s="30">
        <v>2033</v>
      </c>
      <c r="S411" s="30">
        <v>2034</v>
      </c>
      <c r="T411" s="30">
        <v>2035</v>
      </c>
      <c r="U411" s="30">
        <v>2036</v>
      </c>
      <c r="V411" s="30">
        <v>2037</v>
      </c>
      <c r="W411" s="30">
        <v>2038</v>
      </c>
      <c r="X411" s="30">
        <v>2039</v>
      </c>
      <c r="Y411" s="30">
        <v>2040</v>
      </c>
      <c r="Z411" s="30">
        <v>2041</v>
      </c>
      <c r="AA411" s="30">
        <v>2042</v>
      </c>
    </row>
    <row r="412" spans="2:27" x14ac:dyDescent="0.2">
      <c r="B412" s="31" t="s">
        <v>97</v>
      </c>
      <c r="C412" s="31"/>
      <c r="D412" s="32"/>
      <c r="E412" s="32"/>
      <c r="F412" s="33" t="s">
        <v>26</v>
      </c>
      <c r="G412" s="39"/>
      <c r="H412" s="34">
        <v>63035167.877545074</v>
      </c>
      <c r="I412" s="34">
        <v>63035167.877545074</v>
      </c>
      <c r="J412" s="34">
        <v>63035167.877545074</v>
      </c>
      <c r="K412" s="34">
        <v>63035167.877545074</v>
      </c>
      <c r="L412" s="34">
        <v>63035167.877545074</v>
      </c>
      <c r="M412" s="34">
        <v>63035167.877545074</v>
      </c>
      <c r="N412" s="34">
        <v>63035167.877545074</v>
      </c>
      <c r="O412" s="34">
        <v>63035167.877545074</v>
      </c>
      <c r="P412" s="34">
        <v>63035167.877545074</v>
      </c>
      <c r="Q412" s="34">
        <v>63035167.877545074</v>
      </c>
      <c r="R412" s="34">
        <v>63035167.877545074</v>
      </c>
      <c r="S412" s="34">
        <v>63035167.877545074</v>
      </c>
      <c r="T412" s="34">
        <v>63035167.877545074</v>
      </c>
      <c r="U412" s="34">
        <v>63035167.877545074</v>
      </c>
      <c r="V412" s="34">
        <v>63035167.877545074</v>
      </c>
      <c r="W412" s="34">
        <v>63035167.877545074</v>
      </c>
      <c r="X412" s="34">
        <v>63035167.877545074</v>
      </c>
      <c r="Y412" s="34">
        <v>63035167.877545074</v>
      </c>
      <c r="Z412" s="34">
        <v>63035167.877545074</v>
      </c>
      <c r="AA412" s="34">
        <v>63035167.877545074</v>
      </c>
    </row>
    <row r="413" spans="2:27" x14ac:dyDescent="0.2">
      <c r="B413" s="31" t="s">
        <v>98</v>
      </c>
      <c r="C413" s="31"/>
      <c r="D413" s="32"/>
      <c r="E413" s="32"/>
      <c r="F413" s="33" t="s">
        <v>26</v>
      </c>
      <c r="G413" s="39"/>
      <c r="H413" s="34">
        <v>63035167.877545074</v>
      </c>
      <c r="I413" s="34">
        <v>63035167.877545074</v>
      </c>
      <c r="J413" s="34">
        <v>63035167.877545074</v>
      </c>
      <c r="K413" s="34">
        <v>63035167.877545074</v>
      </c>
      <c r="L413" s="34">
        <v>63035167.877545074</v>
      </c>
      <c r="M413" s="34">
        <v>63035167.877545074</v>
      </c>
      <c r="N413" s="34">
        <v>63035167.877545074</v>
      </c>
      <c r="O413" s="34">
        <v>63035167.877545074</v>
      </c>
      <c r="P413" s="34">
        <v>63035167.877545074</v>
      </c>
      <c r="Q413" s="34">
        <v>63035167.877545074</v>
      </c>
      <c r="R413" s="34">
        <v>63035167.877545074</v>
      </c>
      <c r="S413" s="34">
        <v>63035167.877545074</v>
      </c>
      <c r="T413" s="34">
        <v>63035167.877545074</v>
      </c>
      <c r="U413" s="34">
        <v>63035167.877545074</v>
      </c>
      <c r="V413" s="34">
        <v>63035167.877545074</v>
      </c>
      <c r="W413" s="34">
        <v>63035167.877545074</v>
      </c>
      <c r="X413" s="34">
        <v>63035167.877545074</v>
      </c>
      <c r="Y413" s="34">
        <v>63035167.877545074</v>
      </c>
      <c r="Z413" s="34">
        <v>63035167.877545074</v>
      </c>
      <c r="AA413" s="34">
        <v>63035167.877545074</v>
      </c>
    </row>
    <row r="414" spans="2:27" x14ac:dyDescent="0.2">
      <c r="B414" s="31" t="s">
        <v>99</v>
      </c>
      <c r="C414" s="31"/>
      <c r="D414" s="32"/>
      <c r="E414" s="32"/>
      <c r="F414" s="33" t="s">
        <v>26</v>
      </c>
      <c r="G414" s="39"/>
      <c r="H414" s="34">
        <v>48721117.438434854</v>
      </c>
      <c r="I414" s="34">
        <v>48721117.438434854</v>
      </c>
      <c r="J414" s="34">
        <v>48721117.438434854</v>
      </c>
      <c r="K414" s="34">
        <v>48721117.438434854</v>
      </c>
      <c r="L414" s="34">
        <v>48721117.438434854</v>
      </c>
      <c r="M414" s="34">
        <v>48721117.438434854</v>
      </c>
      <c r="N414" s="34">
        <v>48721117.438434854</v>
      </c>
      <c r="O414" s="34">
        <v>48721117.438434854</v>
      </c>
      <c r="P414" s="34">
        <v>48721117.438434854</v>
      </c>
      <c r="Q414" s="34">
        <v>48721117.438434854</v>
      </c>
      <c r="R414" s="34">
        <v>48721117.438434854</v>
      </c>
      <c r="S414" s="34">
        <v>48721117.438434854</v>
      </c>
      <c r="T414" s="34">
        <v>48721117.438434854</v>
      </c>
      <c r="U414" s="34">
        <v>48721117.438434854</v>
      </c>
      <c r="V414" s="34">
        <v>48721117.438434854</v>
      </c>
      <c r="W414" s="34">
        <v>48721117.438434854</v>
      </c>
      <c r="X414" s="34">
        <v>48721117.438434854</v>
      </c>
      <c r="Y414" s="34">
        <v>48721117.438434854</v>
      </c>
      <c r="Z414" s="34">
        <v>48721117.438434854</v>
      </c>
      <c r="AA414" s="34">
        <v>48721117.438434854</v>
      </c>
    </row>
    <row r="415" spans="2:27" x14ac:dyDescent="0.2">
      <c r="B415" s="31" t="s">
        <v>100</v>
      </c>
      <c r="C415" s="31"/>
      <c r="D415" s="32"/>
      <c r="E415" s="32"/>
      <c r="F415" s="33" t="s">
        <v>26</v>
      </c>
      <c r="G415" s="39"/>
      <c r="H415" s="34">
        <v>61706908.373076707</v>
      </c>
      <c r="I415" s="34">
        <v>61706908.373076707</v>
      </c>
      <c r="J415" s="34">
        <v>61706908.373076707</v>
      </c>
      <c r="K415" s="34">
        <v>61706908.373076707</v>
      </c>
      <c r="L415" s="34">
        <v>61706908.373076707</v>
      </c>
      <c r="M415" s="34">
        <v>61706908.373076707</v>
      </c>
      <c r="N415" s="34">
        <v>61706908.373076707</v>
      </c>
      <c r="O415" s="34">
        <v>61706908.373076707</v>
      </c>
      <c r="P415" s="34">
        <v>61706908.373076707</v>
      </c>
      <c r="Q415" s="34">
        <v>61706908.373076707</v>
      </c>
      <c r="R415" s="34">
        <v>61706908.373076707</v>
      </c>
      <c r="S415" s="34">
        <v>61706908.373076707</v>
      </c>
      <c r="T415" s="34">
        <v>61706908.373076707</v>
      </c>
      <c r="U415" s="34">
        <v>61706908.373076707</v>
      </c>
      <c r="V415" s="34">
        <v>61706908.373076707</v>
      </c>
      <c r="W415" s="34">
        <v>61706908.373076707</v>
      </c>
      <c r="X415" s="34">
        <v>61706908.373076707</v>
      </c>
      <c r="Y415" s="34">
        <v>61706908.373076707</v>
      </c>
      <c r="Z415" s="34">
        <v>61706908.373076707</v>
      </c>
      <c r="AA415" s="34">
        <v>61706908.373076707</v>
      </c>
    </row>
    <row r="416" spans="2:27" x14ac:dyDescent="0.2">
      <c r="B416" s="31" t="s">
        <v>101</v>
      </c>
      <c r="C416" s="31"/>
      <c r="D416" s="32"/>
      <c r="E416" s="32"/>
      <c r="F416" s="33" t="s">
        <v>26</v>
      </c>
      <c r="G416" s="39"/>
      <c r="H416" s="34">
        <v>48721117.438434854</v>
      </c>
      <c r="I416" s="34">
        <v>48721117.438434854</v>
      </c>
      <c r="J416" s="34">
        <v>48721117.438434854</v>
      </c>
      <c r="K416" s="34">
        <v>48721117.438434854</v>
      </c>
      <c r="L416" s="34">
        <v>48721117.438434854</v>
      </c>
      <c r="M416" s="34">
        <v>48721117.438434854</v>
      </c>
      <c r="N416" s="34">
        <v>48721117.438434854</v>
      </c>
      <c r="O416" s="34">
        <v>48721117.438434854</v>
      </c>
      <c r="P416" s="34">
        <v>48721117.438434854</v>
      </c>
      <c r="Q416" s="34">
        <v>48721117.438434854</v>
      </c>
      <c r="R416" s="34">
        <v>48721117.438434854</v>
      </c>
      <c r="S416" s="34">
        <v>48721117.438434854</v>
      </c>
      <c r="T416" s="34">
        <v>48721117.438434854</v>
      </c>
      <c r="U416" s="34">
        <v>48721117.438434854</v>
      </c>
      <c r="V416" s="34">
        <v>48721117.438434854</v>
      </c>
      <c r="W416" s="34">
        <v>48721117.438434854</v>
      </c>
      <c r="X416" s="34">
        <v>48721117.438434854</v>
      </c>
      <c r="Y416" s="34">
        <v>48721117.438434854</v>
      </c>
      <c r="Z416" s="34">
        <v>48721117.438434854</v>
      </c>
      <c r="AA416" s="34">
        <v>48721117.438434854</v>
      </c>
    </row>
    <row r="417" spans="2:27" x14ac:dyDescent="0.2">
      <c r="B417" s="31" t="s">
        <v>102</v>
      </c>
      <c r="C417" s="31"/>
      <c r="D417" s="32"/>
      <c r="E417" s="32"/>
      <c r="F417" s="33" t="s">
        <v>26</v>
      </c>
      <c r="G417" s="39"/>
      <c r="H417" s="34">
        <v>105373405.83457398</v>
      </c>
      <c r="I417" s="34">
        <v>105373405.83457398</v>
      </c>
      <c r="J417" s="34">
        <v>105373405.83457398</v>
      </c>
      <c r="K417" s="34">
        <v>105373405.83457398</v>
      </c>
      <c r="L417" s="34">
        <v>105373405.83457398</v>
      </c>
      <c r="M417" s="34">
        <v>105373405.83457398</v>
      </c>
      <c r="N417" s="34">
        <v>105373405.83457398</v>
      </c>
      <c r="O417" s="34">
        <v>105373405.83457398</v>
      </c>
      <c r="P417" s="34">
        <v>105373405.83457398</v>
      </c>
      <c r="Q417" s="34">
        <v>105373405.83457398</v>
      </c>
      <c r="R417" s="34">
        <v>105373405.83457398</v>
      </c>
      <c r="S417" s="34">
        <v>105373405.83457398</v>
      </c>
      <c r="T417" s="34">
        <v>105373405.83457398</v>
      </c>
      <c r="U417" s="34">
        <v>105373405.83457398</v>
      </c>
      <c r="V417" s="34">
        <v>105373405.83457398</v>
      </c>
      <c r="W417" s="34">
        <v>105373405.83457398</v>
      </c>
      <c r="X417" s="34">
        <v>105373405.83457398</v>
      </c>
      <c r="Y417" s="34">
        <v>105373405.83457398</v>
      </c>
      <c r="Z417" s="34">
        <v>105373405.83457398</v>
      </c>
      <c r="AA417" s="34">
        <v>105373405.83457398</v>
      </c>
    </row>
    <row r="418" spans="2:27" x14ac:dyDescent="0.2">
      <c r="B418" s="31" t="s">
        <v>103</v>
      </c>
      <c r="C418" s="31"/>
      <c r="D418" s="32"/>
      <c r="E418" s="32"/>
      <c r="F418" s="33" t="s">
        <v>26</v>
      </c>
      <c r="G418" s="39"/>
      <c r="H418" s="34">
        <v>69723878.918791831</v>
      </c>
      <c r="I418" s="34">
        <v>69723878.918791831</v>
      </c>
      <c r="J418" s="34">
        <v>69723878.918791831</v>
      </c>
      <c r="K418" s="34">
        <v>69723878.918791831</v>
      </c>
      <c r="L418" s="34">
        <v>69723878.918791831</v>
      </c>
      <c r="M418" s="34">
        <v>69723878.918791831</v>
      </c>
      <c r="N418" s="34">
        <v>69723878.918791831</v>
      </c>
      <c r="O418" s="34">
        <v>69723878.918791831</v>
      </c>
      <c r="P418" s="34">
        <v>69723878.918791831</v>
      </c>
      <c r="Q418" s="34">
        <v>69723878.918791831</v>
      </c>
      <c r="R418" s="34">
        <v>69723878.918791831</v>
      </c>
      <c r="S418" s="34">
        <v>69723878.918791831</v>
      </c>
      <c r="T418" s="34">
        <v>69723878.918791831</v>
      </c>
      <c r="U418" s="34">
        <v>69723878.918791831</v>
      </c>
      <c r="V418" s="34">
        <v>69723878.918791831</v>
      </c>
      <c r="W418" s="34">
        <v>69723878.918791831</v>
      </c>
      <c r="X418" s="34">
        <v>69723878.918791831</v>
      </c>
      <c r="Y418" s="34">
        <v>69723878.918791831</v>
      </c>
      <c r="Z418" s="34">
        <v>69723878.918791831</v>
      </c>
      <c r="AA418" s="34">
        <v>69723878.918791831</v>
      </c>
    </row>
    <row r="419" spans="2:27" x14ac:dyDescent="0.2">
      <c r="B419" s="31" t="s">
        <v>104</v>
      </c>
      <c r="C419" s="31"/>
      <c r="D419" s="32"/>
      <c r="E419" s="32"/>
      <c r="F419" s="33" t="s">
        <v>26</v>
      </c>
      <c r="G419" s="39"/>
      <c r="H419" s="75" t="s">
        <v>200</v>
      </c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</row>
    <row r="420" spans="2:27" x14ac:dyDescent="0.2">
      <c r="B420" s="31" t="s">
        <v>105</v>
      </c>
      <c r="C420" s="31"/>
      <c r="D420" s="32"/>
      <c r="E420" s="32"/>
      <c r="F420" s="33" t="s">
        <v>26</v>
      </c>
      <c r="G420" s="39"/>
      <c r="H420" s="34">
        <v>69723878.918791831</v>
      </c>
      <c r="I420" s="34">
        <v>69723878.918791831</v>
      </c>
      <c r="J420" s="34">
        <v>69723878.918791831</v>
      </c>
      <c r="K420" s="34">
        <v>69723878.918791831</v>
      </c>
      <c r="L420" s="34">
        <v>69723878.918791831</v>
      </c>
      <c r="M420" s="34">
        <v>69723878.918791831</v>
      </c>
      <c r="N420" s="34">
        <v>69723878.918791831</v>
      </c>
      <c r="O420" s="34">
        <v>69723878.918791831</v>
      </c>
      <c r="P420" s="34">
        <v>69723878.918791831</v>
      </c>
      <c r="Q420" s="34">
        <v>69723878.918791831</v>
      </c>
      <c r="R420" s="34">
        <v>69723878.918791831</v>
      </c>
      <c r="S420" s="34">
        <v>69723878.918791831</v>
      </c>
      <c r="T420" s="34">
        <v>69723878.918791831</v>
      </c>
      <c r="U420" s="34">
        <v>69723878.918791831</v>
      </c>
      <c r="V420" s="34">
        <v>69723878.918791831</v>
      </c>
      <c r="W420" s="34">
        <v>69723878.918791831</v>
      </c>
      <c r="X420" s="34">
        <v>69723878.918791831</v>
      </c>
      <c r="Y420" s="34">
        <v>69723878.918791831</v>
      </c>
      <c r="Z420" s="34">
        <v>69723878.918791831</v>
      </c>
      <c r="AA420" s="34">
        <v>69723878.918791831</v>
      </c>
    </row>
    <row r="421" spans="2:27" x14ac:dyDescent="0.2">
      <c r="B421" s="31" t="s">
        <v>117</v>
      </c>
      <c r="C421" s="31"/>
      <c r="D421" s="32"/>
      <c r="E421" s="32"/>
      <c r="F421" s="33" t="s">
        <v>26</v>
      </c>
      <c r="G421" s="39"/>
      <c r="H421" s="75" t="s">
        <v>200</v>
      </c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</row>
    <row r="422" spans="2:27" x14ac:dyDescent="0.2">
      <c r="B422" s="31" t="s">
        <v>118</v>
      </c>
      <c r="C422" s="31"/>
      <c r="D422" s="32"/>
      <c r="E422" s="32"/>
      <c r="F422" s="33" t="s">
        <v>26</v>
      </c>
      <c r="G422" s="39"/>
      <c r="H422" s="75" t="s">
        <v>200</v>
      </c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</row>
    <row r="423" spans="2:27" x14ac:dyDescent="0.2">
      <c r="B423" s="97" t="s">
        <v>157</v>
      </c>
      <c r="C423" s="31"/>
      <c r="D423" s="32"/>
      <c r="E423" s="32"/>
      <c r="F423" s="33" t="s">
        <v>26</v>
      </c>
      <c r="G423" s="39"/>
      <c r="H423" s="75" t="s">
        <v>200</v>
      </c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</row>
    <row r="425" spans="2:27" ht="15" x14ac:dyDescent="0.25">
      <c r="B425" s="26" t="s">
        <v>182</v>
      </c>
      <c r="C425" s="9"/>
      <c r="D425" s="9"/>
      <c r="E425" s="9"/>
      <c r="F425" s="27"/>
      <c r="G425" s="38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2:27" ht="15" x14ac:dyDescent="0.25">
      <c r="B426" s="28" t="s">
        <v>25</v>
      </c>
      <c r="C426" s="28"/>
      <c r="D426" s="28"/>
      <c r="E426" s="28"/>
      <c r="F426" s="29" t="s">
        <v>17</v>
      </c>
      <c r="G426" s="30" t="s">
        <v>44</v>
      </c>
      <c r="H426" s="30">
        <v>2023</v>
      </c>
      <c r="I426" s="30">
        <v>2024</v>
      </c>
      <c r="J426" s="30">
        <v>2025</v>
      </c>
      <c r="K426" s="30">
        <v>2026</v>
      </c>
      <c r="L426" s="30">
        <v>2027</v>
      </c>
      <c r="M426" s="30">
        <v>2028</v>
      </c>
      <c r="N426" s="30">
        <v>2029</v>
      </c>
      <c r="O426" s="30">
        <v>2030</v>
      </c>
      <c r="P426" s="30">
        <v>2031</v>
      </c>
      <c r="Q426" s="30">
        <v>2032</v>
      </c>
      <c r="R426" s="30">
        <v>2033</v>
      </c>
      <c r="S426" s="30">
        <v>2034</v>
      </c>
      <c r="T426" s="30">
        <v>2035</v>
      </c>
      <c r="U426" s="30">
        <v>2036</v>
      </c>
      <c r="V426" s="30">
        <v>2037</v>
      </c>
      <c r="W426" s="30">
        <v>2038</v>
      </c>
      <c r="X426" s="30">
        <v>2039</v>
      </c>
      <c r="Y426" s="30">
        <v>2040</v>
      </c>
      <c r="Z426" s="30">
        <v>2041</v>
      </c>
      <c r="AA426" s="30">
        <v>2042</v>
      </c>
    </row>
    <row r="427" spans="2:27" x14ac:dyDescent="0.2">
      <c r="B427" s="31" t="s">
        <v>97</v>
      </c>
      <c r="C427" s="31"/>
      <c r="D427" s="32"/>
      <c r="E427" s="32"/>
      <c r="F427" s="33" t="s">
        <v>26</v>
      </c>
      <c r="G427" s="39"/>
      <c r="H427" s="34" t="s">
        <v>196</v>
      </c>
      <c r="I427" s="34" t="s">
        <v>196</v>
      </c>
      <c r="J427" s="34" t="s">
        <v>196</v>
      </c>
      <c r="K427" s="34" t="s">
        <v>196</v>
      </c>
      <c r="L427" s="34" t="s">
        <v>196</v>
      </c>
      <c r="M427" s="34" t="s">
        <v>197</v>
      </c>
      <c r="N427" s="34" t="s">
        <v>197</v>
      </c>
      <c r="O427" s="34" t="s">
        <v>197</v>
      </c>
      <c r="P427" s="34" t="s">
        <v>197</v>
      </c>
      <c r="Q427" s="34" t="s">
        <v>197</v>
      </c>
      <c r="R427" s="34" t="s">
        <v>197</v>
      </c>
      <c r="S427" s="34" t="s">
        <v>197</v>
      </c>
      <c r="T427" s="34" t="s">
        <v>197</v>
      </c>
      <c r="U427" s="34" t="s">
        <v>197</v>
      </c>
      <c r="V427" s="34" t="s">
        <v>197</v>
      </c>
      <c r="W427" s="34" t="s">
        <v>197</v>
      </c>
      <c r="X427" s="34" t="s">
        <v>197</v>
      </c>
      <c r="Y427" s="34" t="s">
        <v>197</v>
      </c>
      <c r="Z427" s="34" t="s">
        <v>197</v>
      </c>
      <c r="AA427" s="34" t="s">
        <v>197</v>
      </c>
    </row>
    <row r="428" spans="2:27" x14ac:dyDescent="0.2">
      <c r="B428" s="31" t="s">
        <v>98</v>
      </c>
      <c r="C428" s="31"/>
      <c r="D428" s="32"/>
      <c r="E428" s="32"/>
      <c r="F428" s="33" t="s">
        <v>26</v>
      </c>
      <c r="G428" s="39"/>
      <c r="H428" s="34" t="s">
        <v>196</v>
      </c>
      <c r="I428" s="34" t="s">
        <v>196</v>
      </c>
      <c r="J428" s="34" t="s">
        <v>196</v>
      </c>
      <c r="K428" s="34" t="s">
        <v>196</v>
      </c>
      <c r="L428" s="34" t="s">
        <v>196</v>
      </c>
      <c r="M428" s="34" t="s">
        <v>197</v>
      </c>
      <c r="N428" s="34" t="s">
        <v>197</v>
      </c>
      <c r="O428" s="34" t="s">
        <v>197</v>
      </c>
      <c r="P428" s="34" t="s">
        <v>197</v>
      </c>
      <c r="Q428" s="34" t="s">
        <v>197</v>
      </c>
      <c r="R428" s="34" t="s">
        <v>197</v>
      </c>
      <c r="S428" s="34" t="s">
        <v>197</v>
      </c>
      <c r="T428" s="34" t="s">
        <v>197</v>
      </c>
      <c r="U428" s="34" t="s">
        <v>197</v>
      </c>
      <c r="V428" s="34" t="s">
        <v>197</v>
      </c>
      <c r="W428" s="34" t="s">
        <v>197</v>
      </c>
      <c r="X428" s="34" t="s">
        <v>197</v>
      </c>
      <c r="Y428" s="34" t="s">
        <v>197</v>
      </c>
      <c r="Z428" s="34" t="s">
        <v>197</v>
      </c>
      <c r="AA428" s="34" t="s">
        <v>197</v>
      </c>
    </row>
    <row r="429" spans="2:27" x14ac:dyDescent="0.2">
      <c r="B429" s="31" t="s">
        <v>99</v>
      </c>
      <c r="C429" s="31"/>
      <c r="D429" s="32"/>
      <c r="E429" s="32"/>
      <c r="F429" s="33" t="s">
        <v>26</v>
      </c>
      <c r="G429" s="39"/>
      <c r="H429" s="34" t="s">
        <v>196</v>
      </c>
      <c r="I429" s="34" t="s">
        <v>196</v>
      </c>
      <c r="J429" s="34" t="s">
        <v>196</v>
      </c>
      <c r="K429" s="34" t="s">
        <v>196</v>
      </c>
      <c r="L429" s="34" t="s">
        <v>196</v>
      </c>
      <c r="M429" s="34" t="s">
        <v>196</v>
      </c>
      <c r="N429" s="34" t="s">
        <v>197</v>
      </c>
      <c r="O429" s="34" t="s">
        <v>197</v>
      </c>
      <c r="P429" s="34" t="s">
        <v>197</v>
      </c>
      <c r="Q429" s="34" t="s">
        <v>197</v>
      </c>
      <c r="R429" s="34" t="s">
        <v>197</v>
      </c>
      <c r="S429" s="34" t="s">
        <v>197</v>
      </c>
      <c r="T429" s="34" t="s">
        <v>197</v>
      </c>
      <c r="U429" s="34" t="s">
        <v>197</v>
      </c>
      <c r="V429" s="34" t="s">
        <v>197</v>
      </c>
      <c r="W429" s="34" t="s">
        <v>197</v>
      </c>
      <c r="X429" s="34" t="s">
        <v>197</v>
      </c>
      <c r="Y429" s="34" t="s">
        <v>197</v>
      </c>
      <c r="Z429" s="34" t="s">
        <v>197</v>
      </c>
      <c r="AA429" s="34" t="s">
        <v>197</v>
      </c>
    </row>
    <row r="430" spans="2:27" x14ac:dyDescent="0.2">
      <c r="B430" s="31" t="s">
        <v>100</v>
      </c>
      <c r="C430" s="31"/>
      <c r="D430" s="32"/>
      <c r="E430" s="32"/>
      <c r="F430" s="33" t="s">
        <v>26</v>
      </c>
      <c r="G430" s="39"/>
      <c r="H430" s="34" t="s">
        <v>196</v>
      </c>
      <c r="I430" s="34" t="s">
        <v>196</v>
      </c>
      <c r="J430" s="34" t="s">
        <v>196</v>
      </c>
      <c r="K430" s="34" t="s">
        <v>196</v>
      </c>
      <c r="L430" s="34" t="s">
        <v>196</v>
      </c>
      <c r="M430" s="34" t="s">
        <v>196</v>
      </c>
      <c r="N430" s="34" t="s">
        <v>196</v>
      </c>
      <c r="O430" s="34" t="s">
        <v>196</v>
      </c>
      <c r="P430" s="34" t="s">
        <v>196</v>
      </c>
      <c r="Q430" s="34" t="s">
        <v>196</v>
      </c>
      <c r="R430" s="34" t="s">
        <v>196</v>
      </c>
      <c r="S430" s="34" t="s">
        <v>196</v>
      </c>
      <c r="T430" s="34" t="s">
        <v>196</v>
      </c>
      <c r="U430" s="34" t="s">
        <v>196</v>
      </c>
      <c r="V430" s="34" t="s">
        <v>196</v>
      </c>
      <c r="W430" s="34" t="s">
        <v>196</v>
      </c>
      <c r="X430" s="34" t="s">
        <v>196</v>
      </c>
      <c r="Y430" s="34" t="s">
        <v>196</v>
      </c>
      <c r="Z430" s="34" t="s">
        <v>196</v>
      </c>
      <c r="AA430" s="34" t="s">
        <v>196</v>
      </c>
    </row>
    <row r="431" spans="2:27" x14ac:dyDescent="0.2">
      <c r="B431" s="31" t="s">
        <v>101</v>
      </c>
      <c r="C431" s="31"/>
      <c r="D431" s="32"/>
      <c r="E431" s="32"/>
      <c r="F431" s="33" t="s">
        <v>26</v>
      </c>
      <c r="G431" s="39"/>
      <c r="H431" s="34" t="s">
        <v>196</v>
      </c>
      <c r="I431" s="34" t="s">
        <v>196</v>
      </c>
      <c r="J431" s="34" t="s">
        <v>196</v>
      </c>
      <c r="K431" s="34" t="s">
        <v>196</v>
      </c>
      <c r="L431" s="34" t="s">
        <v>196</v>
      </c>
      <c r="M431" s="34" t="s">
        <v>196</v>
      </c>
      <c r="N431" s="34" t="s">
        <v>197</v>
      </c>
      <c r="O431" s="34" t="s">
        <v>197</v>
      </c>
      <c r="P431" s="34" t="s">
        <v>197</v>
      </c>
      <c r="Q431" s="34" t="s">
        <v>197</v>
      </c>
      <c r="R431" s="34" t="s">
        <v>197</v>
      </c>
      <c r="S431" s="34" t="s">
        <v>197</v>
      </c>
      <c r="T431" s="34" t="s">
        <v>197</v>
      </c>
      <c r="U431" s="34" t="s">
        <v>197</v>
      </c>
      <c r="V431" s="34" t="s">
        <v>197</v>
      </c>
      <c r="W431" s="34" t="s">
        <v>197</v>
      </c>
      <c r="X431" s="34" t="s">
        <v>197</v>
      </c>
      <c r="Y431" s="34" t="s">
        <v>197</v>
      </c>
      <c r="Z431" s="34" t="s">
        <v>197</v>
      </c>
      <c r="AA431" s="34" t="s">
        <v>197</v>
      </c>
    </row>
    <row r="432" spans="2:27" x14ac:dyDescent="0.2">
      <c r="B432" s="31" t="s">
        <v>102</v>
      </c>
      <c r="C432" s="31"/>
      <c r="D432" s="32"/>
      <c r="E432" s="32"/>
      <c r="F432" s="33" t="s">
        <v>26</v>
      </c>
      <c r="G432" s="39"/>
      <c r="H432" s="34" t="s">
        <v>196</v>
      </c>
      <c r="I432" s="34" t="s">
        <v>196</v>
      </c>
      <c r="J432" s="34" t="s">
        <v>196</v>
      </c>
      <c r="K432" s="34" t="s">
        <v>196</v>
      </c>
      <c r="L432" s="34" t="s">
        <v>196</v>
      </c>
      <c r="M432" s="34" t="s">
        <v>196</v>
      </c>
      <c r="N432" s="34" t="s">
        <v>196</v>
      </c>
      <c r="O432" s="34" t="s">
        <v>196</v>
      </c>
      <c r="P432" s="34" t="s">
        <v>196</v>
      </c>
      <c r="Q432" s="34" t="s">
        <v>196</v>
      </c>
      <c r="R432" s="34" t="s">
        <v>196</v>
      </c>
      <c r="S432" s="34" t="s">
        <v>196</v>
      </c>
      <c r="T432" s="34" t="s">
        <v>196</v>
      </c>
      <c r="U432" s="34" t="s">
        <v>196</v>
      </c>
      <c r="V432" s="34" t="s">
        <v>196</v>
      </c>
      <c r="W432" s="34" t="s">
        <v>196</v>
      </c>
      <c r="X432" s="34" t="s">
        <v>196</v>
      </c>
      <c r="Y432" s="34" t="s">
        <v>196</v>
      </c>
      <c r="Z432" s="34" t="s">
        <v>196</v>
      </c>
      <c r="AA432" s="34" t="s">
        <v>196</v>
      </c>
    </row>
    <row r="433" spans="2:27" x14ac:dyDescent="0.2">
      <c r="B433" s="31" t="s">
        <v>103</v>
      </c>
      <c r="C433" s="31"/>
      <c r="D433" s="32"/>
      <c r="E433" s="32"/>
      <c r="F433" s="33" t="s">
        <v>26</v>
      </c>
      <c r="G433" s="39"/>
      <c r="H433" s="34" t="s">
        <v>196</v>
      </c>
      <c r="I433" s="34" t="s">
        <v>196</v>
      </c>
      <c r="J433" s="34" t="s">
        <v>196</v>
      </c>
      <c r="K433" s="34" t="s">
        <v>196</v>
      </c>
      <c r="L433" s="34" t="s">
        <v>196</v>
      </c>
      <c r="M433" s="34" t="s">
        <v>197</v>
      </c>
      <c r="N433" s="34" t="s">
        <v>197</v>
      </c>
      <c r="O433" s="34" t="s">
        <v>197</v>
      </c>
      <c r="P433" s="34" t="s">
        <v>197</v>
      </c>
      <c r="Q433" s="34" t="s">
        <v>197</v>
      </c>
      <c r="R433" s="34" t="s">
        <v>197</v>
      </c>
      <c r="S433" s="34" t="s">
        <v>197</v>
      </c>
      <c r="T433" s="34" t="s">
        <v>197</v>
      </c>
      <c r="U433" s="34" t="s">
        <v>197</v>
      </c>
      <c r="V433" s="34" t="s">
        <v>197</v>
      </c>
      <c r="W433" s="34" t="s">
        <v>197</v>
      </c>
      <c r="X433" s="34" t="s">
        <v>197</v>
      </c>
      <c r="Y433" s="34" t="s">
        <v>197</v>
      </c>
      <c r="Z433" s="34" t="s">
        <v>197</v>
      </c>
      <c r="AA433" s="34" t="s">
        <v>197</v>
      </c>
    </row>
    <row r="434" spans="2:27" x14ac:dyDescent="0.2">
      <c r="B434" s="31" t="s">
        <v>104</v>
      </c>
      <c r="C434" s="31"/>
      <c r="D434" s="32"/>
      <c r="E434" s="32"/>
      <c r="F434" s="33" t="s">
        <v>26</v>
      </c>
      <c r="G434" s="39"/>
      <c r="H434" s="34" t="s">
        <v>196</v>
      </c>
      <c r="I434" s="34" t="s">
        <v>196</v>
      </c>
      <c r="J434" s="34" t="s">
        <v>196</v>
      </c>
      <c r="K434" s="34" t="s">
        <v>196</v>
      </c>
      <c r="L434" s="34" t="s">
        <v>196</v>
      </c>
      <c r="M434" s="34" t="s">
        <v>197</v>
      </c>
      <c r="N434" s="34" t="s">
        <v>197</v>
      </c>
      <c r="O434" s="34" t="s">
        <v>197</v>
      </c>
      <c r="P434" s="34" t="s">
        <v>197</v>
      </c>
      <c r="Q434" s="34" t="s">
        <v>197</v>
      </c>
      <c r="R434" s="34" t="s">
        <v>197</v>
      </c>
      <c r="S434" s="34" t="s">
        <v>197</v>
      </c>
      <c r="T434" s="34" t="s">
        <v>197</v>
      </c>
      <c r="U434" s="34" t="s">
        <v>197</v>
      </c>
      <c r="V434" s="34" t="s">
        <v>197</v>
      </c>
      <c r="W434" s="34" t="s">
        <v>197</v>
      </c>
      <c r="X434" s="34" t="s">
        <v>197</v>
      </c>
      <c r="Y434" s="34" t="s">
        <v>197</v>
      </c>
      <c r="Z434" s="34" t="s">
        <v>197</v>
      </c>
      <c r="AA434" s="34" t="s">
        <v>197</v>
      </c>
    </row>
    <row r="435" spans="2:27" x14ac:dyDescent="0.2">
      <c r="B435" s="31" t="s">
        <v>105</v>
      </c>
      <c r="C435" s="31"/>
      <c r="D435" s="32"/>
      <c r="E435" s="32"/>
      <c r="F435" s="33" t="s">
        <v>26</v>
      </c>
      <c r="G435" s="39"/>
      <c r="H435" s="34" t="s">
        <v>196</v>
      </c>
      <c r="I435" s="34" t="s">
        <v>196</v>
      </c>
      <c r="J435" s="34" t="s">
        <v>196</v>
      </c>
      <c r="K435" s="34" t="s">
        <v>196</v>
      </c>
      <c r="L435" s="34" t="s">
        <v>196</v>
      </c>
      <c r="M435" s="34" t="s">
        <v>197</v>
      </c>
      <c r="N435" s="34" t="s">
        <v>197</v>
      </c>
      <c r="O435" s="34" t="s">
        <v>197</v>
      </c>
      <c r="P435" s="34" t="s">
        <v>197</v>
      </c>
      <c r="Q435" s="34" t="s">
        <v>197</v>
      </c>
      <c r="R435" s="34" t="s">
        <v>197</v>
      </c>
      <c r="S435" s="34" t="s">
        <v>197</v>
      </c>
      <c r="T435" s="34" t="s">
        <v>197</v>
      </c>
      <c r="U435" s="34" t="s">
        <v>197</v>
      </c>
      <c r="V435" s="34" t="s">
        <v>197</v>
      </c>
      <c r="W435" s="34" t="s">
        <v>197</v>
      </c>
      <c r="X435" s="34" t="s">
        <v>197</v>
      </c>
      <c r="Y435" s="34" t="s">
        <v>197</v>
      </c>
      <c r="Z435" s="34" t="s">
        <v>197</v>
      </c>
      <c r="AA435" s="34" t="s">
        <v>197</v>
      </c>
    </row>
    <row r="436" spans="2:27" x14ac:dyDescent="0.2">
      <c r="B436" s="31" t="s">
        <v>117</v>
      </c>
      <c r="C436" s="31"/>
      <c r="D436" s="32"/>
      <c r="E436" s="32"/>
      <c r="F436" s="33" t="s">
        <v>26</v>
      </c>
      <c r="G436" s="39"/>
      <c r="H436" s="34" t="s">
        <v>196</v>
      </c>
      <c r="I436" s="34" t="s">
        <v>196</v>
      </c>
      <c r="J436" s="34" t="s">
        <v>196</v>
      </c>
      <c r="K436" s="34" t="s">
        <v>196</v>
      </c>
      <c r="L436" s="34" t="s">
        <v>196</v>
      </c>
      <c r="M436" s="34" t="s">
        <v>196</v>
      </c>
      <c r="N436" s="34" t="s">
        <v>196</v>
      </c>
      <c r="O436" s="34" t="s">
        <v>196</v>
      </c>
      <c r="P436" s="34" t="s">
        <v>196</v>
      </c>
      <c r="Q436" s="34" t="s">
        <v>196</v>
      </c>
      <c r="R436" s="34" t="s">
        <v>196</v>
      </c>
      <c r="S436" s="34" t="s">
        <v>196</v>
      </c>
      <c r="T436" s="34" t="s">
        <v>196</v>
      </c>
      <c r="U436" s="34" t="s">
        <v>196</v>
      </c>
      <c r="V436" s="34" t="s">
        <v>197</v>
      </c>
      <c r="W436" s="34" t="s">
        <v>197</v>
      </c>
      <c r="X436" s="34" t="s">
        <v>197</v>
      </c>
      <c r="Y436" s="34" t="s">
        <v>197</v>
      </c>
      <c r="Z436" s="34" t="s">
        <v>197</v>
      </c>
      <c r="AA436" s="34" t="s">
        <v>197</v>
      </c>
    </row>
    <row r="437" spans="2:27" x14ac:dyDescent="0.2">
      <c r="B437" s="31" t="s">
        <v>118</v>
      </c>
      <c r="C437" s="31"/>
      <c r="D437" s="32"/>
      <c r="E437" s="32"/>
      <c r="F437" s="33" t="s">
        <v>26</v>
      </c>
      <c r="G437" s="39"/>
      <c r="H437" s="34" t="s">
        <v>196</v>
      </c>
      <c r="I437" s="34" t="s">
        <v>196</v>
      </c>
      <c r="J437" s="34" t="s">
        <v>196</v>
      </c>
      <c r="K437" s="34" t="s">
        <v>196</v>
      </c>
      <c r="L437" s="34" t="s">
        <v>196</v>
      </c>
      <c r="M437" s="34" t="s">
        <v>197</v>
      </c>
      <c r="N437" s="34" t="s">
        <v>197</v>
      </c>
      <c r="O437" s="34" t="s">
        <v>197</v>
      </c>
      <c r="P437" s="34" t="s">
        <v>197</v>
      </c>
      <c r="Q437" s="34" t="s">
        <v>197</v>
      </c>
      <c r="R437" s="34" t="s">
        <v>197</v>
      </c>
      <c r="S437" s="34" t="s">
        <v>197</v>
      </c>
      <c r="T437" s="34" t="s">
        <v>197</v>
      </c>
      <c r="U437" s="34" t="s">
        <v>197</v>
      </c>
      <c r="V437" s="34" t="s">
        <v>197</v>
      </c>
      <c r="W437" s="34" t="s">
        <v>197</v>
      </c>
      <c r="X437" s="34" t="s">
        <v>197</v>
      </c>
      <c r="Y437" s="34" t="s">
        <v>197</v>
      </c>
      <c r="Z437" s="34" t="s">
        <v>197</v>
      </c>
      <c r="AA437" s="34" t="s">
        <v>197</v>
      </c>
    </row>
    <row r="438" spans="2:27" x14ac:dyDescent="0.2">
      <c r="B438" s="97" t="s">
        <v>157</v>
      </c>
      <c r="C438" s="31"/>
      <c r="D438" s="32"/>
      <c r="E438" s="32"/>
      <c r="F438" s="33" t="s">
        <v>26</v>
      </c>
      <c r="G438" s="39"/>
      <c r="H438" s="34" t="s">
        <v>196</v>
      </c>
      <c r="I438" s="34" t="s">
        <v>196</v>
      </c>
      <c r="J438" s="34" t="s">
        <v>196</v>
      </c>
      <c r="K438" s="34" t="s">
        <v>196</v>
      </c>
      <c r="L438" s="34" t="s">
        <v>196</v>
      </c>
      <c r="M438" s="34" t="s">
        <v>197</v>
      </c>
      <c r="N438" s="34" t="s">
        <v>197</v>
      </c>
      <c r="O438" s="34" t="s">
        <v>197</v>
      </c>
      <c r="P438" s="34" t="s">
        <v>197</v>
      </c>
      <c r="Q438" s="34" t="s">
        <v>197</v>
      </c>
      <c r="R438" s="34" t="s">
        <v>197</v>
      </c>
      <c r="S438" s="34" t="s">
        <v>197</v>
      </c>
      <c r="T438" s="34" t="s">
        <v>197</v>
      </c>
      <c r="U438" s="34" t="s">
        <v>197</v>
      </c>
      <c r="V438" s="34" t="s">
        <v>197</v>
      </c>
      <c r="W438" s="34" t="s">
        <v>197</v>
      </c>
      <c r="X438" s="34" t="s">
        <v>197</v>
      </c>
      <c r="Y438" s="34" t="s">
        <v>197</v>
      </c>
      <c r="Z438" s="34" t="s">
        <v>197</v>
      </c>
      <c r="AA438" s="34" t="s">
        <v>197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8EF44-8A5B-4826-BF7A-A8550BE4618E}">
  <sheetPr>
    <tabColor theme="9"/>
  </sheetPr>
  <dimension ref="A2:AE438"/>
  <sheetViews>
    <sheetView showGridLines="0" zoomScale="70" zoomScaleNormal="70" workbookViewId="0">
      <selection activeCell="B2" sqref="B2"/>
    </sheetView>
  </sheetViews>
  <sheetFormatPr defaultColWidth="8.625" defaultRowHeight="14.25" x14ac:dyDescent="0.2"/>
  <cols>
    <col min="1" max="1" width="12.625" customWidth="1"/>
    <col min="2" max="2" width="15.5" customWidth="1"/>
    <col min="3" max="3" width="12.625" customWidth="1"/>
    <col min="4" max="4" width="36.875" customWidth="1"/>
    <col min="5" max="5" width="15.875" customWidth="1"/>
    <col min="6" max="6" width="16.375" customWidth="1"/>
    <col min="7" max="7" width="13.375" style="37" customWidth="1"/>
    <col min="8" max="28" width="15.5" customWidth="1"/>
    <col min="29" max="29" width="18.375" customWidth="1"/>
    <col min="30" max="31" width="15.5" customWidth="1"/>
    <col min="32" max="32" width="16" customWidth="1"/>
  </cols>
  <sheetData>
    <row r="2" spans="2:27" ht="15" x14ac:dyDescent="0.25">
      <c r="B2" s="58" t="s">
        <v>32</v>
      </c>
      <c r="C2" s="58"/>
      <c r="D2" s="58" t="s">
        <v>187</v>
      </c>
      <c r="E2" s="58"/>
      <c r="F2" s="59"/>
      <c r="G2" s="60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</row>
    <row r="4" spans="2:27" ht="15" x14ac:dyDescent="0.25">
      <c r="B4" s="58" t="s">
        <v>32</v>
      </c>
      <c r="C4" s="58"/>
      <c r="D4" s="58" t="s">
        <v>43</v>
      </c>
      <c r="E4" s="58"/>
      <c r="F4" s="59"/>
      <c r="G4" s="60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</row>
    <row r="5" spans="2:27" x14ac:dyDescent="0.2">
      <c r="G5" s="57"/>
    </row>
    <row r="6" spans="2:27" ht="15" x14ac:dyDescent="0.25">
      <c r="B6" s="26" t="s">
        <v>43</v>
      </c>
      <c r="C6" s="26"/>
      <c r="D6" s="9"/>
      <c r="E6" s="9"/>
      <c r="F6" s="27"/>
      <c r="G6" s="38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2:27" ht="15" x14ac:dyDescent="0.25">
      <c r="B7" s="28" t="s">
        <v>25</v>
      </c>
      <c r="C7" s="28"/>
      <c r="D7" s="28"/>
      <c r="E7" s="28"/>
      <c r="F7" s="29" t="s">
        <v>17</v>
      </c>
      <c r="G7" s="30" t="s">
        <v>44</v>
      </c>
      <c r="H7" s="30">
        <v>2023</v>
      </c>
      <c r="I7" s="30">
        <v>2024</v>
      </c>
      <c r="J7" s="30">
        <v>2025</v>
      </c>
      <c r="K7" s="30">
        <v>2026</v>
      </c>
      <c r="L7" s="30">
        <v>2027</v>
      </c>
      <c r="M7" s="30">
        <v>2028</v>
      </c>
      <c r="N7" s="30">
        <v>2029</v>
      </c>
      <c r="O7" s="30">
        <v>2030</v>
      </c>
      <c r="P7" s="30">
        <v>2031</v>
      </c>
      <c r="Q7" s="30">
        <v>2032</v>
      </c>
      <c r="R7" s="30">
        <v>2033</v>
      </c>
      <c r="S7" s="30">
        <v>2034</v>
      </c>
      <c r="T7" s="30">
        <v>2035</v>
      </c>
      <c r="U7" s="30">
        <v>2036</v>
      </c>
      <c r="V7" s="30">
        <v>2037</v>
      </c>
      <c r="W7" s="30">
        <v>2038</v>
      </c>
      <c r="X7" s="30">
        <v>2039</v>
      </c>
      <c r="Y7" s="30">
        <v>2040</v>
      </c>
      <c r="Z7" s="30">
        <v>2041</v>
      </c>
      <c r="AA7" s="30">
        <v>2042</v>
      </c>
    </row>
    <row r="8" spans="2:27" x14ac:dyDescent="0.2">
      <c r="B8" s="31" t="s">
        <v>97</v>
      </c>
      <c r="C8" s="31"/>
      <c r="D8" s="32"/>
      <c r="E8" s="32"/>
      <c r="F8" s="33" t="s">
        <v>26</v>
      </c>
      <c r="G8" s="39">
        <v>503939889.9156267</v>
      </c>
      <c r="H8" s="34">
        <v>-3206685.9702940285</v>
      </c>
      <c r="I8" s="34">
        <v>-12900039.289619526</v>
      </c>
      <c r="J8" s="34">
        <v>-67117200.621726424</v>
      </c>
      <c r="K8" s="34">
        <v>2895525.3298202902</v>
      </c>
      <c r="L8" s="34">
        <v>195994819.47768912</v>
      </c>
      <c r="M8" s="34">
        <v>219687881.76019967</v>
      </c>
      <c r="N8" s="34">
        <v>292895533.05969793</v>
      </c>
      <c r="O8" s="34">
        <v>-2738909.4483999996</v>
      </c>
      <c r="P8" s="34">
        <v>-2738909.4483999996</v>
      </c>
      <c r="Q8" s="34">
        <v>-2738909.4483999996</v>
      </c>
      <c r="R8" s="34">
        <v>-2738909.4483999996</v>
      </c>
      <c r="S8" s="34">
        <v>-2738909.4483999996</v>
      </c>
      <c r="T8" s="34">
        <v>-2738909.4483999996</v>
      </c>
      <c r="U8" s="34">
        <v>-2738909.4483999996</v>
      </c>
      <c r="V8" s="34">
        <v>-2738909.4483999996</v>
      </c>
      <c r="W8" s="34">
        <v>-2738909.4483999996</v>
      </c>
      <c r="X8" s="34">
        <v>-2738909.4483999996</v>
      </c>
      <c r="Y8" s="34">
        <v>-2738909.4483999996</v>
      </c>
      <c r="Z8" s="34">
        <v>-2738909.4483999996</v>
      </c>
      <c r="AA8" s="34">
        <v>153789901.96452856</v>
      </c>
    </row>
    <row r="9" spans="2:27" x14ac:dyDescent="0.2">
      <c r="B9" s="31" t="s">
        <v>98</v>
      </c>
      <c r="C9" s="31"/>
      <c r="D9" s="32"/>
      <c r="E9" s="32"/>
      <c r="F9" s="33" t="s">
        <v>26</v>
      </c>
      <c r="G9" s="39">
        <v>531938318.85778397</v>
      </c>
      <c r="H9" s="34">
        <v>-2476045.605460606</v>
      </c>
      <c r="I9" s="34">
        <v>-11876473.330656376</v>
      </c>
      <c r="J9" s="34">
        <v>-65427657.455899201</v>
      </c>
      <c r="K9" s="34">
        <v>89416799.329589918</v>
      </c>
      <c r="L9" s="34">
        <v>171741973.02870086</v>
      </c>
      <c r="M9" s="34">
        <v>203809665.343894</v>
      </c>
      <c r="N9" s="34">
        <v>254024732.25579846</v>
      </c>
      <c r="O9" s="34">
        <v>-2080216.0844000001</v>
      </c>
      <c r="P9" s="34">
        <v>-2080216.0844000001</v>
      </c>
      <c r="Q9" s="34">
        <v>-2080216.0844000001</v>
      </c>
      <c r="R9" s="34">
        <v>-2080216.0844000001</v>
      </c>
      <c r="S9" s="34">
        <v>-2080216.0844000001</v>
      </c>
      <c r="T9" s="34">
        <v>-2080216.0844000001</v>
      </c>
      <c r="U9" s="34">
        <v>-2080216.0844000001</v>
      </c>
      <c r="V9" s="34">
        <v>-2080216.0844000001</v>
      </c>
      <c r="W9" s="34">
        <v>-2080216.0844000001</v>
      </c>
      <c r="X9" s="34">
        <v>-2080216.0844000001</v>
      </c>
      <c r="Y9" s="34">
        <v>-2080216.0844000001</v>
      </c>
      <c r="Z9" s="34">
        <v>-2080216.0844000001</v>
      </c>
      <c r="AA9" s="34">
        <v>172864229.89665002</v>
      </c>
    </row>
    <row r="10" spans="2:27" x14ac:dyDescent="0.2">
      <c r="B10" s="31" t="s">
        <v>99</v>
      </c>
      <c r="C10" s="31"/>
      <c r="D10" s="32"/>
      <c r="E10" s="32"/>
      <c r="F10" s="33" t="s">
        <v>26</v>
      </c>
      <c r="G10" s="39">
        <v>242239119.95417613</v>
      </c>
      <c r="H10" s="34">
        <v>-853032.18063462048</v>
      </c>
      <c r="I10" s="34">
        <v>-4152329.8479135269</v>
      </c>
      <c r="J10" s="34">
        <v>-6074347.2332992908</v>
      </c>
      <c r="K10" s="34">
        <v>-14747405.777429948</v>
      </c>
      <c r="L10" s="34">
        <v>-82095669.747888103</v>
      </c>
      <c r="M10" s="34">
        <v>112319159.74627118</v>
      </c>
      <c r="N10" s="34">
        <v>294106897.91269034</v>
      </c>
      <c r="O10" s="34">
        <v>-1527544.7451468869</v>
      </c>
      <c r="P10" s="34">
        <v>-1527544.7451468869</v>
      </c>
      <c r="Q10" s="34">
        <v>-1527544.7451468869</v>
      </c>
      <c r="R10" s="34">
        <v>-1527544.7451468869</v>
      </c>
      <c r="S10" s="34">
        <v>-1527544.7451468869</v>
      </c>
      <c r="T10" s="34">
        <v>-1527544.7451468869</v>
      </c>
      <c r="U10" s="34">
        <v>-1527544.7451468869</v>
      </c>
      <c r="V10" s="34">
        <v>-1527544.7451468869</v>
      </c>
      <c r="W10" s="34">
        <v>-1527544.7451468869</v>
      </c>
      <c r="X10" s="34">
        <v>-1527544.7451468869</v>
      </c>
      <c r="Y10" s="34">
        <v>-1527544.7451468869</v>
      </c>
      <c r="Z10" s="34">
        <v>-1527544.7451468869</v>
      </c>
      <c r="AA10" s="34">
        <v>115113274.57557897</v>
      </c>
    </row>
    <row r="11" spans="2:27" x14ac:dyDescent="0.2">
      <c r="B11" s="31" t="s">
        <v>100</v>
      </c>
      <c r="C11" s="31"/>
      <c r="D11" s="32"/>
      <c r="E11" s="32"/>
      <c r="F11" s="33" t="s">
        <v>26</v>
      </c>
      <c r="G11" s="39">
        <v>227052073.84503528</v>
      </c>
      <c r="H11" s="34">
        <v>-1059318.6969831639</v>
      </c>
      <c r="I11" s="34">
        <v>-4160490.5938916295</v>
      </c>
      <c r="J11" s="34">
        <v>-7021259.2980115544</v>
      </c>
      <c r="K11" s="34">
        <v>-44162850.190071911</v>
      </c>
      <c r="L11" s="34">
        <v>-65610947.676401168</v>
      </c>
      <c r="M11" s="34">
        <v>113538523.49122748</v>
      </c>
      <c r="N11" s="34">
        <v>294463276.91285729</v>
      </c>
      <c r="O11" s="34">
        <v>-1171165.7449799203</v>
      </c>
      <c r="P11" s="34">
        <v>-1124425.4874594419</v>
      </c>
      <c r="Q11" s="34">
        <v>-1124425.4874594419</v>
      </c>
      <c r="R11" s="34">
        <v>-1124425.4874594419</v>
      </c>
      <c r="S11" s="34">
        <v>-1124425.4874594419</v>
      </c>
      <c r="T11" s="34">
        <v>-1124425.4874594419</v>
      </c>
      <c r="U11" s="34">
        <v>-1038735.0153385648</v>
      </c>
      <c r="V11" s="34">
        <v>-1038735.0153385648</v>
      </c>
      <c r="W11" s="34">
        <v>-1038735.0153385648</v>
      </c>
      <c r="X11" s="34">
        <v>-1038735.0153385648</v>
      </c>
      <c r="Y11" s="34">
        <v>-1038735.0153385648</v>
      </c>
      <c r="Z11" s="34">
        <v>-812823.77065625228</v>
      </c>
      <c r="AA11" s="34">
        <v>97499490.708350897</v>
      </c>
    </row>
    <row r="12" spans="2:27" x14ac:dyDescent="0.2">
      <c r="B12" s="31" t="s">
        <v>101</v>
      </c>
      <c r="C12" s="31"/>
      <c r="D12" s="32"/>
      <c r="E12" s="32"/>
      <c r="F12" s="33" t="s">
        <v>26</v>
      </c>
      <c r="G12" s="39">
        <v>211962726.56456152</v>
      </c>
      <c r="H12" s="34">
        <v>-853032.18063462048</v>
      </c>
      <c r="I12" s="34">
        <v>-4256168.8051002389</v>
      </c>
      <c r="J12" s="34">
        <v>-6353734.4871103223</v>
      </c>
      <c r="K12" s="34">
        <v>-15850330.525891611</v>
      </c>
      <c r="L12" s="34">
        <v>-116758134.07936776</v>
      </c>
      <c r="M12" s="34">
        <v>79938451.167799592</v>
      </c>
      <c r="N12" s="34">
        <v>304516948.44900101</v>
      </c>
      <c r="O12" s="34">
        <v>-1722136.6629468873</v>
      </c>
      <c r="P12" s="34">
        <v>-1722136.6629468873</v>
      </c>
      <c r="Q12" s="34">
        <v>-1722136.6629468873</v>
      </c>
      <c r="R12" s="34">
        <v>-1722136.6629468873</v>
      </c>
      <c r="S12" s="34">
        <v>-1722136.6629468873</v>
      </c>
      <c r="T12" s="34">
        <v>-1722136.6629468873</v>
      </c>
      <c r="U12" s="34">
        <v>-1722136.6629468873</v>
      </c>
      <c r="V12" s="34">
        <v>-1722136.6629468873</v>
      </c>
      <c r="W12" s="34">
        <v>-1722136.6629468873</v>
      </c>
      <c r="X12" s="34">
        <v>-1722136.6629468873</v>
      </c>
      <c r="Y12" s="34">
        <v>-1722136.6629468873</v>
      </c>
      <c r="Z12" s="34">
        <v>-1722136.6629468873</v>
      </c>
      <c r="AA12" s="34">
        <v>163330911.926579</v>
      </c>
    </row>
    <row r="13" spans="2:27" x14ac:dyDescent="0.2">
      <c r="B13" s="31" t="s">
        <v>102</v>
      </c>
      <c r="C13" s="31"/>
      <c r="D13" s="32"/>
      <c r="E13" s="32"/>
      <c r="F13" s="33" t="s">
        <v>26</v>
      </c>
      <c r="G13" s="39">
        <v>183873937.06584185</v>
      </c>
      <c r="H13" s="34">
        <v>-1396969.7715339283</v>
      </c>
      <c r="I13" s="34">
        <v>-4873417.2523658322</v>
      </c>
      <c r="J13" s="34">
        <v>-9330605.5003997684</v>
      </c>
      <c r="K13" s="34">
        <v>-65236549.90040563</v>
      </c>
      <c r="L13" s="34">
        <v>-163840847.36078769</v>
      </c>
      <c r="M13" s="34">
        <v>162766624.00238723</v>
      </c>
      <c r="N13" s="34">
        <v>293298015.6897372</v>
      </c>
      <c r="O13" s="34">
        <v>-2336426.9680999997</v>
      </c>
      <c r="P13" s="34">
        <v>-2336426.9680999997</v>
      </c>
      <c r="Q13" s="34">
        <v>-2336426.9680999997</v>
      </c>
      <c r="R13" s="34">
        <v>-2336426.9680999997</v>
      </c>
      <c r="S13" s="34">
        <v>-2336426.9680999997</v>
      </c>
      <c r="T13" s="34">
        <v>-2336426.9680999997</v>
      </c>
      <c r="U13" s="34">
        <v>-2336426.9680999997</v>
      </c>
      <c r="V13" s="34">
        <v>-2336426.9680999997</v>
      </c>
      <c r="W13" s="34">
        <v>-2336426.9680999997</v>
      </c>
      <c r="X13" s="34">
        <v>-2336426.9680999997</v>
      </c>
      <c r="Y13" s="34">
        <v>-2336426.9680999997</v>
      </c>
      <c r="Z13" s="34">
        <v>-2336426.9680999997</v>
      </c>
      <c r="AA13" s="34">
        <v>175444945.41410711</v>
      </c>
    </row>
    <row r="14" spans="2:27" x14ac:dyDescent="0.2">
      <c r="B14" s="31" t="s">
        <v>103</v>
      </c>
      <c r="C14" s="31"/>
      <c r="D14" s="32"/>
      <c r="E14" s="32"/>
      <c r="F14" s="33" t="s">
        <v>26</v>
      </c>
      <c r="G14" s="39">
        <v>572907952.11578333</v>
      </c>
      <c r="H14" s="34">
        <v>-1780538.7185994086</v>
      </c>
      <c r="I14" s="34">
        <v>-6344069.0631217919</v>
      </c>
      <c r="J14" s="34">
        <v>-27259103.828959916</v>
      </c>
      <c r="K14" s="34">
        <v>-4875722.5177376643</v>
      </c>
      <c r="L14" s="34">
        <v>235465667.09200132</v>
      </c>
      <c r="M14" s="34">
        <v>237292333.49977741</v>
      </c>
      <c r="N14" s="34">
        <v>294219793.24795729</v>
      </c>
      <c r="O14" s="34">
        <v>-1414649.4098799203</v>
      </c>
      <c r="P14" s="34">
        <v>-1367909.1523594419</v>
      </c>
      <c r="Q14" s="34">
        <v>-1367909.1523594419</v>
      </c>
      <c r="R14" s="34">
        <v>-1367909.1523594419</v>
      </c>
      <c r="S14" s="34">
        <v>-1367909.1523594419</v>
      </c>
      <c r="T14" s="34">
        <v>-1367909.1523594419</v>
      </c>
      <c r="U14" s="34">
        <v>-1282218.6802385647</v>
      </c>
      <c r="V14" s="34">
        <v>-1282218.6802385647</v>
      </c>
      <c r="W14" s="34">
        <v>-1282218.6802385647</v>
      </c>
      <c r="X14" s="34">
        <v>-1282218.6802385647</v>
      </c>
      <c r="Y14" s="34">
        <v>-1282218.6802385647</v>
      </c>
      <c r="Z14" s="34">
        <v>-1056307.4355562523</v>
      </c>
      <c r="AA14" s="34">
        <v>90165662.924650908</v>
      </c>
    </row>
    <row r="15" spans="2:27" x14ac:dyDescent="0.2">
      <c r="B15" s="31" t="s">
        <v>104</v>
      </c>
      <c r="C15" s="31"/>
      <c r="D15" s="32"/>
      <c r="E15" s="32"/>
      <c r="F15" s="33" t="s">
        <v>26</v>
      </c>
      <c r="G15" s="39">
        <v>551674648.48947239</v>
      </c>
      <c r="H15" s="34" t="s">
        <v>200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</row>
    <row r="16" spans="2:27" x14ac:dyDescent="0.2">
      <c r="B16" s="31" t="s">
        <v>105</v>
      </c>
      <c r="C16" s="31"/>
      <c r="D16" s="32"/>
      <c r="E16" s="32"/>
      <c r="F16" s="33" t="s">
        <v>26</v>
      </c>
      <c r="G16" s="39">
        <v>544344453.218364</v>
      </c>
      <c r="H16" s="34">
        <v>-1604212.6826498706</v>
      </c>
      <c r="I16" s="34">
        <v>-6322108.4710936435</v>
      </c>
      <c r="J16" s="34">
        <v>-26924343.034240011</v>
      </c>
      <c r="K16" s="34">
        <v>3142088.4917548671</v>
      </c>
      <c r="L16" s="34">
        <v>207326303.41241333</v>
      </c>
      <c r="M16" s="34">
        <v>188631433.32466465</v>
      </c>
      <c r="N16" s="34">
        <v>304629843.78426796</v>
      </c>
      <c r="O16" s="34">
        <v>-1609241.3276799202</v>
      </c>
      <c r="P16" s="34">
        <v>-1562501.0701594418</v>
      </c>
      <c r="Q16" s="34">
        <v>-1562501.0701594418</v>
      </c>
      <c r="R16" s="34">
        <v>-1562501.0701594418</v>
      </c>
      <c r="S16" s="34">
        <v>-1562501.0701594418</v>
      </c>
      <c r="T16" s="34">
        <v>-1562501.0701594418</v>
      </c>
      <c r="U16" s="34">
        <v>-1476810.5980385647</v>
      </c>
      <c r="V16" s="34">
        <v>-1476810.5980385647</v>
      </c>
      <c r="W16" s="34">
        <v>-1476810.5980385647</v>
      </c>
      <c r="X16" s="34">
        <v>-1476810.5980385647</v>
      </c>
      <c r="Y16" s="34">
        <v>-1476810.5980385647</v>
      </c>
      <c r="Z16" s="34">
        <v>-1250899.3533562522</v>
      </c>
      <c r="AA16" s="34">
        <v>139183067.26679379</v>
      </c>
    </row>
    <row r="17" spans="2:31" x14ac:dyDescent="0.2">
      <c r="B17" s="31" t="s">
        <v>117</v>
      </c>
      <c r="C17" s="31"/>
      <c r="D17" s="32"/>
      <c r="E17" s="32"/>
      <c r="F17" s="33" t="s">
        <v>26</v>
      </c>
      <c r="G17" s="39">
        <v>558301966.74254227</v>
      </c>
      <c r="H17" s="34" t="s">
        <v>200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</row>
    <row r="18" spans="2:31" x14ac:dyDescent="0.2">
      <c r="B18" s="31" t="s">
        <v>118</v>
      </c>
      <c r="C18" s="31"/>
      <c r="D18" s="32"/>
      <c r="E18" s="32"/>
      <c r="F18" s="33" t="s">
        <v>26</v>
      </c>
      <c r="G18" s="39">
        <v>624241972.27982879</v>
      </c>
      <c r="H18" s="34" t="s">
        <v>200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</row>
    <row r="19" spans="2:31" x14ac:dyDescent="0.2">
      <c r="B19" s="97" t="s">
        <v>157</v>
      </c>
      <c r="C19" s="31"/>
      <c r="D19" s="32"/>
      <c r="E19" s="32"/>
      <c r="F19" s="33" t="s">
        <v>26</v>
      </c>
      <c r="G19" s="39">
        <v>605727250.97824526</v>
      </c>
      <c r="H19" s="34" t="s">
        <v>200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2:31" x14ac:dyDescent="0.2"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</row>
    <row r="21" spans="2:31" x14ac:dyDescent="0.2"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</row>
    <row r="22" spans="2:31" ht="15" x14ac:dyDescent="0.25">
      <c r="B22" s="58" t="s">
        <v>32</v>
      </c>
      <c r="C22" s="58"/>
      <c r="D22" s="58" t="s">
        <v>45</v>
      </c>
      <c r="E22" s="58"/>
      <c r="F22" s="59"/>
      <c r="G22" s="60"/>
      <c r="H22" s="59">
        <v>1</v>
      </c>
      <c r="I22" s="59">
        <v>1</v>
      </c>
      <c r="J22" s="59">
        <v>1</v>
      </c>
      <c r="K22" s="59">
        <v>1</v>
      </c>
      <c r="L22" s="59">
        <v>1</v>
      </c>
      <c r="M22" s="59">
        <v>1</v>
      </c>
      <c r="N22" s="59">
        <v>1</v>
      </c>
      <c r="O22" s="59">
        <v>1</v>
      </c>
      <c r="P22" s="59">
        <v>1</v>
      </c>
      <c r="Q22" s="59">
        <v>1</v>
      </c>
      <c r="R22" s="59">
        <v>1</v>
      </c>
      <c r="S22" s="59">
        <v>1</v>
      </c>
      <c r="T22" s="59">
        <v>1</v>
      </c>
      <c r="U22" s="59">
        <v>1</v>
      </c>
      <c r="V22" s="59">
        <v>1</v>
      </c>
      <c r="W22" s="59">
        <v>1</v>
      </c>
      <c r="X22" s="59">
        <v>1</v>
      </c>
      <c r="Y22" s="59">
        <v>1</v>
      </c>
      <c r="Z22" s="59">
        <v>1</v>
      </c>
      <c r="AA22" s="59">
        <v>1</v>
      </c>
    </row>
    <row r="23" spans="2:31" x14ac:dyDescent="0.2"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C23" s="23"/>
    </row>
    <row r="24" spans="2:31" ht="15" x14ac:dyDescent="0.25">
      <c r="B24" s="24" t="s">
        <v>48</v>
      </c>
      <c r="C24" s="24"/>
      <c r="D24" s="25"/>
      <c r="E24" s="25"/>
      <c r="F24" s="6"/>
      <c r="G24" s="1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C24" s="6"/>
      <c r="AD24" s="6"/>
      <c r="AE24" s="6"/>
    </row>
    <row r="25" spans="2:31" ht="30" x14ac:dyDescent="0.25">
      <c r="B25" s="28" t="s">
        <v>25</v>
      </c>
      <c r="C25" s="28" t="s">
        <v>106</v>
      </c>
      <c r="D25" s="28" t="s">
        <v>46</v>
      </c>
      <c r="E25" s="29" t="s">
        <v>47</v>
      </c>
      <c r="F25" s="29" t="s">
        <v>17</v>
      </c>
      <c r="G25" s="30" t="s">
        <v>44</v>
      </c>
      <c r="H25" s="30">
        <v>2023</v>
      </c>
      <c r="I25" s="30">
        <v>2024</v>
      </c>
      <c r="J25" s="30">
        <v>2025</v>
      </c>
      <c r="K25" s="30">
        <v>2026</v>
      </c>
      <c r="L25" s="30">
        <v>2027</v>
      </c>
      <c r="M25" s="30">
        <v>2028</v>
      </c>
      <c r="N25" s="30">
        <v>2029</v>
      </c>
      <c r="O25" s="30">
        <v>2030</v>
      </c>
      <c r="P25" s="30">
        <v>2031</v>
      </c>
      <c r="Q25" s="30">
        <v>2032</v>
      </c>
      <c r="R25" s="30">
        <v>2033</v>
      </c>
      <c r="S25" s="30">
        <v>2034</v>
      </c>
      <c r="T25" s="30">
        <v>2035</v>
      </c>
      <c r="U25" s="30">
        <v>2036</v>
      </c>
      <c r="V25" s="30">
        <v>2037</v>
      </c>
      <c r="W25" s="30">
        <v>2038</v>
      </c>
      <c r="X25" s="30">
        <v>2039</v>
      </c>
      <c r="Y25" s="30">
        <v>2040</v>
      </c>
      <c r="Z25" s="30">
        <v>2041</v>
      </c>
      <c r="AA25" s="30">
        <v>2042</v>
      </c>
      <c r="AC25" s="30" t="s">
        <v>51</v>
      </c>
      <c r="AD25" s="35" t="s">
        <v>94</v>
      </c>
      <c r="AE25" s="35" t="s">
        <v>55</v>
      </c>
    </row>
    <row r="26" spans="2:31" x14ac:dyDescent="0.2">
      <c r="B26" s="31" t="s">
        <v>97</v>
      </c>
      <c r="C26" s="73">
        <v>1</v>
      </c>
      <c r="D26" s="31" t="s">
        <v>107</v>
      </c>
      <c r="E26" s="33">
        <v>1</v>
      </c>
      <c r="F26" s="33" t="s">
        <v>26</v>
      </c>
      <c r="G26" s="39">
        <v>-5862839.6560553396</v>
      </c>
      <c r="H26" s="34">
        <v>-562958.65784328035</v>
      </c>
      <c r="I26" s="34">
        <v>-3286846.5899116616</v>
      </c>
      <c r="J26" s="34">
        <v>-4322374.4822450578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0</v>
      </c>
      <c r="AA26" s="34">
        <v>4699003.3447500002</v>
      </c>
      <c r="AC26" s="34">
        <v>4699003.3447500002</v>
      </c>
      <c r="AD26" s="77">
        <v>17</v>
      </c>
      <c r="AE26" s="34">
        <v>204304.49325</v>
      </c>
    </row>
    <row r="27" spans="2:31" x14ac:dyDescent="0.2">
      <c r="B27" s="31" t="s">
        <v>97</v>
      </c>
      <c r="C27" s="73">
        <v>1</v>
      </c>
      <c r="D27" s="31" t="s">
        <v>108</v>
      </c>
      <c r="E27" s="33">
        <v>1</v>
      </c>
      <c r="F27" s="33" t="s">
        <v>26</v>
      </c>
      <c r="G27" s="39">
        <v>-36413780.224898465</v>
      </c>
      <c r="H27" s="34">
        <v>-466189.59497212601</v>
      </c>
      <c r="I27" s="34">
        <v>-1313773.9490020026</v>
      </c>
      <c r="J27" s="34">
        <v>-49169718.686025873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26202693.718285713</v>
      </c>
      <c r="AC27" s="34">
        <v>26202693.718285713</v>
      </c>
      <c r="AD27" s="77">
        <v>17</v>
      </c>
      <c r="AE27" s="34">
        <v>1455705.2065714288</v>
      </c>
    </row>
    <row r="28" spans="2:31" x14ac:dyDescent="0.2">
      <c r="B28" s="31" t="s">
        <v>97</v>
      </c>
      <c r="C28" s="73">
        <v>1</v>
      </c>
      <c r="D28" s="31" t="s">
        <v>158</v>
      </c>
      <c r="E28" s="33">
        <v>1</v>
      </c>
      <c r="F28" s="33" t="s">
        <v>26</v>
      </c>
      <c r="G28" s="39">
        <v>-13188143.514406305</v>
      </c>
      <c r="H28" s="34">
        <v>-1270571.3166956617</v>
      </c>
      <c r="I28" s="34">
        <v>-6682283.4849144164</v>
      </c>
      <c r="J28" s="34">
        <v>-10480304.218389921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4">
        <v>0</v>
      </c>
      <c r="W28" s="34">
        <v>0</v>
      </c>
      <c r="X28" s="34">
        <v>0</v>
      </c>
      <c r="Y28" s="34">
        <v>0</v>
      </c>
      <c r="Z28" s="34">
        <v>0</v>
      </c>
      <c r="AA28" s="34">
        <v>10599066.4365</v>
      </c>
      <c r="AC28" s="34">
        <v>10599066.4365</v>
      </c>
      <c r="AD28" s="77">
        <v>17</v>
      </c>
      <c r="AE28" s="34">
        <v>460828.9755</v>
      </c>
    </row>
    <row r="29" spans="2:31" x14ac:dyDescent="0.2">
      <c r="B29" s="31" t="s">
        <v>97</v>
      </c>
      <c r="C29" s="73">
        <v>1</v>
      </c>
      <c r="D29" s="31" t="s">
        <v>112</v>
      </c>
      <c r="E29" s="33">
        <v>1</v>
      </c>
      <c r="F29" s="33" t="s">
        <v>26</v>
      </c>
      <c r="G29" s="39">
        <v>-15918882.550645638</v>
      </c>
      <c r="H29" s="34">
        <v>0</v>
      </c>
      <c r="I29" s="34">
        <v>-176326.03594953808</v>
      </c>
      <c r="J29" s="34">
        <v>-302125.58516439761</v>
      </c>
      <c r="K29" s="34">
        <v>-916273.63369533548</v>
      </c>
      <c r="L29" s="34">
        <v>-10037009.391649535</v>
      </c>
      <c r="M29" s="34">
        <v>-16560110.043541193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4">
        <v>0</v>
      </c>
      <c r="W29" s="34">
        <v>0</v>
      </c>
      <c r="X29" s="34">
        <v>0</v>
      </c>
      <c r="Y29" s="34">
        <v>0</v>
      </c>
      <c r="Z29" s="34">
        <v>0</v>
      </c>
      <c r="AA29" s="34">
        <v>16795106.813999996</v>
      </c>
      <c r="AC29" s="34">
        <v>16795106.813999996</v>
      </c>
      <c r="AD29" s="77">
        <v>14</v>
      </c>
      <c r="AE29" s="34">
        <v>799766.99114285712</v>
      </c>
    </row>
    <row r="30" spans="2:31" x14ac:dyDescent="0.2">
      <c r="B30" s="31" t="s">
        <v>97</v>
      </c>
      <c r="C30" s="73">
        <v>1</v>
      </c>
      <c r="D30" s="31" t="s">
        <v>119</v>
      </c>
      <c r="E30" s="33">
        <v>1</v>
      </c>
      <c r="F30" s="33" t="s">
        <v>26</v>
      </c>
      <c r="G30" s="39">
        <v>-94257312.816162467</v>
      </c>
      <c r="H30" s="34">
        <v>-906966.40078296058</v>
      </c>
      <c r="I30" s="34">
        <v>-1440809.2298419061</v>
      </c>
      <c r="J30" s="34">
        <v>-2842677.6499011675</v>
      </c>
      <c r="K30" s="34">
        <v>-97336044.236534461</v>
      </c>
      <c r="L30" s="34">
        <v>-46156518.182939507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4">
        <v>0</v>
      </c>
      <c r="W30" s="34">
        <v>0</v>
      </c>
      <c r="X30" s="34">
        <v>0</v>
      </c>
      <c r="Y30" s="34">
        <v>0</v>
      </c>
      <c r="Z30" s="34">
        <v>0</v>
      </c>
      <c r="AA30" s="34">
        <v>84961723.257142857</v>
      </c>
      <c r="AC30" s="34">
        <v>84961723.257142857</v>
      </c>
      <c r="AD30" s="77">
        <v>15</v>
      </c>
      <c r="AE30" s="34">
        <v>4248086.1628571423</v>
      </c>
    </row>
    <row r="31" spans="2:31" x14ac:dyDescent="0.2">
      <c r="B31" s="31" t="s">
        <v>97</v>
      </c>
      <c r="C31" s="73">
        <v>2</v>
      </c>
      <c r="D31" s="31" t="s">
        <v>159</v>
      </c>
      <c r="E31" s="33">
        <v>1</v>
      </c>
      <c r="F31" s="33" t="s">
        <v>26</v>
      </c>
      <c r="G31" s="39">
        <v>-9824340.6390497405</v>
      </c>
      <c r="H31" s="34">
        <v>0</v>
      </c>
      <c r="I31" s="34">
        <v>0</v>
      </c>
      <c r="J31" s="34">
        <v>0</v>
      </c>
      <c r="K31" s="34">
        <v>0</v>
      </c>
      <c r="L31" s="34">
        <v>-1047577.20644427</v>
      </c>
      <c r="M31" s="34">
        <v>-6968417.1091164565</v>
      </c>
      <c r="N31" s="34">
        <v>-11645069.154439274</v>
      </c>
      <c r="O31" s="34">
        <v>0</v>
      </c>
      <c r="P31" s="34">
        <v>0</v>
      </c>
      <c r="Q31" s="34">
        <v>0</v>
      </c>
      <c r="R31" s="34">
        <v>0</v>
      </c>
      <c r="S31" s="34">
        <v>0</v>
      </c>
      <c r="T31" s="34">
        <v>0</v>
      </c>
      <c r="U31" s="34">
        <v>0</v>
      </c>
      <c r="V31" s="34">
        <v>0</v>
      </c>
      <c r="W31" s="34">
        <v>0</v>
      </c>
      <c r="X31" s="34">
        <v>0</v>
      </c>
      <c r="Y31" s="34">
        <v>0</v>
      </c>
      <c r="Z31" s="34">
        <v>0</v>
      </c>
      <c r="AA31" s="34">
        <v>13271217.842250001</v>
      </c>
      <c r="AC31" s="34">
        <v>13271217.842250001</v>
      </c>
      <c r="AD31" s="77">
        <v>13</v>
      </c>
      <c r="AE31" s="34">
        <v>491526.58674999996</v>
      </c>
    </row>
    <row r="32" spans="2:31" x14ac:dyDescent="0.2">
      <c r="B32" s="31" t="s">
        <v>98</v>
      </c>
      <c r="C32" s="73">
        <v>1</v>
      </c>
      <c r="D32" s="31" t="s">
        <v>107</v>
      </c>
      <c r="E32" s="33">
        <v>1</v>
      </c>
      <c r="F32" s="33" t="s">
        <v>26</v>
      </c>
      <c r="G32" s="39">
        <v>-5862839.6560553396</v>
      </c>
      <c r="H32" s="34">
        <v>-562958.65784328035</v>
      </c>
      <c r="I32" s="34">
        <v>-3286846.5899116616</v>
      </c>
      <c r="J32" s="34">
        <v>-4322374.4822450578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0</v>
      </c>
      <c r="V32" s="34">
        <v>0</v>
      </c>
      <c r="W32" s="34">
        <v>0</v>
      </c>
      <c r="X32" s="34">
        <v>0</v>
      </c>
      <c r="Y32" s="34">
        <v>0</v>
      </c>
      <c r="Z32" s="34">
        <v>0</v>
      </c>
      <c r="AA32" s="34">
        <v>4699003.3447500002</v>
      </c>
      <c r="AC32" s="34">
        <v>4699003.3447500002</v>
      </c>
      <c r="AD32" s="77">
        <v>17</v>
      </c>
      <c r="AE32" s="34">
        <v>204304.49325</v>
      </c>
    </row>
    <row r="33" spans="2:31" x14ac:dyDescent="0.2">
      <c r="B33" s="31" t="s">
        <v>98</v>
      </c>
      <c r="C33" s="73">
        <v>1</v>
      </c>
      <c r="D33" s="31" t="s">
        <v>108</v>
      </c>
      <c r="E33" s="33">
        <v>1</v>
      </c>
      <c r="F33" s="33" t="s">
        <v>26</v>
      </c>
      <c r="G33" s="39">
        <v>-36413780.224898465</v>
      </c>
      <c r="H33" s="34">
        <v>-466189.59497212601</v>
      </c>
      <c r="I33" s="34">
        <v>-1313773.9490020026</v>
      </c>
      <c r="J33" s="34">
        <v>-49169718.686025873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0</v>
      </c>
      <c r="V33" s="34">
        <v>0</v>
      </c>
      <c r="W33" s="34">
        <v>0</v>
      </c>
      <c r="X33" s="34">
        <v>0</v>
      </c>
      <c r="Y33" s="34">
        <v>0</v>
      </c>
      <c r="Z33" s="34">
        <v>0</v>
      </c>
      <c r="AA33" s="34">
        <v>26202693.718285713</v>
      </c>
      <c r="AC33" s="34">
        <v>26202693.718285713</v>
      </c>
      <c r="AD33" s="77">
        <v>17</v>
      </c>
      <c r="AE33" s="34">
        <v>1455705.2065714288</v>
      </c>
    </row>
    <row r="34" spans="2:31" x14ac:dyDescent="0.2">
      <c r="B34" s="31" t="s">
        <v>98</v>
      </c>
      <c r="C34" s="73">
        <v>1</v>
      </c>
      <c r="D34" s="31" t="s">
        <v>158</v>
      </c>
      <c r="E34" s="33">
        <v>1</v>
      </c>
      <c r="F34" s="33" t="s">
        <v>26</v>
      </c>
      <c r="G34" s="39">
        <v>-13188143.514406305</v>
      </c>
      <c r="H34" s="34">
        <v>-1270571.3166956617</v>
      </c>
      <c r="I34" s="34">
        <v>-6682283.4849144164</v>
      </c>
      <c r="J34" s="34">
        <v>-10480304.218389921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0</v>
      </c>
      <c r="V34" s="34">
        <v>0</v>
      </c>
      <c r="W34" s="34">
        <v>0</v>
      </c>
      <c r="X34" s="34">
        <v>0</v>
      </c>
      <c r="Y34" s="34">
        <v>0</v>
      </c>
      <c r="Z34" s="34">
        <v>0</v>
      </c>
      <c r="AA34" s="34">
        <v>10599066.4365</v>
      </c>
      <c r="AC34" s="34">
        <v>10599066.4365</v>
      </c>
      <c r="AD34" s="77">
        <v>17</v>
      </c>
      <c r="AE34" s="34">
        <v>460828.9755</v>
      </c>
    </row>
    <row r="35" spans="2:31" x14ac:dyDescent="0.2">
      <c r="B35" s="31" t="s">
        <v>98</v>
      </c>
      <c r="C35" s="73">
        <v>1</v>
      </c>
      <c r="D35" s="31" t="s">
        <v>112</v>
      </c>
      <c r="E35" s="33">
        <v>1</v>
      </c>
      <c r="F35" s="33" t="s">
        <v>26</v>
      </c>
      <c r="G35" s="39">
        <v>-17706780.816770677</v>
      </c>
      <c r="H35" s="34">
        <v>-176326.03594953808</v>
      </c>
      <c r="I35" s="34">
        <v>-302125.58516439761</v>
      </c>
      <c r="J35" s="34">
        <v>-916273.63369533548</v>
      </c>
      <c r="K35" s="34">
        <v>-10037009.391649535</v>
      </c>
      <c r="L35" s="34">
        <v>-16560110.043541193</v>
      </c>
      <c r="M35" s="34">
        <v>0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  <c r="S35" s="34">
        <v>0</v>
      </c>
      <c r="T35" s="34">
        <v>0</v>
      </c>
      <c r="U35" s="34">
        <v>0</v>
      </c>
      <c r="V35" s="34">
        <v>0</v>
      </c>
      <c r="W35" s="34">
        <v>0</v>
      </c>
      <c r="X35" s="34">
        <v>0</v>
      </c>
      <c r="Y35" s="34">
        <v>0</v>
      </c>
      <c r="Z35" s="34">
        <v>0</v>
      </c>
      <c r="AA35" s="34">
        <v>15195572.831714284</v>
      </c>
      <c r="AC35" s="34">
        <v>15195572.831714284</v>
      </c>
      <c r="AD35" s="77">
        <v>16</v>
      </c>
      <c r="AE35" s="34">
        <v>799766.99114285712</v>
      </c>
    </row>
    <row r="36" spans="2:31" x14ac:dyDescent="0.2">
      <c r="B36" s="31" t="s">
        <v>98</v>
      </c>
      <c r="C36" s="73">
        <v>2</v>
      </c>
      <c r="D36" s="31" t="s">
        <v>109</v>
      </c>
      <c r="E36" s="33">
        <v>1</v>
      </c>
      <c r="F36" s="33" t="s">
        <v>26</v>
      </c>
      <c r="G36" s="39">
        <v>-49902903.674644724</v>
      </c>
      <c r="H36" s="34">
        <v>0</v>
      </c>
      <c r="I36" s="34">
        <v>-291443.72166389658</v>
      </c>
      <c r="J36" s="34">
        <v>-538986.43554301909</v>
      </c>
      <c r="K36" s="34">
        <v>-1694034.4788106307</v>
      </c>
      <c r="L36" s="34">
        <v>-17053922.73958037</v>
      </c>
      <c r="M36" s="34">
        <v>-30893655.279063344</v>
      </c>
      <c r="N36" s="34">
        <v>-52002700.115338735</v>
      </c>
      <c r="O36" s="34">
        <v>0</v>
      </c>
      <c r="P36" s="34">
        <v>0</v>
      </c>
      <c r="Q36" s="34">
        <v>0</v>
      </c>
      <c r="R36" s="34">
        <v>0</v>
      </c>
      <c r="S36" s="34">
        <v>0</v>
      </c>
      <c r="T36" s="34">
        <v>0</v>
      </c>
      <c r="U36" s="34">
        <v>0</v>
      </c>
      <c r="V36" s="34">
        <v>0</v>
      </c>
      <c r="W36" s="34">
        <v>0</v>
      </c>
      <c r="X36" s="34">
        <v>0</v>
      </c>
      <c r="Y36" s="34">
        <v>0</v>
      </c>
      <c r="Z36" s="34">
        <v>0</v>
      </c>
      <c r="AA36" s="34">
        <v>75831309.649800003</v>
      </c>
      <c r="AC36" s="34">
        <v>75831309.649800003</v>
      </c>
      <c r="AD36" s="77">
        <v>13</v>
      </c>
      <c r="AE36" s="34">
        <v>2049494.8554</v>
      </c>
    </row>
    <row r="37" spans="2:31" x14ac:dyDescent="0.2">
      <c r="B37" s="31" t="s">
        <v>99</v>
      </c>
      <c r="C37" s="73">
        <v>1</v>
      </c>
      <c r="D37" s="31" t="s">
        <v>107</v>
      </c>
      <c r="E37" s="33">
        <v>1</v>
      </c>
      <c r="F37" s="33" t="s">
        <v>26</v>
      </c>
      <c r="G37" s="39">
        <v>-5862839.6560553396</v>
      </c>
      <c r="H37" s="34">
        <v>-562958.65784328035</v>
      </c>
      <c r="I37" s="34">
        <v>-3286846.5899116616</v>
      </c>
      <c r="J37" s="34">
        <v>-4322374.4822450578</v>
      </c>
      <c r="K37" s="34">
        <v>0</v>
      </c>
      <c r="L37" s="34">
        <v>0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34">
        <v>0</v>
      </c>
      <c r="S37" s="34">
        <v>0</v>
      </c>
      <c r="T37" s="34">
        <v>0</v>
      </c>
      <c r="U37" s="34">
        <v>0</v>
      </c>
      <c r="V37" s="34">
        <v>0</v>
      </c>
      <c r="W37" s="34">
        <v>0</v>
      </c>
      <c r="X37" s="34">
        <v>0</v>
      </c>
      <c r="Y37" s="34">
        <v>0</v>
      </c>
      <c r="Z37" s="34">
        <v>0</v>
      </c>
      <c r="AA37" s="34">
        <v>4699003.3447500002</v>
      </c>
      <c r="AC37" s="34">
        <v>4699003.3447500002</v>
      </c>
      <c r="AD37" s="77">
        <v>17</v>
      </c>
      <c r="AE37" s="34">
        <v>204304.49325</v>
      </c>
    </row>
    <row r="38" spans="2:31" x14ac:dyDescent="0.2">
      <c r="B38" s="31" t="s">
        <v>99</v>
      </c>
      <c r="C38" s="73">
        <v>1</v>
      </c>
      <c r="D38" s="31" t="s">
        <v>110</v>
      </c>
      <c r="E38" s="33">
        <v>1</v>
      </c>
      <c r="F38" s="33" t="s">
        <v>26</v>
      </c>
      <c r="G38" s="39">
        <v>-24144202.227721684</v>
      </c>
      <c r="H38" s="34">
        <v>0</v>
      </c>
      <c r="I38" s="34">
        <v>-304770.17797596147</v>
      </c>
      <c r="J38" s="34">
        <v>-540678.40015691228</v>
      </c>
      <c r="K38" s="34">
        <v>-1838846.5297054031</v>
      </c>
      <c r="L38" s="34">
        <v>-15373872.498268411</v>
      </c>
      <c r="M38" s="34">
        <v>-27921537.278582022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33105387.516975865</v>
      </c>
      <c r="AC38" s="34">
        <v>33105387.516975865</v>
      </c>
      <c r="AD38" s="77">
        <v>14</v>
      </c>
      <c r="AE38" s="34">
        <v>919594.09769377415</v>
      </c>
    </row>
    <row r="39" spans="2:31" x14ac:dyDescent="0.2">
      <c r="B39" s="31" t="s">
        <v>99</v>
      </c>
      <c r="C39" s="73">
        <v>1</v>
      </c>
      <c r="D39" s="31" t="s">
        <v>120</v>
      </c>
      <c r="E39" s="33">
        <v>1</v>
      </c>
      <c r="F39" s="33" t="s">
        <v>26</v>
      </c>
      <c r="G39" s="39">
        <v>-31322112.805458348</v>
      </c>
      <c r="H39" s="34">
        <v>-290073.52279134013</v>
      </c>
      <c r="I39" s="34">
        <v>-384387.044076366</v>
      </c>
      <c r="J39" s="34">
        <v>-909168.76573292306</v>
      </c>
      <c r="K39" s="34">
        <v>-11910563.816729208</v>
      </c>
      <c r="L39" s="34">
        <v>-37455489.060670167</v>
      </c>
      <c r="M39" s="34">
        <v>0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0</v>
      </c>
      <c r="V39" s="34">
        <v>0</v>
      </c>
      <c r="W39" s="34">
        <v>0</v>
      </c>
      <c r="X39" s="34">
        <v>0</v>
      </c>
      <c r="Y39" s="34">
        <v>0</v>
      </c>
      <c r="Z39" s="34">
        <v>0</v>
      </c>
      <c r="AA39" s="34">
        <v>29114104.120000005</v>
      </c>
      <c r="AC39" s="34">
        <v>29114104.120000005</v>
      </c>
      <c r="AD39" s="77">
        <v>15</v>
      </c>
      <c r="AE39" s="34">
        <v>1455705.2060000002</v>
      </c>
    </row>
    <row r="40" spans="2:31" x14ac:dyDescent="0.2">
      <c r="B40" s="31" t="s">
        <v>99</v>
      </c>
      <c r="C40" s="73">
        <v>1</v>
      </c>
      <c r="D40" s="31" t="s">
        <v>112</v>
      </c>
      <c r="E40" s="33">
        <v>1</v>
      </c>
      <c r="F40" s="33" t="s">
        <v>26</v>
      </c>
      <c r="G40" s="39">
        <v>-15918882.550645638</v>
      </c>
      <c r="H40" s="34">
        <v>0</v>
      </c>
      <c r="I40" s="34">
        <v>-176326.03594953808</v>
      </c>
      <c r="J40" s="34">
        <v>-302125.58516439761</v>
      </c>
      <c r="K40" s="34">
        <v>-916273.63369533548</v>
      </c>
      <c r="L40" s="34">
        <v>-10037009.391649535</v>
      </c>
      <c r="M40" s="34">
        <v>-16560110.043541193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0</v>
      </c>
      <c r="V40" s="34">
        <v>0</v>
      </c>
      <c r="W40" s="34">
        <v>0</v>
      </c>
      <c r="X40" s="34">
        <v>0</v>
      </c>
      <c r="Y40" s="34">
        <v>0</v>
      </c>
      <c r="Z40" s="34">
        <v>0</v>
      </c>
      <c r="AA40" s="34">
        <v>16795106.813999996</v>
      </c>
      <c r="AC40" s="34">
        <v>16795106.813999996</v>
      </c>
      <c r="AD40" s="77">
        <v>14</v>
      </c>
      <c r="AE40" s="34">
        <v>799766.99114285712</v>
      </c>
    </row>
    <row r="41" spans="2:31" x14ac:dyDescent="0.2">
      <c r="B41" s="31" t="s">
        <v>99</v>
      </c>
      <c r="C41" s="73">
        <v>2</v>
      </c>
      <c r="D41" s="31" t="s">
        <v>160</v>
      </c>
      <c r="E41" s="33">
        <v>1</v>
      </c>
      <c r="F41" s="33" t="s">
        <v>26</v>
      </c>
      <c r="G41" s="39">
        <v>-9824340.3916202337</v>
      </c>
      <c r="H41" s="34">
        <v>0</v>
      </c>
      <c r="I41" s="34">
        <v>0</v>
      </c>
      <c r="J41" s="34">
        <v>0</v>
      </c>
      <c r="K41" s="34">
        <v>0</v>
      </c>
      <c r="L41" s="34">
        <v>-1047577</v>
      </c>
      <c r="M41" s="34">
        <v>-6968417</v>
      </c>
      <c r="N41" s="34">
        <v>-11645069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4">
        <v>0</v>
      </c>
      <c r="Z41" s="34">
        <v>0</v>
      </c>
      <c r="AA41" s="34">
        <v>13271217.524999999</v>
      </c>
      <c r="AC41" s="34">
        <v>13271217.524999999</v>
      </c>
      <c r="AD41" s="77">
        <v>13</v>
      </c>
      <c r="AE41" s="34">
        <v>491526.57500000001</v>
      </c>
    </row>
    <row r="42" spans="2:31" x14ac:dyDescent="0.2">
      <c r="B42" s="31" t="s">
        <v>100</v>
      </c>
      <c r="C42" s="73">
        <v>1</v>
      </c>
      <c r="D42" s="31" t="s">
        <v>107</v>
      </c>
      <c r="E42" s="33">
        <v>1</v>
      </c>
      <c r="F42" s="33" t="s">
        <v>26</v>
      </c>
      <c r="G42" s="39">
        <v>-5862839.6560553396</v>
      </c>
      <c r="H42" s="34">
        <v>-562958.65784328035</v>
      </c>
      <c r="I42" s="34">
        <v>-3286846.5899116616</v>
      </c>
      <c r="J42" s="34">
        <v>-4322374.4822450578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0</v>
      </c>
      <c r="Y42" s="34">
        <v>0</v>
      </c>
      <c r="Z42" s="34">
        <v>0</v>
      </c>
      <c r="AA42" s="34">
        <v>4699003.3447500002</v>
      </c>
      <c r="AC42" s="34">
        <v>4699003.3447500002</v>
      </c>
      <c r="AD42" s="77">
        <v>17</v>
      </c>
      <c r="AE42" s="34">
        <v>204304.49325</v>
      </c>
    </row>
    <row r="43" spans="2:31" x14ac:dyDescent="0.2">
      <c r="B43" s="31" t="s">
        <v>100</v>
      </c>
      <c r="C43" s="73">
        <v>1</v>
      </c>
      <c r="D43" s="31" t="s">
        <v>111</v>
      </c>
      <c r="E43" s="33">
        <v>1</v>
      </c>
      <c r="F43" s="33" t="s">
        <v>26</v>
      </c>
      <c r="G43" s="39">
        <v>-34758610.52453468</v>
      </c>
      <c r="H43" s="34">
        <v>-320034.00319034554</v>
      </c>
      <c r="I43" s="34">
        <v>-571518.41881557018</v>
      </c>
      <c r="J43" s="34">
        <v>-1782611.1820711612</v>
      </c>
      <c r="K43" s="34">
        <v>-15944119.00112237</v>
      </c>
      <c r="L43" s="34">
        <v>-38721538.835559972</v>
      </c>
      <c r="M43" s="34">
        <v>-4730669.92924059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4">
        <v>0</v>
      </c>
      <c r="Y43" s="34">
        <v>0</v>
      </c>
      <c r="Z43" s="34">
        <v>0</v>
      </c>
      <c r="AA43" s="34">
        <v>44690753.786400005</v>
      </c>
      <c r="AC43" s="34">
        <v>44690753.786400005</v>
      </c>
      <c r="AD43" s="77">
        <v>14</v>
      </c>
      <c r="AE43" s="34">
        <v>1241409.8274000003</v>
      </c>
    </row>
    <row r="44" spans="2:31" x14ac:dyDescent="0.2">
      <c r="B44" s="31" t="s">
        <v>100</v>
      </c>
      <c r="C44" s="73">
        <v>1</v>
      </c>
      <c r="D44" s="31" t="s">
        <v>112</v>
      </c>
      <c r="E44" s="33">
        <v>1</v>
      </c>
      <c r="F44" s="33" t="s">
        <v>26</v>
      </c>
      <c r="G44" s="39">
        <v>-17417601.822843723</v>
      </c>
      <c r="H44" s="34">
        <v>-176326.03594953808</v>
      </c>
      <c r="I44" s="34">
        <v>-302125.58516439761</v>
      </c>
      <c r="J44" s="34">
        <v>-916273.63369533548</v>
      </c>
      <c r="K44" s="34">
        <v>-10037009.391649535</v>
      </c>
      <c r="L44" s="34">
        <v>-16560110.043541193</v>
      </c>
      <c r="M44" s="34">
        <v>0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4">
        <v>0</v>
      </c>
      <c r="Y44" s="34">
        <v>0</v>
      </c>
      <c r="Z44" s="34">
        <v>0</v>
      </c>
      <c r="AA44" s="34">
        <v>15995339.822857141</v>
      </c>
      <c r="AC44" s="34">
        <v>15995339.822857141</v>
      </c>
      <c r="AD44" s="77">
        <v>15</v>
      </c>
      <c r="AE44" s="34">
        <v>799766.99114285712</v>
      </c>
    </row>
    <row r="45" spans="2:31" x14ac:dyDescent="0.2">
      <c r="B45" s="31" t="s">
        <v>100</v>
      </c>
      <c r="C45" s="73">
        <v>2</v>
      </c>
      <c r="D45" s="31" t="s">
        <v>160</v>
      </c>
      <c r="E45" s="33">
        <v>1</v>
      </c>
      <c r="F45" s="33" t="s">
        <v>26</v>
      </c>
      <c r="G45" s="39">
        <v>-9824340.3916202337</v>
      </c>
      <c r="H45" s="34">
        <v>0</v>
      </c>
      <c r="I45" s="34">
        <v>0</v>
      </c>
      <c r="J45" s="34">
        <v>0</v>
      </c>
      <c r="K45" s="34">
        <v>0</v>
      </c>
      <c r="L45" s="34">
        <v>-1047577</v>
      </c>
      <c r="M45" s="34">
        <v>-6968417</v>
      </c>
      <c r="N45" s="34">
        <v>-11645069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13271217.524999999</v>
      </c>
      <c r="AC45" s="34">
        <v>13271217.524999999</v>
      </c>
      <c r="AD45" s="77">
        <v>13</v>
      </c>
      <c r="AE45" s="34">
        <v>491526.57500000001</v>
      </c>
    </row>
    <row r="46" spans="2:31" x14ac:dyDescent="0.2">
      <c r="B46" s="31" t="s">
        <v>101</v>
      </c>
      <c r="C46" s="73">
        <v>1</v>
      </c>
      <c r="D46" s="31" t="s">
        <v>107</v>
      </c>
      <c r="E46" s="33">
        <v>1</v>
      </c>
      <c r="F46" s="33" t="s">
        <v>26</v>
      </c>
      <c r="G46" s="39">
        <v>-5862839.6560553396</v>
      </c>
      <c r="H46" s="34">
        <v>-562958.65784328035</v>
      </c>
      <c r="I46" s="34">
        <v>-3286846.5899116616</v>
      </c>
      <c r="J46" s="34">
        <v>-4322374.4822450578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4">
        <v>0</v>
      </c>
      <c r="Y46" s="34">
        <v>0</v>
      </c>
      <c r="Z46" s="34">
        <v>0</v>
      </c>
      <c r="AA46" s="34">
        <v>4699003.3447500002</v>
      </c>
      <c r="AC46" s="34">
        <v>4699003.3447500002</v>
      </c>
      <c r="AD46" s="77">
        <v>17</v>
      </c>
      <c r="AE46" s="34">
        <v>204304.49325</v>
      </c>
    </row>
    <row r="47" spans="2:31" x14ac:dyDescent="0.2">
      <c r="B47" s="31" t="s">
        <v>101</v>
      </c>
      <c r="C47" s="73">
        <v>1</v>
      </c>
      <c r="D47" s="31" t="s">
        <v>110</v>
      </c>
      <c r="E47" s="33">
        <v>1</v>
      </c>
      <c r="F47" s="33" t="s">
        <v>26</v>
      </c>
      <c r="G47" s="39">
        <v>-24144202.227721684</v>
      </c>
      <c r="H47" s="34">
        <v>0</v>
      </c>
      <c r="I47" s="34">
        <v>-304770.17797596147</v>
      </c>
      <c r="J47" s="34">
        <v>-540678.40015691228</v>
      </c>
      <c r="K47" s="34">
        <v>-1838846.5297054031</v>
      </c>
      <c r="L47" s="34">
        <v>-15373872.498268411</v>
      </c>
      <c r="M47" s="34">
        <v>-27921537.278582022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4">
        <v>0</v>
      </c>
      <c r="Y47" s="34">
        <v>0</v>
      </c>
      <c r="Z47" s="34">
        <v>0</v>
      </c>
      <c r="AA47" s="34">
        <v>33105387.516975865</v>
      </c>
      <c r="AC47" s="34">
        <v>33105387.516975865</v>
      </c>
      <c r="AD47" s="77">
        <v>14</v>
      </c>
      <c r="AE47" s="34">
        <v>919594.09769377415</v>
      </c>
    </row>
    <row r="48" spans="2:31" x14ac:dyDescent="0.2">
      <c r="B48" s="31" t="s">
        <v>101</v>
      </c>
      <c r="C48" s="73">
        <v>1</v>
      </c>
      <c r="D48" s="31" t="s">
        <v>113</v>
      </c>
      <c r="E48" s="33">
        <v>1</v>
      </c>
      <c r="F48" s="33" t="s">
        <v>26</v>
      </c>
      <c r="G48" s="39">
        <v>-31322112.805458348</v>
      </c>
      <c r="H48" s="34">
        <v>-290073.52279134013</v>
      </c>
      <c r="I48" s="34">
        <v>-384387.044076366</v>
      </c>
      <c r="J48" s="34">
        <v>-909168.76573292306</v>
      </c>
      <c r="K48" s="34">
        <v>-11910563.816729208</v>
      </c>
      <c r="L48" s="34">
        <v>-37455489.060670167</v>
      </c>
      <c r="M48" s="34">
        <v>0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0</v>
      </c>
      <c r="V48" s="34">
        <v>0</v>
      </c>
      <c r="W48" s="34">
        <v>0</v>
      </c>
      <c r="X48" s="34">
        <v>0</v>
      </c>
      <c r="Y48" s="34">
        <v>0</v>
      </c>
      <c r="Z48" s="34">
        <v>0</v>
      </c>
      <c r="AA48" s="34">
        <v>29114104.120000005</v>
      </c>
      <c r="AC48" s="34">
        <v>29114104.120000005</v>
      </c>
      <c r="AD48" s="77">
        <v>15</v>
      </c>
      <c r="AE48" s="34">
        <v>1455705.2060000002</v>
      </c>
    </row>
    <row r="49" spans="2:31" x14ac:dyDescent="0.2">
      <c r="B49" s="31" t="s">
        <v>101</v>
      </c>
      <c r="C49" s="73">
        <v>2</v>
      </c>
      <c r="D49" s="31" t="s">
        <v>114</v>
      </c>
      <c r="E49" s="33">
        <v>1</v>
      </c>
      <c r="F49" s="33" t="s">
        <v>26</v>
      </c>
      <c r="G49" s="39">
        <v>-34475020.350740738</v>
      </c>
      <c r="H49" s="34">
        <v>0</v>
      </c>
      <c r="I49" s="34">
        <v>-280164.99313624977</v>
      </c>
      <c r="J49" s="34">
        <v>-581512.83897542977</v>
      </c>
      <c r="K49" s="34">
        <v>-2019198.382157</v>
      </c>
      <c r="L49" s="34">
        <v>-19947050.723129183</v>
      </c>
      <c r="M49" s="34">
        <v>-42769235.622012779</v>
      </c>
      <c r="N49" s="34">
        <v>-1514936.9105893557</v>
      </c>
      <c r="O49" s="34">
        <v>0</v>
      </c>
      <c r="P49" s="34">
        <v>0</v>
      </c>
      <c r="Q49" s="34">
        <v>0</v>
      </c>
      <c r="R49" s="34">
        <v>0</v>
      </c>
      <c r="S49" s="34">
        <v>0</v>
      </c>
      <c r="T49" s="34">
        <v>0</v>
      </c>
      <c r="U49" s="34">
        <v>0</v>
      </c>
      <c r="V49" s="34">
        <v>0</v>
      </c>
      <c r="W49" s="34">
        <v>0</v>
      </c>
      <c r="X49" s="34">
        <v>0</v>
      </c>
      <c r="Y49" s="34">
        <v>0</v>
      </c>
      <c r="Z49" s="34">
        <v>0</v>
      </c>
      <c r="AA49" s="34">
        <v>49662953.607799999</v>
      </c>
      <c r="AC49" s="34">
        <v>49662953.607799999</v>
      </c>
      <c r="AD49" s="77">
        <v>13</v>
      </c>
      <c r="AE49" s="34">
        <v>1342241.9894000001</v>
      </c>
    </row>
    <row r="50" spans="2:31" x14ac:dyDescent="0.2">
      <c r="B50" s="31" t="s">
        <v>102</v>
      </c>
      <c r="C50" s="73">
        <v>1</v>
      </c>
      <c r="D50" s="31" t="s">
        <v>107</v>
      </c>
      <c r="E50" s="33">
        <v>1</v>
      </c>
      <c r="F50" s="33" t="s">
        <v>26</v>
      </c>
      <c r="G50" s="39">
        <v>-5862839.6560553396</v>
      </c>
      <c r="H50" s="34">
        <v>-562958.65784328035</v>
      </c>
      <c r="I50" s="34">
        <v>-3286846.5899116616</v>
      </c>
      <c r="J50" s="34">
        <v>-4322374.4822450578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0</v>
      </c>
      <c r="V50" s="34">
        <v>0</v>
      </c>
      <c r="W50" s="34">
        <v>0</v>
      </c>
      <c r="X50" s="34">
        <v>0</v>
      </c>
      <c r="Y50" s="34">
        <v>0</v>
      </c>
      <c r="Z50" s="34">
        <v>0</v>
      </c>
      <c r="AA50" s="34">
        <v>4699003.3447500002</v>
      </c>
      <c r="AC50" s="34">
        <v>4699003.3447500002</v>
      </c>
      <c r="AD50" s="77">
        <v>17</v>
      </c>
      <c r="AE50" s="34">
        <v>204304.49325</v>
      </c>
    </row>
    <row r="51" spans="2:31" x14ac:dyDescent="0.2">
      <c r="B51" s="31" t="s">
        <v>102</v>
      </c>
      <c r="C51" s="73">
        <v>1</v>
      </c>
      <c r="D51" s="31" t="s">
        <v>115</v>
      </c>
      <c r="E51" s="33">
        <v>1</v>
      </c>
      <c r="F51" s="33" t="s">
        <v>26</v>
      </c>
      <c r="G51" s="39">
        <v>-70637734.094938233</v>
      </c>
      <c r="H51" s="34">
        <v>-367611.55494976975</v>
      </c>
      <c r="I51" s="34">
        <v>-900058.03321340622</v>
      </c>
      <c r="J51" s="34">
        <v>-3182788.6187264519</v>
      </c>
      <c r="K51" s="34">
        <v>-20107254.89472688</v>
      </c>
      <c r="L51" s="34">
        <v>-99355949.459276319</v>
      </c>
      <c r="M51" s="34">
        <v>-2954264.6191071668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34">
        <v>0</v>
      </c>
      <c r="W51" s="34">
        <v>0</v>
      </c>
      <c r="X51" s="34">
        <v>0</v>
      </c>
      <c r="Y51" s="34">
        <v>0</v>
      </c>
      <c r="Z51" s="34">
        <v>0</v>
      </c>
      <c r="AA51" s="34">
        <v>91344907.569599986</v>
      </c>
      <c r="AC51" s="34">
        <v>91344907.569599986</v>
      </c>
      <c r="AD51" s="77">
        <v>14</v>
      </c>
      <c r="AE51" s="34">
        <v>2537358.5436</v>
      </c>
    </row>
    <row r="52" spans="2:31" x14ac:dyDescent="0.2">
      <c r="B52" s="31" t="s">
        <v>102</v>
      </c>
      <c r="C52" s="73">
        <v>1</v>
      </c>
      <c r="D52" s="31" t="s">
        <v>120</v>
      </c>
      <c r="E52" s="33">
        <v>1</v>
      </c>
      <c r="F52" s="33" t="s">
        <v>26</v>
      </c>
      <c r="G52" s="39">
        <v>-31322112.805458348</v>
      </c>
      <c r="H52" s="34">
        <v>-290073.52279134013</v>
      </c>
      <c r="I52" s="34">
        <v>-384387.044076366</v>
      </c>
      <c r="J52" s="34">
        <v>-909168.76573292306</v>
      </c>
      <c r="K52" s="34">
        <v>-11910563.816729208</v>
      </c>
      <c r="L52" s="34">
        <v>-37455489.060670167</v>
      </c>
      <c r="M52" s="34">
        <v>0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0</v>
      </c>
      <c r="V52" s="34">
        <v>0</v>
      </c>
      <c r="W52" s="34">
        <v>0</v>
      </c>
      <c r="X52" s="34">
        <v>0</v>
      </c>
      <c r="Y52" s="34">
        <v>0</v>
      </c>
      <c r="Z52" s="34">
        <v>0</v>
      </c>
      <c r="AA52" s="34">
        <v>29114104.120000005</v>
      </c>
      <c r="AC52" s="34">
        <v>29114104.120000005</v>
      </c>
      <c r="AD52" s="77">
        <v>15</v>
      </c>
      <c r="AE52" s="34">
        <v>1455705.2060000002</v>
      </c>
    </row>
    <row r="53" spans="2:31" x14ac:dyDescent="0.2">
      <c r="B53" s="31" t="s">
        <v>102</v>
      </c>
      <c r="C53" s="73">
        <v>1</v>
      </c>
      <c r="D53" s="31" t="s">
        <v>112</v>
      </c>
      <c r="E53" s="33">
        <v>1</v>
      </c>
      <c r="F53" s="33" t="s">
        <v>26</v>
      </c>
      <c r="G53" s="39">
        <v>-17417601.822843723</v>
      </c>
      <c r="H53" s="34">
        <v>-176326.03594953808</v>
      </c>
      <c r="I53" s="34">
        <v>-302125.58516439761</v>
      </c>
      <c r="J53" s="34">
        <v>-916273.63369533548</v>
      </c>
      <c r="K53" s="34">
        <v>-10037009.391649535</v>
      </c>
      <c r="L53" s="34">
        <v>-16560110.043541193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0</v>
      </c>
      <c r="U53" s="34">
        <v>0</v>
      </c>
      <c r="V53" s="34">
        <v>0</v>
      </c>
      <c r="W53" s="34">
        <v>0</v>
      </c>
      <c r="X53" s="34">
        <v>0</v>
      </c>
      <c r="Y53" s="34">
        <v>0</v>
      </c>
      <c r="Z53" s="34">
        <v>0</v>
      </c>
      <c r="AA53" s="34">
        <v>15995339.822857141</v>
      </c>
      <c r="AC53" s="34">
        <v>15995339.822857141</v>
      </c>
      <c r="AD53" s="77">
        <v>15</v>
      </c>
      <c r="AE53" s="34">
        <v>799766.99114285712</v>
      </c>
    </row>
    <row r="54" spans="2:31" x14ac:dyDescent="0.2">
      <c r="B54" s="31" t="s">
        <v>102</v>
      </c>
      <c r="C54" s="73">
        <v>2</v>
      </c>
      <c r="D54" s="31" t="s">
        <v>160</v>
      </c>
      <c r="E54" s="33">
        <v>1</v>
      </c>
      <c r="F54" s="33" t="s">
        <v>26</v>
      </c>
      <c r="G54" s="39">
        <v>-9824340.3916202337</v>
      </c>
      <c r="H54" s="34">
        <v>0</v>
      </c>
      <c r="I54" s="34">
        <v>0</v>
      </c>
      <c r="J54" s="34">
        <v>0</v>
      </c>
      <c r="K54" s="34">
        <v>0</v>
      </c>
      <c r="L54" s="34">
        <v>-1047577</v>
      </c>
      <c r="M54" s="34">
        <v>-6968417</v>
      </c>
      <c r="N54" s="34">
        <v>-11645069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0</v>
      </c>
      <c r="V54" s="34">
        <v>0</v>
      </c>
      <c r="W54" s="34">
        <v>0</v>
      </c>
      <c r="X54" s="34">
        <v>0</v>
      </c>
      <c r="Y54" s="34">
        <v>0</v>
      </c>
      <c r="Z54" s="34">
        <v>0</v>
      </c>
      <c r="AA54" s="34">
        <v>13271217.524999999</v>
      </c>
      <c r="AC54" s="34">
        <v>13271217.524999999</v>
      </c>
      <c r="AD54" s="77">
        <v>13</v>
      </c>
      <c r="AE54" s="34">
        <v>491526.57500000001</v>
      </c>
    </row>
    <row r="55" spans="2:31" x14ac:dyDescent="0.2">
      <c r="B55" s="31" t="s">
        <v>103</v>
      </c>
      <c r="C55" s="73">
        <v>1</v>
      </c>
      <c r="D55" s="31" t="s">
        <v>107</v>
      </c>
      <c r="E55" s="33">
        <v>1</v>
      </c>
      <c r="F55" s="33" t="s">
        <v>26</v>
      </c>
      <c r="G55" s="39">
        <v>-5862839.6560553396</v>
      </c>
      <c r="H55" s="34">
        <v>-562958.65784328035</v>
      </c>
      <c r="I55" s="34">
        <v>-3286846.5899116616</v>
      </c>
      <c r="J55" s="34">
        <v>-4322374.4822450578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v>0</v>
      </c>
      <c r="R55" s="34">
        <v>0</v>
      </c>
      <c r="S55" s="34">
        <v>0</v>
      </c>
      <c r="T55" s="34">
        <v>0</v>
      </c>
      <c r="U55" s="34">
        <v>0</v>
      </c>
      <c r="V55" s="34">
        <v>0</v>
      </c>
      <c r="W55" s="34">
        <v>0</v>
      </c>
      <c r="X55" s="34">
        <v>0</v>
      </c>
      <c r="Y55" s="34">
        <v>0</v>
      </c>
      <c r="Z55" s="34">
        <v>0</v>
      </c>
      <c r="AA55" s="34">
        <v>4699003.3447500002</v>
      </c>
      <c r="AC55" s="34">
        <v>4699003.3447500002</v>
      </c>
      <c r="AD55" s="77">
        <v>17</v>
      </c>
      <c r="AE55" s="34">
        <v>204304.49325</v>
      </c>
    </row>
    <row r="56" spans="2:31" x14ac:dyDescent="0.2">
      <c r="B56" s="31" t="s">
        <v>103</v>
      </c>
      <c r="C56" s="73">
        <v>1</v>
      </c>
      <c r="D56" s="31" t="s">
        <v>116</v>
      </c>
      <c r="E56" s="33">
        <v>1</v>
      </c>
      <c r="F56" s="33" t="s">
        <v>26</v>
      </c>
      <c r="G56" s="39">
        <v>-54407792.095098339</v>
      </c>
      <c r="H56" s="34">
        <v>-1041254.0248065903</v>
      </c>
      <c r="I56" s="34">
        <v>-2755096.8880457319</v>
      </c>
      <c r="J56" s="34">
        <v>-21687177.713019524</v>
      </c>
      <c r="K56" s="34">
        <v>-60935329.234128162</v>
      </c>
      <c r="L56" s="34">
        <v>0</v>
      </c>
      <c r="M56" s="34">
        <v>0</v>
      </c>
      <c r="N56" s="34">
        <v>0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0</v>
      </c>
      <c r="V56" s="34">
        <v>0</v>
      </c>
      <c r="W56" s="34">
        <v>0</v>
      </c>
      <c r="X56" s="34">
        <v>0</v>
      </c>
      <c r="Y56" s="34">
        <v>0</v>
      </c>
      <c r="Z56" s="34">
        <v>0</v>
      </c>
      <c r="AA56" s="34">
        <v>57036446.187600009</v>
      </c>
      <c r="AC56" s="34">
        <v>57036446.187600009</v>
      </c>
      <c r="AD56" s="77">
        <v>17</v>
      </c>
      <c r="AE56" s="34">
        <v>1728377.1572000002</v>
      </c>
    </row>
    <row r="57" spans="2:31" x14ac:dyDescent="0.2">
      <c r="B57" s="31" t="s">
        <v>103</v>
      </c>
      <c r="C57" s="73">
        <v>1</v>
      </c>
      <c r="D57" s="31" t="s">
        <v>112</v>
      </c>
      <c r="E57" s="33">
        <v>1</v>
      </c>
      <c r="F57" s="33" t="s">
        <v>26</v>
      </c>
      <c r="G57" s="39">
        <v>-17417601.822843723</v>
      </c>
      <c r="H57" s="34">
        <v>-176326.03594953808</v>
      </c>
      <c r="I57" s="34">
        <v>-302125.58516439761</v>
      </c>
      <c r="J57" s="34">
        <v>-916273.63369533548</v>
      </c>
      <c r="K57" s="34">
        <v>-10037009.391649535</v>
      </c>
      <c r="L57" s="34">
        <v>-16560110.043541193</v>
      </c>
      <c r="M57" s="34">
        <v>0</v>
      </c>
      <c r="N57" s="34">
        <v>0</v>
      </c>
      <c r="O57" s="34">
        <v>0</v>
      </c>
      <c r="P57" s="34">
        <v>0</v>
      </c>
      <c r="Q57" s="34">
        <v>0</v>
      </c>
      <c r="R57" s="34">
        <v>0</v>
      </c>
      <c r="S57" s="34">
        <v>0</v>
      </c>
      <c r="T57" s="34">
        <v>0</v>
      </c>
      <c r="U57" s="34">
        <v>0</v>
      </c>
      <c r="V57" s="34">
        <v>0</v>
      </c>
      <c r="W57" s="34">
        <v>0</v>
      </c>
      <c r="X57" s="34">
        <v>0</v>
      </c>
      <c r="Y57" s="34">
        <v>0</v>
      </c>
      <c r="Z57" s="34">
        <v>0</v>
      </c>
      <c r="AA57" s="34">
        <v>15995339.822857141</v>
      </c>
      <c r="AC57" s="34">
        <v>15995339.822857141</v>
      </c>
      <c r="AD57" s="77">
        <v>15</v>
      </c>
      <c r="AE57" s="34">
        <v>799766.99114285712</v>
      </c>
    </row>
    <row r="58" spans="2:31" x14ac:dyDescent="0.2">
      <c r="B58" s="31" t="s">
        <v>103</v>
      </c>
      <c r="C58" s="73">
        <v>2</v>
      </c>
      <c r="D58" s="31" t="s">
        <v>161</v>
      </c>
      <c r="E58" s="33">
        <v>1</v>
      </c>
      <c r="F58" s="33" t="s">
        <v>26</v>
      </c>
      <c r="G58" s="39">
        <v>-9824340.3916202337</v>
      </c>
      <c r="H58" s="34">
        <v>0</v>
      </c>
      <c r="I58" s="34">
        <v>0</v>
      </c>
      <c r="J58" s="34">
        <v>0</v>
      </c>
      <c r="K58" s="34">
        <v>0</v>
      </c>
      <c r="L58" s="34">
        <v>-1047577</v>
      </c>
      <c r="M58" s="34">
        <v>-6968417</v>
      </c>
      <c r="N58" s="34">
        <v>-11645069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>
        <v>0</v>
      </c>
      <c r="X58" s="34">
        <v>0</v>
      </c>
      <c r="Y58" s="34">
        <v>0</v>
      </c>
      <c r="Z58" s="34">
        <v>0</v>
      </c>
      <c r="AA58" s="34">
        <v>13271217.524999999</v>
      </c>
      <c r="AC58" s="34">
        <v>13271217.524999999</v>
      </c>
      <c r="AD58" s="77">
        <v>13</v>
      </c>
      <c r="AE58" s="34">
        <v>491526.57500000001</v>
      </c>
    </row>
    <row r="59" spans="2:31" x14ac:dyDescent="0.2">
      <c r="B59" s="31" t="s">
        <v>104</v>
      </c>
      <c r="C59" s="73">
        <v>1</v>
      </c>
      <c r="D59" s="31" t="s">
        <v>107</v>
      </c>
      <c r="E59" s="33">
        <v>1</v>
      </c>
      <c r="F59" s="33" t="s">
        <v>26</v>
      </c>
      <c r="G59" s="39">
        <v>-5862839.6560553396</v>
      </c>
      <c r="H59" s="34">
        <v>-562958.65784328035</v>
      </c>
      <c r="I59" s="34">
        <v>-3286846.5899116616</v>
      </c>
      <c r="J59" s="34">
        <v>-4322374.4822450578</v>
      </c>
      <c r="K59" s="34">
        <v>0</v>
      </c>
      <c r="L59" s="34">
        <v>0</v>
      </c>
      <c r="M59" s="34">
        <v>0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0</v>
      </c>
      <c r="V59" s="34">
        <v>0</v>
      </c>
      <c r="W59" s="34">
        <v>0</v>
      </c>
      <c r="X59" s="34">
        <v>0</v>
      </c>
      <c r="Y59" s="34">
        <v>0</v>
      </c>
      <c r="Z59" s="34">
        <v>0</v>
      </c>
      <c r="AA59" s="34">
        <v>4699003.3447500002</v>
      </c>
      <c r="AC59" s="34">
        <v>4699003.3447500002</v>
      </c>
      <c r="AD59" s="77">
        <v>17</v>
      </c>
      <c r="AE59" s="34">
        <v>204304.49325</v>
      </c>
    </row>
    <row r="60" spans="2:31" x14ac:dyDescent="0.2">
      <c r="B60" s="31" t="s">
        <v>104</v>
      </c>
      <c r="C60" s="73">
        <v>1</v>
      </c>
      <c r="D60" s="31" t="s">
        <v>116</v>
      </c>
      <c r="E60" s="33">
        <v>1</v>
      </c>
      <c r="F60" s="33" t="s">
        <v>26</v>
      </c>
      <c r="G60" s="39">
        <v>-54407792.095098339</v>
      </c>
      <c r="H60" s="34">
        <v>-1041254.0248065903</v>
      </c>
      <c r="I60" s="34">
        <v>-2755096.8880457319</v>
      </c>
      <c r="J60" s="34">
        <v>-21687177.713019524</v>
      </c>
      <c r="K60" s="34">
        <v>-60935329.234128162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0</v>
      </c>
      <c r="V60" s="34">
        <v>0</v>
      </c>
      <c r="W60" s="34">
        <v>0</v>
      </c>
      <c r="X60" s="34">
        <v>0</v>
      </c>
      <c r="Y60" s="34">
        <v>0</v>
      </c>
      <c r="Z60" s="34">
        <v>0</v>
      </c>
      <c r="AA60" s="34">
        <v>57036446.187600009</v>
      </c>
      <c r="AC60" s="34">
        <v>57036446.187600009</v>
      </c>
      <c r="AD60" s="77">
        <v>17</v>
      </c>
      <c r="AE60" s="34">
        <v>1728377.1572000002</v>
      </c>
    </row>
    <row r="61" spans="2:31" x14ac:dyDescent="0.2">
      <c r="B61" s="31" t="s">
        <v>104</v>
      </c>
      <c r="C61" s="73">
        <v>1</v>
      </c>
      <c r="D61" s="31" t="s">
        <v>112</v>
      </c>
      <c r="E61" s="33">
        <v>1</v>
      </c>
      <c r="F61" s="33" t="s">
        <v>26</v>
      </c>
      <c r="G61" s="39">
        <v>-17417601.822843723</v>
      </c>
      <c r="H61" s="34">
        <v>-176326.03594953808</v>
      </c>
      <c r="I61" s="34">
        <v>-302125.58516439761</v>
      </c>
      <c r="J61" s="34">
        <v>-916273.63369533548</v>
      </c>
      <c r="K61" s="34">
        <v>-10037009.391649535</v>
      </c>
      <c r="L61" s="34">
        <v>-16560110.043541193</v>
      </c>
      <c r="M61" s="34">
        <v>0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0</v>
      </c>
      <c r="V61" s="34">
        <v>0</v>
      </c>
      <c r="W61" s="34">
        <v>0</v>
      </c>
      <c r="X61" s="34">
        <v>0</v>
      </c>
      <c r="Y61" s="34">
        <v>0</v>
      </c>
      <c r="Z61" s="34">
        <v>0</v>
      </c>
      <c r="AA61" s="34">
        <v>15995339.822857141</v>
      </c>
      <c r="AC61" s="34">
        <v>15995339.822857141</v>
      </c>
      <c r="AD61" s="77">
        <v>15</v>
      </c>
      <c r="AE61" s="34">
        <v>799766.99114285712</v>
      </c>
    </row>
    <row r="62" spans="2:31" x14ac:dyDescent="0.2">
      <c r="B62" s="31" t="s">
        <v>104</v>
      </c>
      <c r="C62" s="73">
        <v>2</v>
      </c>
      <c r="D62" s="31" t="s">
        <v>162</v>
      </c>
      <c r="E62" s="33">
        <v>1</v>
      </c>
      <c r="F62" s="33" t="s">
        <v>26</v>
      </c>
      <c r="G62" s="39"/>
      <c r="H62" s="34" t="s">
        <v>200</v>
      </c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C62" s="34" t="s">
        <v>200</v>
      </c>
      <c r="AD62" s="77"/>
      <c r="AE62" s="34"/>
    </row>
    <row r="63" spans="2:31" x14ac:dyDescent="0.2">
      <c r="B63" s="31" t="s">
        <v>105</v>
      </c>
      <c r="C63" s="73">
        <v>1</v>
      </c>
      <c r="D63" s="31" t="s">
        <v>107</v>
      </c>
      <c r="E63" s="33">
        <v>1</v>
      </c>
      <c r="F63" s="33" t="s">
        <v>26</v>
      </c>
      <c r="G63" s="39">
        <v>-5862839.6560553396</v>
      </c>
      <c r="H63" s="34">
        <v>-562958.65784328035</v>
      </c>
      <c r="I63" s="34">
        <v>-3286846.5899116616</v>
      </c>
      <c r="J63" s="34">
        <v>-4322374.4822450578</v>
      </c>
      <c r="K63" s="34">
        <v>0</v>
      </c>
      <c r="L63" s="34">
        <v>0</v>
      </c>
      <c r="M63" s="34">
        <v>0</v>
      </c>
      <c r="N63" s="34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0</v>
      </c>
      <c r="V63" s="34">
        <v>0</v>
      </c>
      <c r="W63" s="34">
        <v>0</v>
      </c>
      <c r="X63" s="34">
        <v>0</v>
      </c>
      <c r="Y63" s="34">
        <v>0</v>
      </c>
      <c r="Z63" s="34">
        <v>0</v>
      </c>
      <c r="AA63" s="34">
        <v>4699003.3447500002</v>
      </c>
      <c r="AC63" s="34">
        <v>4699003.3447500002</v>
      </c>
      <c r="AD63" s="77">
        <v>17</v>
      </c>
      <c r="AE63" s="34">
        <v>204304.49325</v>
      </c>
    </row>
    <row r="64" spans="2:31" x14ac:dyDescent="0.2">
      <c r="B64" s="31" t="s">
        <v>105</v>
      </c>
      <c r="C64" s="73">
        <v>1</v>
      </c>
      <c r="D64" s="31" t="s">
        <v>116</v>
      </c>
      <c r="E64" s="33">
        <v>1</v>
      </c>
      <c r="F64" s="33" t="s">
        <v>26</v>
      </c>
      <c r="G64" s="39">
        <v>-54407792.095098339</v>
      </c>
      <c r="H64" s="34">
        <v>-1041254.0248065903</v>
      </c>
      <c r="I64" s="34">
        <v>-2755096.8880457319</v>
      </c>
      <c r="J64" s="34">
        <v>-21687177.713019524</v>
      </c>
      <c r="K64" s="34">
        <v>-60935329.234128162</v>
      </c>
      <c r="L64" s="34">
        <v>0</v>
      </c>
      <c r="M64" s="34">
        <v>0</v>
      </c>
      <c r="N64" s="34">
        <v>0</v>
      </c>
      <c r="O64" s="34">
        <v>0</v>
      </c>
      <c r="P64" s="34">
        <v>0</v>
      </c>
      <c r="Q64" s="34">
        <v>0</v>
      </c>
      <c r="R64" s="34">
        <v>0</v>
      </c>
      <c r="S64" s="34">
        <v>0</v>
      </c>
      <c r="T64" s="34">
        <v>0</v>
      </c>
      <c r="U64" s="34">
        <v>0</v>
      </c>
      <c r="V64" s="34">
        <v>0</v>
      </c>
      <c r="W64" s="34">
        <v>0</v>
      </c>
      <c r="X64" s="34">
        <v>0</v>
      </c>
      <c r="Y64" s="34">
        <v>0</v>
      </c>
      <c r="Z64" s="34">
        <v>0</v>
      </c>
      <c r="AA64" s="34">
        <v>57036446.187600009</v>
      </c>
      <c r="AC64" s="34">
        <v>57036446.187600009</v>
      </c>
      <c r="AD64" s="77">
        <v>17</v>
      </c>
      <c r="AE64" s="34">
        <v>1728377.1572000002</v>
      </c>
    </row>
    <row r="65" spans="2:31" x14ac:dyDescent="0.2">
      <c r="B65" s="31" t="s">
        <v>105</v>
      </c>
      <c r="C65" s="73">
        <v>2</v>
      </c>
      <c r="D65" s="31" t="s">
        <v>114</v>
      </c>
      <c r="E65" s="33">
        <v>1</v>
      </c>
      <c r="F65" s="33" t="s">
        <v>26</v>
      </c>
      <c r="G65" s="39">
        <v>-34475020.350740738</v>
      </c>
      <c r="H65" s="34">
        <v>0</v>
      </c>
      <c r="I65" s="34">
        <v>-280164.99313624977</v>
      </c>
      <c r="J65" s="34">
        <v>-581512.83897542977</v>
      </c>
      <c r="K65" s="34">
        <v>-2019198.382157</v>
      </c>
      <c r="L65" s="34">
        <v>-19947050.723129183</v>
      </c>
      <c r="M65" s="34">
        <v>-42769235.622012779</v>
      </c>
      <c r="N65" s="34">
        <v>-1514936.9105893557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0</v>
      </c>
      <c r="U65" s="34">
        <v>0</v>
      </c>
      <c r="V65" s="34">
        <v>0</v>
      </c>
      <c r="W65" s="34">
        <v>0</v>
      </c>
      <c r="X65" s="34">
        <v>0</v>
      </c>
      <c r="Y65" s="34">
        <v>0</v>
      </c>
      <c r="Z65" s="34">
        <v>0</v>
      </c>
      <c r="AA65" s="34">
        <v>49662953.607799999</v>
      </c>
      <c r="AC65" s="34">
        <v>49662953.607799999</v>
      </c>
      <c r="AD65" s="77">
        <v>13</v>
      </c>
      <c r="AE65" s="34">
        <v>1342241.9894000001</v>
      </c>
    </row>
    <row r="66" spans="2:31" x14ac:dyDescent="0.2">
      <c r="B66" s="31" t="s">
        <v>117</v>
      </c>
      <c r="C66" s="73">
        <v>1</v>
      </c>
      <c r="D66" s="31" t="s">
        <v>107</v>
      </c>
      <c r="E66" s="33">
        <v>1</v>
      </c>
      <c r="F66" s="33" t="s">
        <v>26</v>
      </c>
      <c r="G66" s="39">
        <v>-5862839.6560553396</v>
      </c>
      <c r="H66" s="34">
        <v>-562958.65784328035</v>
      </c>
      <c r="I66" s="34">
        <v>-3286846.5899116616</v>
      </c>
      <c r="J66" s="34">
        <v>-4322374.4822450578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0</v>
      </c>
      <c r="V66" s="34">
        <v>0</v>
      </c>
      <c r="W66" s="34">
        <v>0</v>
      </c>
      <c r="X66" s="34">
        <v>0</v>
      </c>
      <c r="Y66" s="34">
        <v>0</v>
      </c>
      <c r="Z66" s="34">
        <v>0</v>
      </c>
      <c r="AA66" s="34">
        <v>4699003.3447500002</v>
      </c>
      <c r="AC66" s="34">
        <v>4699003.3447500002</v>
      </c>
      <c r="AD66" s="77">
        <v>17</v>
      </c>
      <c r="AE66" s="34">
        <v>204304.49325</v>
      </c>
    </row>
    <row r="67" spans="2:31" x14ac:dyDescent="0.2">
      <c r="B67" s="31" t="s">
        <v>117</v>
      </c>
      <c r="C67" s="73">
        <v>1</v>
      </c>
      <c r="D67" s="31" t="s">
        <v>194</v>
      </c>
      <c r="E67" s="33">
        <v>0</v>
      </c>
      <c r="F67" s="33" t="s">
        <v>26</v>
      </c>
      <c r="G67" s="39"/>
      <c r="H67" s="34" t="s">
        <v>200</v>
      </c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C67" s="34" t="s">
        <v>200</v>
      </c>
      <c r="AD67" s="77"/>
      <c r="AE67" s="34"/>
    </row>
    <row r="68" spans="2:31" x14ac:dyDescent="0.2">
      <c r="B68" s="31" t="s">
        <v>117</v>
      </c>
      <c r="C68" s="73">
        <v>2</v>
      </c>
      <c r="D68" s="31" t="s">
        <v>116</v>
      </c>
      <c r="E68" s="33">
        <v>1</v>
      </c>
      <c r="F68" s="33" t="s">
        <v>26</v>
      </c>
      <c r="G68" s="39">
        <v>-40774440.496269129</v>
      </c>
      <c r="H68" s="34">
        <v>0</v>
      </c>
      <c r="I68" s="34">
        <v>0</v>
      </c>
      <c r="J68" s="34">
        <v>0</v>
      </c>
      <c r="K68" s="34">
        <v>-1041254.0248065903</v>
      </c>
      <c r="L68" s="34">
        <v>-2755096.8880457319</v>
      </c>
      <c r="M68" s="34">
        <v>-21687177.713019524</v>
      </c>
      <c r="N68" s="34">
        <v>-60935329.234128162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0</v>
      </c>
      <c r="V68" s="34">
        <v>0</v>
      </c>
      <c r="W68" s="34">
        <v>0</v>
      </c>
      <c r="X68" s="34">
        <v>0</v>
      </c>
      <c r="Y68" s="34">
        <v>0</v>
      </c>
      <c r="Z68" s="34">
        <v>0</v>
      </c>
      <c r="AA68" s="34">
        <v>63949954.816400006</v>
      </c>
      <c r="AC68" s="34">
        <v>63949954.816400006</v>
      </c>
      <c r="AD68" s="77">
        <v>13</v>
      </c>
      <c r="AE68" s="34">
        <v>1728377.1572000002</v>
      </c>
    </row>
    <row r="69" spans="2:31" x14ac:dyDescent="0.2">
      <c r="B69" s="31" t="s">
        <v>117</v>
      </c>
      <c r="C69" s="73">
        <v>2</v>
      </c>
      <c r="D69" s="31" t="s">
        <v>112</v>
      </c>
      <c r="E69" s="33">
        <v>1</v>
      </c>
      <c r="F69" s="33" t="s">
        <v>26</v>
      </c>
      <c r="G69" s="39">
        <v>-14483219.880632302</v>
      </c>
      <c r="H69" s="34">
        <v>0</v>
      </c>
      <c r="I69" s="34">
        <v>0</v>
      </c>
      <c r="J69" s="34">
        <v>-176326.03594953808</v>
      </c>
      <c r="K69" s="34">
        <v>-302125.58516439761</v>
      </c>
      <c r="L69" s="34">
        <v>-916273.63369533548</v>
      </c>
      <c r="M69" s="34">
        <v>-10037009.391649535</v>
      </c>
      <c r="N69" s="34">
        <v>-16560110.043541193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0</v>
      </c>
      <c r="V69" s="34">
        <v>0</v>
      </c>
      <c r="W69" s="34">
        <v>0</v>
      </c>
      <c r="X69" s="34">
        <v>0</v>
      </c>
      <c r="Y69" s="34">
        <v>0</v>
      </c>
      <c r="Z69" s="34">
        <v>0</v>
      </c>
      <c r="AA69" s="34">
        <v>17594873.805142857</v>
      </c>
      <c r="AC69" s="34">
        <v>17594873.805142857</v>
      </c>
      <c r="AD69" s="77">
        <v>13</v>
      </c>
      <c r="AE69" s="34">
        <v>799766.99114285712</v>
      </c>
    </row>
    <row r="70" spans="2:31" x14ac:dyDescent="0.2">
      <c r="B70" s="31" t="s">
        <v>118</v>
      </c>
      <c r="C70" s="73">
        <v>1</v>
      </c>
      <c r="D70" s="31" t="s">
        <v>107</v>
      </c>
      <c r="E70" s="33">
        <v>1</v>
      </c>
      <c r="F70" s="33" t="s">
        <v>26</v>
      </c>
      <c r="G70" s="39">
        <v>-5862839.6560553396</v>
      </c>
      <c r="H70" s="34">
        <v>-562958.65784328035</v>
      </c>
      <c r="I70" s="34">
        <v>-3286846.5899116616</v>
      </c>
      <c r="J70" s="34">
        <v>-4322374.4822450578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  <c r="AA70" s="34">
        <v>4699003.3447500002</v>
      </c>
      <c r="AC70" s="34">
        <v>4699003.3447500002</v>
      </c>
      <c r="AD70" s="77">
        <v>17</v>
      </c>
      <c r="AE70" s="34">
        <v>204304.49325</v>
      </c>
    </row>
    <row r="71" spans="2:31" x14ac:dyDescent="0.2">
      <c r="B71" s="31" t="s">
        <v>118</v>
      </c>
      <c r="C71" s="73">
        <v>1</v>
      </c>
      <c r="D71" s="31" t="s">
        <v>194</v>
      </c>
      <c r="E71" s="33">
        <v>0</v>
      </c>
      <c r="F71" s="33" t="s">
        <v>26</v>
      </c>
      <c r="G71" s="39"/>
      <c r="H71" s="34" t="s">
        <v>200</v>
      </c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C71" s="34" t="s">
        <v>200</v>
      </c>
      <c r="AD71" s="77"/>
      <c r="AE71" s="34"/>
    </row>
    <row r="72" spans="2:31" x14ac:dyDescent="0.2">
      <c r="B72" s="31" t="s">
        <v>118</v>
      </c>
      <c r="C72" s="73">
        <v>2</v>
      </c>
      <c r="D72" s="31" t="s">
        <v>116</v>
      </c>
      <c r="E72" s="33">
        <v>1</v>
      </c>
      <c r="F72" s="33" t="s">
        <v>26</v>
      </c>
      <c r="G72" s="39">
        <v>-40774440.496269129</v>
      </c>
      <c r="H72" s="34">
        <v>0</v>
      </c>
      <c r="I72" s="34">
        <v>0</v>
      </c>
      <c r="J72" s="34">
        <v>0</v>
      </c>
      <c r="K72" s="34">
        <v>-1041254.0248065903</v>
      </c>
      <c r="L72" s="34">
        <v>-2755096.8880457319</v>
      </c>
      <c r="M72" s="34">
        <v>-21687177.713019524</v>
      </c>
      <c r="N72" s="34">
        <v>-60935329.234128162</v>
      </c>
      <c r="O72" s="34">
        <v>0</v>
      </c>
      <c r="P72" s="34">
        <v>0</v>
      </c>
      <c r="Q72" s="34">
        <v>0</v>
      </c>
      <c r="R72" s="34">
        <v>0</v>
      </c>
      <c r="S72" s="34">
        <v>0</v>
      </c>
      <c r="T72" s="34">
        <v>0</v>
      </c>
      <c r="U72" s="34">
        <v>0</v>
      </c>
      <c r="V72" s="34">
        <v>0</v>
      </c>
      <c r="W72" s="34">
        <v>0</v>
      </c>
      <c r="X72" s="34">
        <v>0</v>
      </c>
      <c r="Y72" s="34">
        <v>0</v>
      </c>
      <c r="Z72" s="34">
        <v>0</v>
      </c>
      <c r="AA72" s="34">
        <v>63949954.816400006</v>
      </c>
      <c r="AC72" s="34">
        <v>63949954.816400006</v>
      </c>
      <c r="AD72" s="77">
        <v>13</v>
      </c>
      <c r="AE72" s="34">
        <v>1728377.1572000002</v>
      </c>
    </row>
    <row r="73" spans="2:31" x14ac:dyDescent="0.2">
      <c r="B73" s="31" t="s">
        <v>118</v>
      </c>
      <c r="C73" s="73">
        <v>2</v>
      </c>
      <c r="D73" s="31" t="s">
        <v>112</v>
      </c>
      <c r="E73" s="33">
        <v>1</v>
      </c>
      <c r="F73" s="33" t="s">
        <v>26</v>
      </c>
      <c r="G73" s="39">
        <v>-14483219.880632302</v>
      </c>
      <c r="H73" s="34">
        <v>0</v>
      </c>
      <c r="I73" s="34">
        <v>0</v>
      </c>
      <c r="J73" s="34">
        <v>-176326.03594953808</v>
      </c>
      <c r="K73" s="34">
        <v>-302125.58516439761</v>
      </c>
      <c r="L73" s="34">
        <v>-916273.63369533548</v>
      </c>
      <c r="M73" s="34">
        <v>-10037009.391649535</v>
      </c>
      <c r="N73" s="34">
        <v>-16560110.043541193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>
        <v>0</v>
      </c>
      <c r="U73" s="34">
        <v>0</v>
      </c>
      <c r="V73" s="34">
        <v>0</v>
      </c>
      <c r="W73" s="34">
        <v>0</v>
      </c>
      <c r="X73" s="34">
        <v>0</v>
      </c>
      <c r="Y73" s="34">
        <v>0</v>
      </c>
      <c r="Z73" s="34">
        <v>0</v>
      </c>
      <c r="AA73" s="34">
        <v>17594873.805142857</v>
      </c>
      <c r="AC73" s="34">
        <v>17594873.805142857</v>
      </c>
      <c r="AD73" s="77">
        <v>13</v>
      </c>
      <c r="AE73" s="34">
        <v>799766.99114285712</v>
      </c>
    </row>
    <row r="74" spans="2:31" x14ac:dyDescent="0.2">
      <c r="B74" s="31" t="s">
        <v>157</v>
      </c>
      <c r="C74" s="73">
        <v>1</v>
      </c>
      <c r="D74" s="31" t="s">
        <v>107</v>
      </c>
      <c r="E74" s="33">
        <v>1</v>
      </c>
      <c r="F74" s="33" t="s">
        <v>26</v>
      </c>
      <c r="G74" s="39">
        <v>-5862839.6560553396</v>
      </c>
      <c r="H74" s="34">
        <v>-562958.65784328035</v>
      </c>
      <c r="I74" s="34">
        <v>-3286846.5899116616</v>
      </c>
      <c r="J74" s="34">
        <v>-4322374.4822450578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0</v>
      </c>
      <c r="W74" s="34">
        <v>0</v>
      </c>
      <c r="X74" s="34">
        <v>0</v>
      </c>
      <c r="Y74" s="34">
        <v>0</v>
      </c>
      <c r="Z74" s="34">
        <v>0</v>
      </c>
      <c r="AA74" s="34">
        <v>4699003.3447500002</v>
      </c>
      <c r="AC74" s="34">
        <v>4699003.3447500002</v>
      </c>
      <c r="AD74" s="77">
        <v>17</v>
      </c>
      <c r="AE74" s="34">
        <v>204304.49325</v>
      </c>
    </row>
    <row r="75" spans="2:31" x14ac:dyDescent="0.2">
      <c r="B75" s="31" t="s">
        <v>157</v>
      </c>
      <c r="C75" s="73">
        <v>1</v>
      </c>
      <c r="D75" s="31" t="s">
        <v>194</v>
      </c>
      <c r="E75" s="33">
        <v>0</v>
      </c>
      <c r="F75" s="33" t="s">
        <v>26</v>
      </c>
      <c r="G75" s="39"/>
      <c r="H75" s="34" t="s">
        <v>200</v>
      </c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C75" s="34" t="s">
        <v>200</v>
      </c>
      <c r="AD75" s="77"/>
      <c r="AE75" s="34"/>
    </row>
    <row r="76" spans="2:31" x14ac:dyDescent="0.2">
      <c r="B76" s="31" t="s">
        <v>157</v>
      </c>
      <c r="C76" s="73">
        <v>2</v>
      </c>
      <c r="D76" s="31" t="s">
        <v>116</v>
      </c>
      <c r="E76" s="33">
        <v>1</v>
      </c>
      <c r="F76" s="33" t="s">
        <v>26</v>
      </c>
      <c r="G76" s="39">
        <v>-40774440.496269129</v>
      </c>
      <c r="H76" s="34">
        <v>0</v>
      </c>
      <c r="I76" s="34">
        <v>0</v>
      </c>
      <c r="J76" s="34">
        <v>0</v>
      </c>
      <c r="K76" s="34">
        <v>-1041254.0248065903</v>
      </c>
      <c r="L76" s="34">
        <v>-2755096.8880457319</v>
      </c>
      <c r="M76" s="34">
        <v>-21687177.713019524</v>
      </c>
      <c r="N76" s="34">
        <v>-60935329.234128162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34">
        <v>0</v>
      </c>
      <c r="W76" s="34">
        <v>0</v>
      </c>
      <c r="X76" s="34">
        <v>0</v>
      </c>
      <c r="Y76" s="34">
        <v>0</v>
      </c>
      <c r="Z76" s="34">
        <v>0</v>
      </c>
      <c r="AA76" s="34">
        <v>63949954.816400006</v>
      </c>
      <c r="AC76" s="34">
        <v>63949954.816400006</v>
      </c>
      <c r="AD76" s="77">
        <v>13</v>
      </c>
      <c r="AE76" s="34">
        <v>1728377.1572000002</v>
      </c>
    </row>
    <row r="77" spans="2:31" x14ac:dyDescent="0.2">
      <c r="B77" s="31" t="s">
        <v>157</v>
      </c>
      <c r="C77" s="73">
        <v>2</v>
      </c>
      <c r="D77" s="31" t="s">
        <v>112</v>
      </c>
      <c r="E77" s="33">
        <v>1</v>
      </c>
      <c r="F77" s="33" t="s">
        <v>26</v>
      </c>
      <c r="G77" s="39">
        <v>-14483219.880632302</v>
      </c>
      <c r="H77" s="34">
        <v>0</v>
      </c>
      <c r="I77" s="34">
        <v>0</v>
      </c>
      <c r="J77" s="34">
        <v>-176326.03594953808</v>
      </c>
      <c r="K77" s="34">
        <v>-302125.58516439761</v>
      </c>
      <c r="L77" s="34">
        <v>-916273.63369533548</v>
      </c>
      <c r="M77" s="34">
        <v>-10037009.391649535</v>
      </c>
      <c r="N77" s="34">
        <v>-16560110.043541193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17594873.805142857</v>
      </c>
      <c r="AC77" s="34">
        <v>17594873.805142857</v>
      </c>
      <c r="AD77" s="77">
        <v>13</v>
      </c>
      <c r="AE77" s="34">
        <v>799766.99114285712</v>
      </c>
    </row>
    <row r="78" spans="2:31" ht="15" x14ac:dyDescent="0.25">
      <c r="B78" s="129" t="s">
        <v>121</v>
      </c>
      <c r="C78" s="130"/>
      <c r="D78" s="129"/>
      <c r="E78" s="33"/>
      <c r="F78" s="33"/>
      <c r="G78" s="39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C78" s="34"/>
      <c r="AD78" s="77"/>
      <c r="AE78" s="34"/>
    </row>
    <row r="79" spans="2:31" x14ac:dyDescent="0.2">
      <c r="B79" s="31" t="s">
        <v>98</v>
      </c>
      <c r="C79" s="73">
        <v>2</v>
      </c>
      <c r="D79" s="31" t="s">
        <v>109</v>
      </c>
      <c r="E79" s="33">
        <v>1</v>
      </c>
      <c r="F79" s="33" t="s">
        <v>26</v>
      </c>
      <c r="G79" s="39">
        <v>-6799567.8445543209</v>
      </c>
      <c r="H79" s="34">
        <v>0</v>
      </c>
      <c r="I79" s="34">
        <v>0</v>
      </c>
      <c r="J79" s="34">
        <v>0</v>
      </c>
      <c r="K79" s="34">
        <v>0</v>
      </c>
      <c r="L79" s="34">
        <v>-12600000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34">
        <v>0</v>
      </c>
      <c r="W79" s="34">
        <v>0</v>
      </c>
      <c r="X79" s="34">
        <v>0</v>
      </c>
      <c r="Y79" s="34">
        <v>0</v>
      </c>
      <c r="Z79" s="34">
        <v>0</v>
      </c>
      <c r="AA79" s="34">
        <v>9324000</v>
      </c>
      <c r="AC79" s="34">
        <v>9324000</v>
      </c>
      <c r="AD79" s="77">
        <v>13</v>
      </c>
      <c r="AE79" s="34">
        <v>252000</v>
      </c>
    </row>
    <row r="80" spans="2:31" x14ac:dyDescent="0.2">
      <c r="B80" s="31" t="s">
        <v>99</v>
      </c>
      <c r="C80" s="73">
        <v>1</v>
      </c>
      <c r="D80" s="31" t="s">
        <v>110</v>
      </c>
      <c r="E80" s="33">
        <v>1</v>
      </c>
      <c r="F80" s="33" t="s">
        <v>26</v>
      </c>
      <c r="G80" s="39">
        <v>-4429726.564336041</v>
      </c>
      <c r="H80" s="34">
        <v>0</v>
      </c>
      <c r="I80" s="34">
        <v>0</v>
      </c>
      <c r="J80" s="34">
        <v>0</v>
      </c>
      <c r="K80" s="34">
        <v>0</v>
      </c>
      <c r="L80" s="34">
        <v>-8100000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34">
        <v>0</v>
      </c>
      <c r="W80" s="34">
        <v>0</v>
      </c>
      <c r="X80" s="34">
        <v>0</v>
      </c>
      <c r="Y80" s="34">
        <v>0</v>
      </c>
      <c r="Z80" s="34">
        <v>0</v>
      </c>
      <c r="AA80" s="34">
        <v>5832000</v>
      </c>
      <c r="AC80" s="34">
        <v>5832000</v>
      </c>
      <c r="AD80" s="77">
        <v>14</v>
      </c>
      <c r="AE80" s="34">
        <v>162000</v>
      </c>
    </row>
    <row r="81" spans="2:31" x14ac:dyDescent="0.2">
      <c r="B81" s="31" t="s">
        <v>100</v>
      </c>
      <c r="C81" s="73">
        <v>1</v>
      </c>
      <c r="D81" s="31" t="s">
        <v>111</v>
      </c>
      <c r="E81" s="33">
        <v>1</v>
      </c>
      <c r="F81" s="33" t="s">
        <v>26</v>
      </c>
      <c r="G81" s="39">
        <v>-4789341.6234771721</v>
      </c>
      <c r="H81" s="34">
        <v>0</v>
      </c>
      <c r="I81" s="34">
        <v>0</v>
      </c>
      <c r="J81" s="34">
        <v>0</v>
      </c>
      <c r="K81" s="34">
        <v>-8100000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0</v>
      </c>
      <c r="V81" s="34">
        <v>0</v>
      </c>
      <c r="W81" s="34">
        <v>0</v>
      </c>
      <c r="X81" s="34">
        <v>0</v>
      </c>
      <c r="Y81" s="34">
        <v>0</v>
      </c>
      <c r="Z81" s="34">
        <v>0</v>
      </c>
      <c r="AA81" s="34">
        <v>5832000</v>
      </c>
      <c r="AC81" s="34">
        <v>5832000</v>
      </c>
      <c r="AD81" s="77">
        <v>14</v>
      </c>
      <c r="AE81" s="34">
        <v>162000</v>
      </c>
    </row>
    <row r="82" spans="2:31" x14ac:dyDescent="0.2">
      <c r="B82" s="31" t="s">
        <v>101</v>
      </c>
      <c r="C82" s="73">
        <v>1</v>
      </c>
      <c r="D82" s="31" t="s">
        <v>110</v>
      </c>
      <c r="E82" s="33">
        <v>1</v>
      </c>
      <c r="F82" s="33" t="s">
        <v>26</v>
      </c>
      <c r="G82" s="39">
        <v>-4429726.564336041</v>
      </c>
      <c r="H82" s="34">
        <v>0</v>
      </c>
      <c r="I82" s="34">
        <v>0</v>
      </c>
      <c r="J82" s="34">
        <v>0</v>
      </c>
      <c r="K82" s="34">
        <v>0</v>
      </c>
      <c r="L82" s="34">
        <v>-8100000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0</v>
      </c>
      <c r="Y82" s="34">
        <v>0</v>
      </c>
      <c r="Z82" s="34">
        <v>0</v>
      </c>
      <c r="AA82" s="34">
        <v>5832000</v>
      </c>
      <c r="AC82" s="34">
        <v>5832000</v>
      </c>
      <c r="AD82" s="77">
        <v>14</v>
      </c>
      <c r="AE82" s="34">
        <v>162000</v>
      </c>
    </row>
    <row r="83" spans="2:31" x14ac:dyDescent="0.2">
      <c r="B83" s="31" t="s">
        <v>101</v>
      </c>
      <c r="C83" s="73">
        <v>2</v>
      </c>
      <c r="D83" s="31" t="s">
        <v>114</v>
      </c>
      <c r="E83" s="33">
        <v>1</v>
      </c>
      <c r="F83" s="33" t="s">
        <v>26</v>
      </c>
      <c r="G83" s="39">
        <v>-8526442.2177744638</v>
      </c>
      <c r="H83" s="34">
        <v>0</v>
      </c>
      <c r="I83" s="34">
        <v>0</v>
      </c>
      <c r="J83" s="34">
        <v>0</v>
      </c>
      <c r="K83" s="34">
        <v>0</v>
      </c>
      <c r="L83" s="34">
        <v>-15800000</v>
      </c>
      <c r="M83" s="34">
        <v>0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  <c r="S83" s="34">
        <v>0</v>
      </c>
      <c r="T83" s="34">
        <v>0</v>
      </c>
      <c r="U83" s="34">
        <v>0</v>
      </c>
      <c r="V83" s="34">
        <v>0</v>
      </c>
      <c r="W83" s="34">
        <v>0</v>
      </c>
      <c r="X83" s="34">
        <v>0</v>
      </c>
      <c r="Y83" s="34">
        <v>0</v>
      </c>
      <c r="Z83" s="34">
        <v>0</v>
      </c>
      <c r="AA83" s="34">
        <v>11692000</v>
      </c>
      <c r="AC83" s="34">
        <v>11692000</v>
      </c>
      <c r="AD83" s="77">
        <v>13</v>
      </c>
      <c r="AE83" s="34">
        <v>316000</v>
      </c>
    </row>
    <row r="84" spans="2:31" x14ac:dyDescent="0.2">
      <c r="B84" s="31" t="s">
        <v>102</v>
      </c>
      <c r="C84" s="73">
        <v>1</v>
      </c>
      <c r="D84" s="31" t="s">
        <v>115</v>
      </c>
      <c r="E84" s="33">
        <v>1</v>
      </c>
      <c r="F84" s="33" t="s">
        <v>26</v>
      </c>
      <c r="G84" s="39">
        <v>-4789341.6234771721</v>
      </c>
      <c r="H84" s="34">
        <v>0</v>
      </c>
      <c r="I84" s="34">
        <v>0</v>
      </c>
      <c r="J84" s="34">
        <v>0</v>
      </c>
      <c r="K84" s="34">
        <v>-8100000</v>
      </c>
      <c r="L84" s="34">
        <v>0</v>
      </c>
      <c r="M84" s="34">
        <v>0</v>
      </c>
      <c r="N84" s="34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0</v>
      </c>
      <c r="V84" s="34">
        <v>0</v>
      </c>
      <c r="W84" s="34">
        <v>0</v>
      </c>
      <c r="X84" s="34">
        <v>0</v>
      </c>
      <c r="Y84" s="34">
        <v>0</v>
      </c>
      <c r="Z84" s="34">
        <v>0</v>
      </c>
      <c r="AA84" s="34">
        <v>5832000</v>
      </c>
      <c r="AC84" s="34">
        <v>5832000</v>
      </c>
      <c r="AD84" s="77">
        <v>14</v>
      </c>
      <c r="AE84" s="34">
        <v>162000</v>
      </c>
    </row>
    <row r="85" spans="2:31" x14ac:dyDescent="0.2">
      <c r="B85" s="31" t="s">
        <v>105</v>
      </c>
      <c r="C85" s="73">
        <v>2</v>
      </c>
      <c r="D85" s="31" t="s">
        <v>114</v>
      </c>
      <c r="E85" s="33">
        <v>1</v>
      </c>
      <c r="F85" s="33" t="s">
        <v>26</v>
      </c>
      <c r="G85" s="39">
        <v>-8526442.2177744638</v>
      </c>
      <c r="H85" s="34">
        <v>0</v>
      </c>
      <c r="I85" s="34">
        <v>0</v>
      </c>
      <c r="J85" s="34">
        <v>0</v>
      </c>
      <c r="K85" s="34">
        <v>0</v>
      </c>
      <c r="L85" s="34">
        <v>-15800000</v>
      </c>
      <c r="M85" s="34">
        <v>0</v>
      </c>
      <c r="N85" s="34">
        <v>0</v>
      </c>
      <c r="O85" s="34">
        <v>0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0</v>
      </c>
      <c r="V85" s="34">
        <v>0</v>
      </c>
      <c r="W85" s="34">
        <v>0</v>
      </c>
      <c r="X85" s="34">
        <v>0</v>
      </c>
      <c r="Y85" s="34">
        <v>0</v>
      </c>
      <c r="Z85" s="34">
        <v>0</v>
      </c>
      <c r="AA85" s="34">
        <v>11692000</v>
      </c>
      <c r="AC85" s="34">
        <v>11692000</v>
      </c>
      <c r="AD85" s="77">
        <v>13</v>
      </c>
      <c r="AE85" s="34">
        <v>316000</v>
      </c>
    </row>
    <row r="86" spans="2:31" ht="15" x14ac:dyDescent="0.25">
      <c r="B86" s="129" t="s">
        <v>126</v>
      </c>
      <c r="C86" s="130"/>
      <c r="D86" s="129"/>
      <c r="E86" s="33"/>
      <c r="F86" s="33"/>
      <c r="G86" s="39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C86" s="34"/>
      <c r="AD86" s="77"/>
      <c r="AE86" s="34"/>
    </row>
    <row r="87" spans="2:31" x14ac:dyDescent="0.2">
      <c r="B87" s="31" t="s">
        <v>98</v>
      </c>
      <c r="C87" s="73">
        <v>2</v>
      </c>
      <c r="D87" s="31" t="s">
        <v>109</v>
      </c>
      <c r="E87" s="33">
        <v>1</v>
      </c>
      <c r="F87" s="33" t="s">
        <v>26</v>
      </c>
      <c r="G87" s="39">
        <v>-23724028.54018816</v>
      </c>
      <c r="H87" s="34">
        <v>0</v>
      </c>
      <c r="I87" s="34">
        <v>0</v>
      </c>
      <c r="J87" s="34">
        <v>0</v>
      </c>
      <c r="K87" s="34">
        <v>0</v>
      </c>
      <c r="L87" s="34">
        <v>-35000000</v>
      </c>
      <c r="M87" s="34">
        <v>-9720000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0</v>
      </c>
      <c r="V87" s="34">
        <v>0</v>
      </c>
      <c r="W87" s="34">
        <v>0</v>
      </c>
      <c r="X87" s="34">
        <v>0</v>
      </c>
      <c r="Y87" s="34">
        <v>0</v>
      </c>
      <c r="Z87" s="34">
        <v>0</v>
      </c>
      <c r="AA87" s="34">
        <v>33092800</v>
      </c>
      <c r="AC87" s="34">
        <v>33092800</v>
      </c>
      <c r="AD87" s="77">
        <v>13</v>
      </c>
      <c r="AE87" s="34">
        <v>894400</v>
      </c>
    </row>
    <row r="88" spans="2:31" x14ac:dyDescent="0.2">
      <c r="B88" s="31" t="s">
        <v>99</v>
      </c>
      <c r="C88" s="73">
        <v>1</v>
      </c>
      <c r="D88" s="31" t="s">
        <v>110</v>
      </c>
      <c r="E88" s="33">
        <v>1</v>
      </c>
      <c r="F88" s="33" t="s">
        <v>26</v>
      </c>
      <c r="G88" s="39">
        <v>-10112934.61390117</v>
      </c>
      <c r="H88" s="34">
        <v>0</v>
      </c>
      <c r="I88" s="34">
        <v>0</v>
      </c>
      <c r="J88" s="34">
        <v>0</v>
      </c>
      <c r="K88" s="34">
        <v>0</v>
      </c>
      <c r="L88" s="34">
        <v>-10000000</v>
      </c>
      <c r="M88" s="34">
        <v>-9200000</v>
      </c>
      <c r="N88" s="34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0</v>
      </c>
      <c r="W88" s="34">
        <v>0</v>
      </c>
      <c r="X88" s="34">
        <v>0</v>
      </c>
      <c r="Y88" s="34">
        <v>0</v>
      </c>
      <c r="Z88" s="34">
        <v>0</v>
      </c>
      <c r="AA88" s="34">
        <v>13824000</v>
      </c>
      <c r="AC88" s="34">
        <v>13824000</v>
      </c>
      <c r="AD88" s="77">
        <v>14</v>
      </c>
      <c r="AE88" s="34">
        <v>384000</v>
      </c>
    </row>
    <row r="89" spans="2:31" x14ac:dyDescent="0.2">
      <c r="B89" s="31" t="s">
        <v>100</v>
      </c>
      <c r="C89" s="73">
        <v>1</v>
      </c>
      <c r="D89" s="31" t="s">
        <v>111</v>
      </c>
      <c r="E89" s="33">
        <v>1</v>
      </c>
      <c r="F89" s="33" t="s">
        <v>26</v>
      </c>
      <c r="G89" s="39">
        <v>-10944061.805760901</v>
      </c>
      <c r="H89" s="34">
        <v>0</v>
      </c>
      <c r="I89" s="34">
        <v>0</v>
      </c>
      <c r="J89" s="34">
        <v>0</v>
      </c>
      <c r="K89" s="34">
        <v>-10000000</v>
      </c>
      <c r="L89" s="34">
        <v>-9200000</v>
      </c>
      <c r="M89" s="34">
        <v>0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34">
        <v>0</v>
      </c>
      <c r="V89" s="34">
        <v>0</v>
      </c>
      <c r="W89" s="34">
        <v>0</v>
      </c>
      <c r="X89" s="34">
        <v>0</v>
      </c>
      <c r="Y89" s="34">
        <v>0</v>
      </c>
      <c r="Z89" s="34">
        <v>0</v>
      </c>
      <c r="AA89" s="34">
        <v>13824000</v>
      </c>
      <c r="AC89" s="34">
        <v>13824000</v>
      </c>
      <c r="AD89" s="77">
        <v>14</v>
      </c>
      <c r="AE89" s="34">
        <v>384000</v>
      </c>
    </row>
    <row r="90" spans="2:31" x14ac:dyDescent="0.2">
      <c r="B90" s="31" t="s">
        <v>101</v>
      </c>
      <c r="C90" s="73">
        <v>1</v>
      </c>
      <c r="D90" s="31" t="s">
        <v>110</v>
      </c>
      <c r="E90" s="33">
        <v>1</v>
      </c>
      <c r="F90" s="33" t="s">
        <v>26</v>
      </c>
      <c r="G90" s="39">
        <v>-10112934.61390117</v>
      </c>
      <c r="H90" s="34">
        <v>0</v>
      </c>
      <c r="I90" s="34">
        <v>0</v>
      </c>
      <c r="J90" s="34">
        <v>0</v>
      </c>
      <c r="K90" s="34">
        <v>0</v>
      </c>
      <c r="L90" s="34">
        <v>-10000000</v>
      </c>
      <c r="M90" s="34">
        <v>-9200000</v>
      </c>
      <c r="N90" s="34">
        <v>0</v>
      </c>
      <c r="O90" s="34">
        <v>0</v>
      </c>
      <c r="P90" s="34">
        <v>0</v>
      </c>
      <c r="Q90" s="34">
        <v>0</v>
      </c>
      <c r="R90" s="34">
        <v>0</v>
      </c>
      <c r="S90" s="34">
        <v>0</v>
      </c>
      <c r="T90" s="34">
        <v>0</v>
      </c>
      <c r="U90" s="34">
        <v>0</v>
      </c>
      <c r="V90" s="34">
        <v>0</v>
      </c>
      <c r="W90" s="34">
        <v>0</v>
      </c>
      <c r="X90" s="34">
        <v>0</v>
      </c>
      <c r="Y90" s="34">
        <v>0</v>
      </c>
      <c r="Z90" s="34">
        <v>0</v>
      </c>
      <c r="AA90" s="34">
        <v>13824000</v>
      </c>
      <c r="AC90" s="34">
        <v>13824000</v>
      </c>
      <c r="AD90" s="77">
        <v>14</v>
      </c>
      <c r="AE90" s="34">
        <v>384000</v>
      </c>
    </row>
    <row r="91" spans="2:31" x14ac:dyDescent="0.2">
      <c r="B91" s="31" t="s">
        <v>101</v>
      </c>
      <c r="C91" s="73">
        <v>2</v>
      </c>
      <c r="D91" s="31" t="s">
        <v>114</v>
      </c>
      <c r="E91" s="33">
        <v>1</v>
      </c>
      <c r="F91" s="33" t="s">
        <v>26</v>
      </c>
      <c r="G91" s="39">
        <v>-11934497.713827321</v>
      </c>
      <c r="H91" s="34">
        <v>0</v>
      </c>
      <c r="I91" s="34">
        <v>0</v>
      </c>
      <c r="J91" s="34">
        <v>0</v>
      </c>
      <c r="K91" s="34">
        <v>0</v>
      </c>
      <c r="L91" s="34">
        <v>-10000000</v>
      </c>
      <c r="M91" s="34">
        <v>-13140000</v>
      </c>
      <c r="N91" s="34">
        <v>0</v>
      </c>
      <c r="O91" s="34">
        <v>0</v>
      </c>
      <c r="P91" s="34">
        <v>0</v>
      </c>
      <c r="Q91" s="34">
        <v>0</v>
      </c>
      <c r="R91" s="34">
        <v>0</v>
      </c>
      <c r="S91" s="34">
        <v>0</v>
      </c>
      <c r="T91" s="34">
        <v>0</v>
      </c>
      <c r="U91" s="34">
        <v>0</v>
      </c>
      <c r="V91" s="34">
        <v>0</v>
      </c>
      <c r="W91" s="34">
        <v>0</v>
      </c>
      <c r="X91" s="34">
        <v>0</v>
      </c>
      <c r="Y91" s="34">
        <v>0</v>
      </c>
      <c r="Z91" s="34">
        <v>0</v>
      </c>
      <c r="AA91" s="34">
        <v>17123600</v>
      </c>
      <c r="AC91" s="34">
        <v>17123600</v>
      </c>
      <c r="AD91" s="77">
        <v>13</v>
      </c>
      <c r="AE91" s="34">
        <v>462800</v>
      </c>
    </row>
    <row r="92" spans="2:31" x14ac:dyDescent="0.2">
      <c r="B92" s="31" t="s">
        <v>102</v>
      </c>
      <c r="C92" s="73">
        <v>1</v>
      </c>
      <c r="D92" s="31" t="s">
        <v>115</v>
      </c>
      <c r="E92" s="33">
        <v>1</v>
      </c>
      <c r="F92" s="33" t="s">
        <v>26</v>
      </c>
      <c r="G92" s="39">
        <v>-13977008.699142739</v>
      </c>
      <c r="H92" s="34">
        <v>0</v>
      </c>
      <c r="I92" s="34">
        <v>0</v>
      </c>
      <c r="J92" s="34">
        <v>0</v>
      </c>
      <c r="K92" s="34">
        <v>-15000000</v>
      </c>
      <c r="L92" s="34">
        <v>-9340000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34">
        <v>0</v>
      </c>
      <c r="T92" s="34">
        <v>0</v>
      </c>
      <c r="U92" s="34">
        <v>0</v>
      </c>
      <c r="V92" s="34">
        <v>0</v>
      </c>
      <c r="W92" s="34">
        <v>0</v>
      </c>
      <c r="X92" s="34">
        <v>0</v>
      </c>
      <c r="Y92" s="34">
        <v>0</v>
      </c>
      <c r="Z92" s="34">
        <v>0</v>
      </c>
      <c r="AA92" s="34">
        <v>17524800</v>
      </c>
      <c r="AC92" s="34">
        <v>17524800</v>
      </c>
      <c r="AD92" s="77">
        <v>14</v>
      </c>
      <c r="AE92" s="34">
        <v>486800</v>
      </c>
    </row>
    <row r="93" spans="2:31" x14ac:dyDescent="0.2">
      <c r="B93" s="31" t="s">
        <v>103</v>
      </c>
      <c r="C93" s="73">
        <v>1</v>
      </c>
      <c r="D93" s="31" t="s">
        <v>116</v>
      </c>
      <c r="E93" s="33">
        <v>1</v>
      </c>
      <c r="F93" s="33" t="s">
        <v>26</v>
      </c>
      <c r="G93" s="39">
        <v>-219900.23668279679</v>
      </c>
      <c r="H93" s="34">
        <v>0</v>
      </c>
      <c r="I93" s="34">
        <v>0</v>
      </c>
      <c r="J93" s="34">
        <v>-333278.00000000006</v>
      </c>
      <c r="K93" s="34">
        <v>0</v>
      </c>
      <c r="L93" s="34">
        <v>0</v>
      </c>
      <c r="M93" s="34">
        <v>0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34">
        <v>0</v>
      </c>
      <c r="T93" s="34">
        <v>0</v>
      </c>
      <c r="U93" s="34">
        <v>0</v>
      </c>
      <c r="V93" s="34">
        <v>0</v>
      </c>
      <c r="W93" s="34">
        <v>0</v>
      </c>
      <c r="X93" s="34">
        <v>0</v>
      </c>
      <c r="Y93" s="34">
        <v>0</v>
      </c>
      <c r="Z93" s="34">
        <v>0</v>
      </c>
      <c r="AA93" s="34">
        <v>219963.48000000004</v>
      </c>
      <c r="AC93" s="34">
        <v>219963.48000000004</v>
      </c>
      <c r="AD93" s="77">
        <v>17</v>
      </c>
      <c r="AE93" s="34">
        <v>6665.5600000000013</v>
      </c>
    </row>
    <row r="94" spans="2:31" x14ac:dyDescent="0.2">
      <c r="B94" s="31" t="s">
        <v>104</v>
      </c>
      <c r="C94" s="73">
        <v>1</v>
      </c>
      <c r="D94" s="31" t="s">
        <v>116</v>
      </c>
      <c r="E94" s="33">
        <v>1</v>
      </c>
      <c r="F94" s="33" t="s">
        <v>26</v>
      </c>
      <c r="G94" s="39">
        <v>-219900.23668279679</v>
      </c>
      <c r="H94" s="34">
        <v>0</v>
      </c>
      <c r="I94" s="34">
        <v>0</v>
      </c>
      <c r="J94" s="34">
        <v>-333278.00000000006</v>
      </c>
      <c r="K94" s="34">
        <v>0</v>
      </c>
      <c r="L94" s="34">
        <v>0</v>
      </c>
      <c r="M94" s="34">
        <v>0</v>
      </c>
      <c r="N94" s="34">
        <v>0</v>
      </c>
      <c r="O94" s="34">
        <v>0</v>
      </c>
      <c r="P94" s="34">
        <v>0</v>
      </c>
      <c r="Q94" s="34">
        <v>0</v>
      </c>
      <c r="R94" s="34">
        <v>0</v>
      </c>
      <c r="S94" s="34">
        <v>0</v>
      </c>
      <c r="T94" s="34">
        <v>0</v>
      </c>
      <c r="U94" s="34">
        <v>0</v>
      </c>
      <c r="V94" s="34">
        <v>0</v>
      </c>
      <c r="W94" s="34">
        <v>0</v>
      </c>
      <c r="X94" s="34">
        <v>0</v>
      </c>
      <c r="Y94" s="34">
        <v>0</v>
      </c>
      <c r="Z94" s="34">
        <v>0</v>
      </c>
      <c r="AA94" s="34">
        <v>219963.48000000004</v>
      </c>
      <c r="AC94" s="34">
        <v>219963.48000000004</v>
      </c>
      <c r="AD94" s="77">
        <v>17</v>
      </c>
      <c r="AE94" s="34">
        <v>6665.5600000000013</v>
      </c>
    </row>
    <row r="95" spans="2:31" x14ac:dyDescent="0.2">
      <c r="B95" s="31" t="s">
        <v>105</v>
      </c>
      <c r="C95" s="73">
        <v>1</v>
      </c>
      <c r="D95" s="31" t="s">
        <v>116</v>
      </c>
      <c r="E95" s="33">
        <v>1</v>
      </c>
      <c r="F95" s="33" t="s">
        <v>26</v>
      </c>
      <c r="G95" s="39">
        <v>-219900.23668279679</v>
      </c>
      <c r="H95" s="34">
        <v>0</v>
      </c>
      <c r="I95" s="34">
        <v>0</v>
      </c>
      <c r="J95" s="34">
        <v>-333278.00000000006</v>
      </c>
      <c r="K95" s="34">
        <v>0</v>
      </c>
      <c r="L95" s="34">
        <v>0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  <c r="S95" s="34">
        <v>0</v>
      </c>
      <c r="T95" s="34">
        <v>0</v>
      </c>
      <c r="U95" s="34">
        <v>0</v>
      </c>
      <c r="V95" s="34">
        <v>0</v>
      </c>
      <c r="W95" s="34">
        <v>0</v>
      </c>
      <c r="X95" s="34">
        <v>0</v>
      </c>
      <c r="Y95" s="34">
        <v>0</v>
      </c>
      <c r="Z95" s="34">
        <v>0</v>
      </c>
      <c r="AA95" s="34">
        <v>219963.48000000004</v>
      </c>
      <c r="AC95" s="34">
        <v>219963.48000000004</v>
      </c>
      <c r="AD95" s="77">
        <v>17</v>
      </c>
      <c r="AE95" s="34">
        <v>6665.5600000000013</v>
      </c>
    </row>
    <row r="96" spans="2:31" x14ac:dyDescent="0.2">
      <c r="B96" s="31" t="s">
        <v>105</v>
      </c>
      <c r="C96" s="73">
        <v>2</v>
      </c>
      <c r="D96" s="31" t="s">
        <v>114</v>
      </c>
      <c r="E96" s="33">
        <v>1</v>
      </c>
      <c r="F96" s="33" t="s">
        <v>26</v>
      </c>
      <c r="G96" s="39">
        <v>-11934497.713827321</v>
      </c>
      <c r="H96" s="34">
        <v>0</v>
      </c>
      <c r="I96" s="34">
        <v>0</v>
      </c>
      <c r="J96" s="34">
        <v>0</v>
      </c>
      <c r="K96" s="34">
        <v>0</v>
      </c>
      <c r="L96" s="34">
        <v>-10000000</v>
      </c>
      <c r="M96" s="34">
        <v>-13140000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  <c r="S96" s="34">
        <v>0</v>
      </c>
      <c r="T96" s="34">
        <v>0</v>
      </c>
      <c r="U96" s="34">
        <v>0</v>
      </c>
      <c r="V96" s="34">
        <v>0</v>
      </c>
      <c r="W96" s="34">
        <v>0</v>
      </c>
      <c r="X96" s="34">
        <v>0</v>
      </c>
      <c r="Y96" s="34">
        <v>0</v>
      </c>
      <c r="Z96" s="34">
        <v>0</v>
      </c>
      <c r="AA96" s="34">
        <v>17123600</v>
      </c>
      <c r="AC96" s="34">
        <v>17123600</v>
      </c>
      <c r="AD96" s="77">
        <v>13</v>
      </c>
      <c r="AE96" s="34">
        <v>462800</v>
      </c>
    </row>
    <row r="97" spans="1:31" x14ac:dyDescent="0.2">
      <c r="B97" s="31" t="s">
        <v>117</v>
      </c>
      <c r="C97" s="73">
        <v>2</v>
      </c>
      <c r="D97" s="31" t="s">
        <v>116</v>
      </c>
      <c r="E97" s="33">
        <v>1</v>
      </c>
      <c r="F97" s="33" t="s">
        <v>26</v>
      </c>
      <c r="G97" s="39">
        <v>-165827.75207952762</v>
      </c>
      <c r="H97" s="34">
        <v>0</v>
      </c>
      <c r="I97" s="34">
        <v>0</v>
      </c>
      <c r="J97" s="34">
        <v>0</v>
      </c>
      <c r="K97" s="34">
        <v>0</v>
      </c>
      <c r="L97" s="34">
        <v>0</v>
      </c>
      <c r="M97" s="34">
        <v>-333278.00000000006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34">
        <v>0</v>
      </c>
      <c r="T97" s="34">
        <v>0</v>
      </c>
      <c r="U97" s="34">
        <v>0</v>
      </c>
      <c r="V97" s="34">
        <v>0</v>
      </c>
      <c r="W97" s="34">
        <v>0</v>
      </c>
      <c r="X97" s="34">
        <v>0</v>
      </c>
      <c r="Y97" s="34">
        <v>0</v>
      </c>
      <c r="Z97" s="34">
        <v>0</v>
      </c>
      <c r="AA97" s="34">
        <v>246625.72000000003</v>
      </c>
      <c r="AC97" s="34">
        <v>246625.72000000003</v>
      </c>
      <c r="AD97" s="77">
        <v>13</v>
      </c>
      <c r="AE97" s="34">
        <v>6665.5600000000013</v>
      </c>
    </row>
    <row r="98" spans="1:31" x14ac:dyDescent="0.2">
      <c r="B98" s="31" t="s">
        <v>118</v>
      </c>
      <c r="C98" s="73">
        <v>2</v>
      </c>
      <c r="D98" s="31" t="s">
        <v>116</v>
      </c>
      <c r="E98" s="33">
        <v>1</v>
      </c>
      <c r="F98" s="33" t="s">
        <v>26</v>
      </c>
      <c r="G98" s="39">
        <v>-165827.75207952762</v>
      </c>
      <c r="H98" s="34">
        <v>0</v>
      </c>
      <c r="I98" s="34">
        <v>0</v>
      </c>
      <c r="J98" s="34">
        <v>0</v>
      </c>
      <c r="K98" s="34">
        <v>0</v>
      </c>
      <c r="L98" s="34">
        <v>0</v>
      </c>
      <c r="M98" s="34">
        <v>-333278.00000000006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>
        <v>0</v>
      </c>
      <c r="U98" s="34">
        <v>0</v>
      </c>
      <c r="V98" s="34">
        <v>0</v>
      </c>
      <c r="W98" s="34">
        <v>0</v>
      </c>
      <c r="X98" s="34">
        <v>0</v>
      </c>
      <c r="Y98" s="34">
        <v>0</v>
      </c>
      <c r="Z98" s="34">
        <v>0</v>
      </c>
      <c r="AA98" s="34">
        <v>246625.72000000003</v>
      </c>
      <c r="AC98" s="34">
        <v>246625.72000000003</v>
      </c>
      <c r="AD98" s="77">
        <v>13</v>
      </c>
      <c r="AE98" s="34">
        <v>6665.5600000000013</v>
      </c>
    </row>
    <row r="99" spans="1:31" x14ac:dyDescent="0.2">
      <c r="B99" s="31" t="s">
        <v>157</v>
      </c>
      <c r="C99" s="73">
        <v>2</v>
      </c>
      <c r="D99" s="31" t="s">
        <v>116</v>
      </c>
      <c r="E99" s="33">
        <v>1</v>
      </c>
      <c r="F99" s="33" t="s">
        <v>26</v>
      </c>
      <c r="G99" s="39">
        <v>-165827.75207952762</v>
      </c>
      <c r="H99" s="34">
        <v>0</v>
      </c>
      <c r="I99" s="34">
        <v>0</v>
      </c>
      <c r="J99" s="34">
        <v>0</v>
      </c>
      <c r="K99" s="34">
        <v>0</v>
      </c>
      <c r="L99" s="34">
        <v>0</v>
      </c>
      <c r="M99" s="34">
        <v>-333278.00000000006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0</v>
      </c>
      <c r="V99" s="34">
        <v>0</v>
      </c>
      <c r="W99" s="34">
        <v>0</v>
      </c>
      <c r="X99" s="34">
        <v>0</v>
      </c>
      <c r="Y99" s="34">
        <v>0</v>
      </c>
      <c r="Z99" s="34">
        <v>0</v>
      </c>
      <c r="AA99" s="34">
        <v>246625.72000000003</v>
      </c>
      <c r="AC99" s="34">
        <v>246625.72000000003</v>
      </c>
      <c r="AD99" s="77">
        <v>13</v>
      </c>
      <c r="AE99" s="34">
        <v>6665.5600000000013</v>
      </c>
    </row>
    <row r="101" spans="1:31" ht="15" x14ac:dyDescent="0.25">
      <c r="B101" s="26" t="s">
        <v>49</v>
      </c>
      <c r="C101" s="26"/>
      <c r="D101" s="9"/>
      <c r="E101" s="9"/>
      <c r="F101" s="27"/>
      <c r="G101" s="38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1:31" ht="15" x14ac:dyDescent="0.25">
      <c r="B102" s="28" t="s">
        <v>25</v>
      </c>
      <c r="C102" s="28"/>
      <c r="D102" s="28"/>
      <c r="E102" s="28"/>
      <c r="F102" s="29" t="s">
        <v>17</v>
      </c>
      <c r="G102" s="30" t="s">
        <v>44</v>
      </c>
      <c r="H102" s="30">
        <v>2023</v>
      </c>
      <c r="I102" s="30">
        <v>2024</v>
      </c>
      <c r="J102" s="30">
        <v>2025</v>
      </c>
      <c r="K102" s="30">
        <v>2026</v>
      </c>
      <c r="L102" s="30">
        <v>2027</v>
      </c>
      <c r="M102" s="30">
        <v>2028</v>
      </c>
      <c r="N102" s="30">
        <v>2029</v>
      </c>
      <c r="O102" s="30">
        <v>2030</v>
      </c>
      <c r="P102" s="30">
        <v>2031</v>
      </c>
      <c r="Q102" s="30">
        <v>2032</v>
      </c>
      <c r="R102" s="30">
        <v>2033</v>
      </c>
      <c r="S102" s="30">
        <v>2034</v>
      </c>
      <c r="T102" s="30">
        <v>2035</v>
      </c>
      <c r="U102" s="30">
        <v>2036</v>
      </c>
      <c r="V102" s="30">
        <v>2037</v>
      </c>
      <c r="W102" s="30">
        <v>2038</v>
      </c>
      <c r="X102" s="30">
        <v>2039</v>
      </c>
      <c r="Y102" s="30">
        <v>2040</v>
      </c>
      <c r="Z102" s="30">
        <v>2041</v>
      </c>
      <c r="AA102" s="30">
        <v>2042</v>
      </c>
    </row>
    <row r="103" spans="1:31" x14ac:dyDescent="0.2">
      <c r="A103" s="23"/>
      <c r="B103" s="31" t="s">
        <v>97</v>
      </c>
      <c r="C103" s="31"/>
      <c r="D103" s="32"/>
      <c r="E103" s="32"/>
      <c r="F103" s="33" t="s">
        <v>26</v>
      </c>
      <c r="G103" s="39">
        <v>-175465299.40121794</v>
      </c>
      <c r="H103" s="34">
        <v>-3206685.9702940285</v>
      </c>
      <c r="I103" s="34">
        <v>-12900039.289619526</v>
      </c>
      <c r="J103" s="34">
        <v>-67117200.621726424</v>
      </c>
      <c r="K103" s="34">
        <v>-98252317.870229796</v>
      </c>
      <c r="L103" s="34">
        <v>-57241104.781033315</v>
      </c>
      <c r="M103" s="34">
        <v>-23528527.15265765</v>
      </c>
      <c r="N103" s="34">
        <v>-11645069.154439274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4">
        <v>0</v>
      </c>
      <c r="V103" s="34">
        <v>0</v>
      </c>
      <c r="W103" s="34">
        <v>0</v>
      </c>
      <c r="X103" s="34">
        <v>0</v>
      </c>
      <c r="Y103" s="34">
        <v>0</v>
      </c>
      <c r="Z103" s="34">
        <v>0</v>
      </c>
      <c r="AA103" s="34">
        <v>156528811.41292855</v>
      </c>
    </row>
    <row r="104" spans="1:31" x14ac:dyDescent="0.2">
      <c r="A104" s="23"/>
      <c r="B104" s="31" t="s">
        <v>98</v>
      </c>
      <c r="C104" s="31"/>
      <c r="D104" s="32"/>
      <c r="E104" s="32"/>
      <c r="F104" s="33" t="s">
        <v>26</v>
      </c>
      <c r="G104" s="39">
        <v>-153598044.27151799</v>
      </c>
      <c r="H104" s="34">
        <v>-2476045.605460606</v>
      </c>
      <c r="I104" s="34">
        <v>-11876473.330656376</v>
      </c>
      <c r="J104" s="34">
        <v>-65427657.455899201</v>
      </c>
      <c r="K104" s="34">
        <v>-11731043.870460166</v>
      </c>
      <c r="L104" s="34">
        <v>-81214032.783121556</v>
      </c>
      <c r="M104" s="34">
        <v>-40613655.279063344</v>
      </c>
      <c r="N104" s="34">
        <v>-52002700.115338735</v>
      </c>
      <c r="O104" s="34">
        <v>0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0</v>
      </c>
      <c r="V104" s="34">
        <v>0</v>
      </c>
      <c r="W104" s="34">
        <v>0</v>
      </c>
      <c r="X104" s="34">
        <v>0</v>
      </c>
      <c r="Y104" s="34">
        <v>0</v>
      </c>
      <c r="Z104" s="34">
        <v>0</v>
      </c>
      <c r="AA104" s="34">
        <v>174944445.98105001</v>
      </c>
    </row>
    <row r="105" spans="1:31" x14ac:dyDescent="0.2">
      <c r="A105" s="23"/>
      <c r="B105" s="31" t="s">
        <v>99</v>
      </c>
      <c r="C105" s="31"/>
      <c r="D105" s="32"/>
      <c r="E105" s="32"/>
      <c r="F105" s="33" t="s">
        <v>26</v>
      </c>
      <c r="G105" s="39">
        <v>-101615038.80973847</v>
      </c>
      <c r="H105" s="34">
        <v>-853032.18063462048</v>
      </c>
      <c r="I105" s="34">
        <v>-4152329.8479135269</v>
      </c>
      <c r="J105" s="34">
        <v>-6074347.2332992908</v>
      </c>
      <c r="K105" s="34">
        <v>-14665683.980129948</v>
      </c>
      <c r="L105" s="34">
        <v>-82013947.950588107</v>
      </c>
      <c r="M105" s="34">
        <v>-60650064.322123215</v>
      </c>
      <c r="N105" s="34">
        <v>-11645069</v>
      </c>
      <c r="O105" s="34">
        <v>0</v>
      </c>
      <c r="P105" s="34">
        <v>0</v>
      </c>
      <c r="Q105" s="34">
        <v>0</v>
      </c>
      <c r="R105" s="34">
        <v>0</v>
      </c>
      <c r="S105" s="34">
        <v>0</v>
      </c>
      <c r="T105" s="34">
        <v>0</v>
      </c>
      <c r="U105" s="34">
        <v>0</v>
      </c>
      <c r="V105" s="34">
        <v>0</v>
      </c>
      <c r="W105" s="34">
        <v>0</v>
      </c>
      <c r="X105" s="34">
        <v>0</v>
      </c>
      <c r="Y105" s="34">
        <v>0</v>
      </c>
      <c r="Z105" s="34">
        <v>0</v>
      </c>
      <c r="AA105" s="34">
        <v>116640819.32072586</v>
      </c>
    </row>
    <row r="106" spans="1:31" x14ac:dyDescent="0.2">
      <c r="A106" s="23"/>
      <c r="B106" s="31" t="s">
        <v>100</v>
      </c>
      <c r="C106" s="31"/>
      <c r="D106" s="32"/>
      <c r="E106" s="32"/>
      <c r="F106" s="33" t="s">
        <v>26</v>
      </c>
      <c r="G106" s="39">
        <v>-83596795.824292034</v>
      </c>
      <c r="H106" s="34">
        <v>-1059318.6969831639</v>
      </c>
      <c r="I106" s="34">
        <v>-4160490.5938916295</v>
      </c>
      <c r="J106" s="34">
        <v>-7021259.2980115544</v>
      </c>
      <c r="K106" s="34">
        <v>-44081128.392771907</v>
      </c>
      <c r="L106" s="34">
        <v>-65529225.879101165</v>
      </c>
      <c r="M106" s="34">
        <v>-11699086.92924059</v>
      </c>
      <c r="N106" s="34">
        <v>-11645069</v>
      </c>
      <c r="O106" s="34">
        <v>0</v>
      </c>
      <c r="P106" s="34">
        <v>0</v>
      </c>
      <c r="Q106" s="34">
        <v>0</v>
      </c>
      <c r="R106" s="34">
        <v>0</v>
      </c>
      <c r="S106" s="34">
        <v>0</v>
      </c>
      <c r="T106" s="34">
        <v>0</v>
      </c>
      <c r="U106" s="34">
        <v>0</v>
      </c>
      <c r="V106" s="34">
        <v>0</v>
      </c>
      <c r="W106" s="34">
        <v>0</v>
      </c>
      <c r="X106" s="34">
        <v>0</v>
      </c>
      <c r="Y106" s="34">
        <v>0</v>
      </c>
      <c r="Z106" s="34">
        <v>0</v>
      </c>
      <c r="AA106" s="34">
        <v>98312314.479007155</v>
      </c>
    </row>
    <row r="107" spans="1:31" x14ac:dyDescent="0.2">
      <c r="A107" s="23"/>
      <c r="B107" s="31" t="s">
        <v>101</v>
      </c>
      <c r="C107" s="31"/>
      <c r="D107" s="32"/>
      <c r="E107" s="32"/>
      <c r="F107" s="33" t="s">
        <v>26</v>
      </c>
      <c r="G107" s="39">
        <v>-130807776.14981507</v>
      </c>
      <c r="H107" s="34">
        <v>-853032.18063462048</v>
      </c>
      <c r="I107" s="34">
        <v>-4256168.8051002389</v>
      </c>
      <c r="J107" s="34">
        <v>-6353734.4871103223</v>
      </c>
      <c r="K107" s="34">
        <v>-15768608.728591612</v>
      </c>
      <c r="L107" s="34">
        <v>-116676412.28206776</v>
      </c>
      <c r="M107" s="34">
        <v>-93030772.900594801</v>
      </c>
      <c r="N107" s="34">
        <v>-1514936.9105893557</v>
      </c>
      <c r="O107" s="34">
        <v>0</v>
      </c>
      <c r="P107" s="34">
        <v>0</v>
      </c>
      <c r="Q107" s="34">
        <v>0</v>
      </c>
      <c r="R107" s="34">
        <v>0</v>
      </c>
      <c r="S107" s="34">
        <v>0</v>
      </c>
      <c r="T107" s="34">
        <v>0</v>
      </c>
      <c r="U107" s="34">
        <v>0</v>
      </c>
      <c r="V107" s="34">
        <v>0</v>
      </c>
      <c r="W107" s="34">
        <v>0</v>
      </c>
      <c r="X107" s="34">
        <v>0</v>
      </c>
      <c r="Y107" s="34">
        <v>0</v>
      </c>
      <c r="Z107" s="34">
        <v>0</v>
      </c>
      <c r="AA107" s="34">
        <v>165053048.58952588</v>
      </c>
    </row>
    <row r="108" spans="1:31" x14ac:dyDescent="0.2">
      <c r="A108" s="23"/>
      <c r="B108" s="31" t="s">
        <v>102</v>
      </c>
      <c r="C108" s="31"/>
      <c r="D108" s="32"/>
      <c r="E108" s="32"/>
      <c r="F108" s="33" t="s">
        <v>26</v>
      </c>
      <c r="G108" s="39">
        <v>-153830979.09353581</v>
      </c>
      <c r="H108" s="34">
        <v>-1396969.7715339283</v>
      </c>
      <c r="I108" s="34">
        <v>-4873417.2523658322</v>
      </c>
      <c r="J108" s="34">
        <v>-9330605.5003997684</v>
      </c>
      <c r="K108" s="34">
        <v>-65154828.103105627</v>
      </c>
      <c r="L108" s="34">
        <v>-163759125.56348768</v>
      </c>
      <c r="M108" s="34">
        <v>-9922681.6191071663</v>
      </c>
      <c r="N108" s="34">
        <v>-11645069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0</v>
      </c>
      <c r="V108" s="34">
        <v>0</v>
      </c>
      <c r="W108" s="34">
        <v>0</v>
      </c>
      <c r="X108" s="34">
        <v>0</v>
      </c>
      <c r="Y108" s="34">
        <v>0</v>
      </c>
      <c r="Z108" s="34">
        <v>0</v>
      </c>
      <c r="AA108" s="34">
        <v>177781372.38220713</v>
      </c>
    </row>
    <row r="109" spans="1:31" x14ac:dyDescent="0.2">
      <c r="A109" s="23"/>
      <c r="B109" s="31" t="s">
        <v>103</v>
      </c>
      <c r="C109" s="31"/>
      <c r="D109" s="32"/>
      <c r="E109" s="32"/>
      <c r="F109" s="33" t="s">
        <v>26</v>
      </c>
      <c r="G109" s="39">
        <v>-87732474.202300414</v>
      </c>
      <c r="H109" s="34">
        <v>-1780538.7185994086</v>
      </c>
      <c r="I109" s="34">
        <v>-6344069.0631217919</v>
      </c>
      <c r="J109" s="34">
        <v>-27259103.828959916</v>
      </c>
      <c r="K109" s="34">
        <v>-70972338.625777692</v>
      </c>
      <c r="L109" s="34">
        <v>-17607687.043541193</v>
      </c>
      <c r="M109" s="34">
        <v>-6968417</v>
      </c>
      <c r="N109" s="34">
        <v>-11645069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4">
        <v>0</v>
      </c>
      <c r="V109" s="34">
        <v>0</v>
      </c>
      <c r="W109" s="34">
        <v>0</v>
      </c>
      <c r="X109" s="34">
        <v>0</v>
      </c>
      <c r="Y109" s="34">
        <v>0</v>
      </c>
      <c r="Z109" s="34">
        <v>0</v>
      </c>
      <c r="AA109" s="34">
        <v>91221970.360207155</v>
      </c>
    </row>
    <row r="110" spans="1:31" x14ac:dyDescent="0.2">
      <c r="A110" s="23"/>
      <c r="B110" s="31" t="s">
        <v>104</v>
      </c>
      <c r="C110" s="31"/>
      <c r="D110" s="32"/>
      <c r="E110" s="32"/>
      <c r="F110" s="33" t="s">
        <v>26</v>
      </c>
      <c r="G110" s="39"/>
      <c r="H110" s="75" t="s">
        <v>200</v>
      </c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</row>
    <row r="111" spans="1:31" x14ac:dyDescent="0.2">
      <c r="A111" s="23"/>
      <c r="B111" s="31" t="s">
        <v>105</v>
      </c>
      <c r="C111" s="31"/>
      <c r="D111" s="32"/>
      <c r="E111" s="32"/>
      <c r="F111" s="33" t="s">
        <v>26</v>
      </c>
      <c r="G111" s="39">
        <v>-115426492.27017897</v>
      </c>
      <c r="H111" s="34">
        <v>-1604212.6826498706</v>
      </c>
      <c r="I111" s="34">
        <v>-6322108.4710936435</v>
      </c>
      <c r="J111" s="34">
        <v>-26924343.034240011</v>
      </c>
      <c r="K111" s="34">
        <v>-62954527.61628516</v>
      </c>
      <c r="L111" s="34">
        <v>-45747050.723129183</v>
      </c>
      <c r="M111" s="34">
        <v>-55909235.622012779</v>
      </c>
      <c r="N111" s="34">
        <v>-1514936.9105893557</v>
      </c>
      <c r="O111" s="34">
        <v>0</v>
      </c>
      <c r="P111" s="34">
        <v>0</v>
      </c>
      <c r="Q111" s="34">
        <v>0</v>
      </c>
      <c r="R111" s="34">
        <v>0</v>
      </c>
      <c r="S111" s="34">
        <v>0</v>
      </c>
      <c r="T111" s="34">
        <v>0</v>
      </c>
      <c r="U111" s="34">
        <v>0</v>
      </c>
      <c r="V111" s="34">
        <v>0</v>
      </c>
      <c r="W111" s="34">
        <v>0</v>
      </c>
      <c r="X111" s="34">
        <v>0</v>
      </c>
      <c r="Y111" s="34">
        <v>0</v>
      </c>
      <c r="Z111" s="34">
        <v>0</v>
      </c>
      <c r="AA111" s="34">
        <v>140433966.62015003</v>
      </c>
    </row>
    <row r="112" spans="1:31" x14ac:dyDescent="0.2">
      <c r="B112" s="31" t="s">
        <v>117</v>
      </c>
      <c r="C112" s="31"/>
      <c r="D112" s="32"/>
      <c r="E112" s="32"/>
      <c r="F112" s="33" t="s">
        <v>26</v>
      </c>
      <c r="G112" s="39"/>
      <c r="H112" s="75" t="s">
        <v>200</v>
      </c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</row>
    <row r="113" spans="2:27" x14ac:dyDescent="0.2">
      <c r="B113" s="31" t="s">
        <v>118</v>
      </c>
      <c r="C113" s="31"/>
      <c r="D113" s="32"/>
      <c r="E113" s="32"/>
      <c r="F113" s="33" t="s">
        <v>26</v>
      </c>
      <c r="G113" s="39"/>
      <c r="H113" s="75" t="s">
        <v>200</v>
      </c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</row>
    <row r="114" spans="2:27" x14ac:dyDescent="0.2">
      <c r="B114" s="97" t="s">
        <v>157</v>
      </c>
      <c r="C114" s="31"/>
      <c r="D114" s="32"/>
      <c r="E114" s="32"/>
      <c r="F114" s="33" t="s">
        <v>26</v>
      </c>
      <c r="G114" s="39"/>
      <c r="H114" s="75" t="s">
        <v>200</v>
      </c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</row>
    <row r="116" spans="2:27" ht="15" x14ac:dyDescent="0.25">
      <c r="B116" s="26" t="s">
        <v>50</v>
      </c>
      <c r="C116" s="26"/>
      <c r="D116" s="9"/>
      <c r="E116" s="9"/>
      <c r="F116" s="27"/>
      <c r="G116" s="38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2:27" ht="15" x14ac:dyDescent="0.25">
      <c r="B117" s="28" t="s">
        <v>25</v>
      </c>
      <c r="C117" s="28"/>
      <c r="D117" s="28"/>
      <c r="E117" s="28"/>
      <c r="F117" s="29" t="s">
        <v>17</v>
      </c>
      <c r="G117" s="30" t="s">
        <v>44</v>
      </c>
      <c r="H117" s="30">
        <v>2023</v>
      </c>
      <c r="I117" s="30">
        <v>2024</v>
      </c>
      <c r="J117" s="30">
        <v>2025</v>
      </c>
      <c r="K117" s="30">
        <v>2026</v>
      </c>
      <c r="L117" s="30">
        <v>2027</v>
      </c>
      <c r="M117" s="30">
        <v>2028</v>
      </c>
      <c r="N117" s="30">
        <v>2029</v>
      </c>
      <c r="O117" s="30">
        <v>2030</v>
      </c>
      <c r="P117" s="30">
        <v>2031</v>
      </c>
      <c r="Q117" s="30">
        <v>2032</v>
      </c>
      <c r="R117" s="30">
        <v>2033</v>
      </c>
      <c r="S117" s="30">
        <v>2034</v>
      </c>
      <c r="T117" s="30">
        <v>2035</v>
      </c>
      <c r="U117" s="30">
        <v>2036</v>
      </c>
      <c r="V117" s="30">
        <v>2037</v>
      </c>
      <c r="W117" s="30">
        <v>2038</v>
      </c>
      <c r="X117" s="30">
        <v>2039</v>
      </c>
      <c r="Y117" s="30">
        <v>2040</v>
      </c>
      <c r="Z117" s="30">
        <v>2041</v>
      </c>
      <c r="AA117" s="30">
        <v>2042</v>
      </c>
    </row>
    <row r="118" spans="2:27" x14ac:dyDescent="0.2">
      <c r="B118" s="31" t="s">
        <v>97</v>
      </c>
      <c r="C118" s="31"/>
      <c r="D118" s="32"/>
      <c r="E118" s="32"/>
      <c r="F118" s="33" t="s">
        <v>26</v>
      </c>
      <c r="G118" s="39">
        <v>0</v>
      </c>
      <c r="H118" s="34">
        <v>0</v>
      </c>
      <c r="I118" s="34">
        <v>0</v>
      </c>
      <c r="J118" s="34">
        <v>0</v>
      </c>
      <c r="K118" s="34">
        <v>0</v>
      </c>
      <c r="L118" s="34">
        <v>0</v>
      </c>
      <c r="M118" s="34">
        <v>0</v>
      </c>
      <c r="N118" s="34">
        <v>0</v>
      </c>
      <c r="O118" s="34">
        <v>0</v>
      </c>
      <c r="P118" s="34">
        <v>0</v>
      </c>
      <c r="Q118" s="34">
        <v>0</v>
      </c>
      <c r="R118" s="34">
        <v>0</v>
      </c>
      <c r="S118" s="34">
        <v>0</v>
      </c>
      <c r="T118" s="34">
        <v>0</v>
      </c>
      <c r="U118" s="34">
        <v>0</v>
      </c>
      <c r="V118" s="34">
        <v>0</v>
      </c>
      <c r="W118" s="34">
        <v>0</v>
      </c>
      <c r="X118" s="34">
        <v>0</v>
      </c>
      <c r="Y118" s="34">
        <v>0</v>
      </c>
      <c r="Z118" s="34">
        <v>0</v>
      </c>
      <c r="AA118" s="34">
        <v>0</v>
      </c>
    </row>
    <row r="119" spans="2:27" x14ac:dyDescent="0.2">
      <c r="B119" s="31" t="s">
        <v>98</v>
      </c>
      <c r="C119" s="31"/>
      <c r="D119" s="32"/>
      <c r="E119" s="32"/>
      <c r="F119" s="33" t="s">
        <v>26</v>
      </c>
      <c r="G119" s="39">
        <v>0</v>
      </c>
      <c r="H119" s="34">
        <v>0</v>
      </c>
      <c r="I119" s="34">
        <v>0</v>
      </c>
      <c r="J119" s="34">
        <v>0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0</v>
      </c>
      <c r="V119" s="34">
        <v>0</v>
      </c>
      <c r="W119" s="34">
        <v>0</v>
      </c>
      <c r="X119" s="34">
        <v>0</v>
      </c>
      <c r="Y119" s="34">
        <v>0</v>
      </c>
      <c r="Z119" s="34">
        <v>0</v>
      </c>
      <c r="AA119" s="34">
        <v>0</v>
      </c>
    </row>
    <row r="120" spans="2:27" x14ac:dyDescent="0.2">
      <c r="B120" s="31" t="s">
        <v>99</v>
      </c>
      <c r="C120" s="31"/>
      <c r="D120" s="32"/>
      <c r="E120" s="32"/>
      <c r="F120" s="33" t="s">
        <v>26</v>
      </c>
      <c r="G120" s="39">
        <v>0</v>
      </c>
      <c r="H120" s="34">
        <v>0</v>
      </c>
      <c r="I120" s="34">
        <v>0</v>
      </c>
      <c r="J120" s="34">
        <v>0</v>
      </c>
      <c r="K120" s="34">
        <v>0</v>
      </c>
      <c r="L120" s="34">
        <v>0</v>
      </c>
      <c r="M120" s="34">
        <v>0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0</v>
      </c>
      <c r="V120" s="34">
        <v>0</v>
      </c>
      <c r="W120" s="34">
        <v>0</v>
      </c>
      <c r="X120" s="34">
        <v>0</v>
      </c>
      <c r="Y120" s="34">
        <v>0</v>
      </c>
      <c r="Z120" s="34">
        <v>0</v>
      </c>
      <c r="AA120" s="34">
        <v>0</v>
      </c>
    </row>
    <row r="121" spans="2:27" x14ac:dyDescent="0.2">
      <c r="B121" s="31" t="s">
        <v>100</v>
      </c>
      <c r="C121" s="31"/>
      <c r="D121" s="32"/>
      <c r="E121" s="32"/>
      <c r="F121" s="33" t="s">
        <v>26</v>
      </c>
      <c r="G121" s="39">
        <v>0</v>
      </c>
      <c r="H121" s="34">
        <v>0</v>
      </c>
      <c r="I121" s="34">
        <v>0</v>
      </c>
      <c r="J121" s="34">
        <v>0</v>
      </c>
      <c r="K121" s="34">
        <v>0</v>
      </c>
      <c r="L121" s="34">
        <v>0</v>
      </c>
      <c r="M121" s="34">
        <v>0</v>
      </c>
      <c r="N121" s="34">
        <v>0</v>
      </c>
      <c r="O121" s="34">
        <v>0</v>
      </c>
      <c r="P121" s="34">
        <v>0</v>
      </c>
      <c r="Q121" s="34">
        <v>0</v>
      </c>
      <c r="R121" s="34">
        <v>0</v>
      </c>
      <c r="S121" s="34">
        <v>0</v>
      </c>
      <c r="T121" s="34">
        <v>0</v>
      </c>
      <c r="U121" s="34">
        <v>0</v>
      </c>
      <c r="V121" s="34">
        <v>0</v>
      </c>
      <c r="W121" s="34">
        <v>0</v>
      </c>
      <c r="X121" s="34">
        <v>0</v>
      </c>
      <c r="Y121" s="34">
        <v>0</v>
      </c>
      <c r="Z121" s="34">
        <v>0</v>
      </c>
      <c r="AA121" s="34">
        <v>0</v>
      </c>
    </row>
    <row r="122" spans="2:27" x14ac:dyDescent="0.2">
      <c r="B122" s="31" t="s">
        <v>101</v>
      </c>
      <c r="C122" s="31"/>
      <c r="D122" s="32"/>
      <c r="E122" s="32"/>
      <c r="F122" s="33" t="s">
        <v>26</v>
      </c>
      <c r="G122" s="39">
        <v>0</v>
      </c>
      <c r="H122" s="34">
        <v>0</v>
      </c>
      <c r="I122" s="34">
        <v>0</v>
      </c>
      <c r="J122" s="34">
        <v>0</v>
      </c>
      <c r="K122" s="34">
        <v>0</v>
      </c>
      <c r="L122" s="34">
        <v>0</v>
      </c>
      <c r="M122" s="34">
        <v>0</v>
      </c>
      <c r="N122" s="34">
        <v>0</v>
      </c>
      <c r="O122" s="34">
        <v>0</v>
      </c>
      <c r="P122" s="34">
        <v>0</v>
      </c>
      <c r="Q122" s="34">
        <v>0</v>
      </c>
      <c r="R122" s="34">
        <v>0</v>
      </c>
      <c r="S122" s="34">
        <v>0</v>
      </c>
      <c r="T122" s="34">
        <v>0</v>
      </c>
      <c r="U122" s="34">
        <v>0</v>
      </c>
      <c r="V122" s="34">
        <v>0</v>
      </c>
      <c r="W122" s="34">
        <v>0</v>
      </c>
      <c r="X122" s="34">
        <v>0</v>
      </c>
      <c r="Y122" s="34">
        <v>0</v>
      </c>
      <c r="Z122" s="34">
        <v>0</v>
      </c>
      <c r="AA122" s="34">
        <v>0</v>
      </c>
    </row>
    <row r="123" spans="2:27" x14ac:dyDescent="0.2">
      <c r="B123" s="31" t="s">
        <v>102</v>
      </c>
      <c r="C123" s="31"/>
      <c r="D123" s="32"/>
      <c r="E123" s="32"/>
      <c r="F123" s="33" t="s">
        <v>26</v>
      </c>
      <c r="G123" s="39">
        <v>0</v>
      </c>
      <c r="H123" s="34">
        <v>0</v>
      </c>
      <c r="I123" s="34">
        <v>0</v>
      </c>
      <c r="J123" s="34">
        <v>0</v>
      </c>
      <c r="K123" s="34">
        <v>0</v>
      </c>
      <c r="L123" s="34">
        <v>0</v>
      </c>
      <c r="M123" s="34">
        <v>0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</row>
    <row r="124" spans="2:27" x14ac:dyDescent="0.2">
      <c r="B124" s="31" t="s">
        <v>103</v>
      </c>
      <c r="C124" s="31"/>
      <c r="D124" s="32"/>
      <c r="E124" s="32"/>
      <c r="F124" s="33" t="s">
        <v>26</v>
      </c>
      <c r="G124" s="39">
        <v>0</v>
      </c>
      <c r="H124" s="34">
        <v>0</v>
      </c>
      <c r="I124" s="34">
        <v>0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  <c r="S124" s="34">
        <v>0</v>
      </c>
      <c r="T124" s="34">
        <v>0</v>
      </c>
      <c r="U124" s="34">
        <v>0</v>
      </c>
      <c r="V124" s="34">
        <v>0</v>
      </c>
      <c r="W124" s="34">
        <v>0</v>
      </c>
      <c r="X124" s="34">
        <v>0</v>
      </c>
      <c r="Y124" s="34">
        <v>0</v>
      </c>
      <c r="Z124" s="34">
        <v>0</v>
      </c>
      <c r="AA124" s="34">
        <v>0</v>
      </c>
    </row>
    <row r="125" spans="2:27" x14ac:dyDescent="0.2">
      <c r="B125" s="31" t="s">
        <v>104</v>
      </c>
      <c r="C125" s="31"/>
      <c r="D125" s="32"/>
      <c r="E125" s="32"/>
      <c r="F125" s="33" t="s">
        <v>26</v>
      </c>
      <c r="G125" s="39"/>
      <c r="H125" s="75" t="s">
        <v>200</v>
      </c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</row>
    <row r="126" spans="2:27" x14ac:dyDescent="0.2">
      <c r="B126" s="31" t="s">
        <v>105</v>
      </c>
      <c r="C126" s="31"/>
      <c r="D126" s="32"/>
      <c r="E126" s="32"/>
      <c r="F126" s="33" t="s">
        <v>26</v>
      </c>
      <c r="G126" s="39">
        <v>0</v>
      </c>
      <c r="H126" s="34">
        <v>0</v>
      </c>
      <c r="I126" s="34">
        <v>0</v>
      </c>
      <c r="J126" s="34">
        <v>0</v>
      </c>
      <c r="K126" s="34">
        <v>0</v>
      </c>
      <c r="L126" s="34">
        <v>0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34">
        <v>0</v>
      </c>
      <c r="S126" s="34">
        <v>0</v>
      </c>
      <c r="T126" s="34">
        <v>0</v>
      </c>
      <c r="U126" s="34">
        <v>0</v>
      </c>
      <c r="V126" s="34">
        <v>0</v>
      </c>
      <c r="W126" s="34">
        <v>0</v>
      </c>
      <c r="X126" s="34">
        <v>0</v>
      </c>
      <c r="Y126" s="34">
        <v>0</v>
      </c>
      <c r="Z126" s="34">
        <v>0</v>
      </c>
      <c r="AA126" s="34">
        <v>0</v>
      </c>
    </row>
    <row r="127" spans="2:27" x14ac:dyDescent="0.2">
      <c r="B127" s="31" t="s">
        <v>117</v>
      </c>
      <c r="C127" s="31"/>
      <c r="D127" s="32"/>
      <c r="E127" s="32"/>
      <c r="F127" s="33" t="s">
        <v>26</v>
      </c>
      <c r="G127" s="39"/>
      <c r="H127" s="75" t="s">
        <v>200</v>
      </c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</row>
    <row r="128" spans="2:27" x14ac:dyDescent="0.2">
      <c r="B128" s="31" t="s">
        <v>118</v>
      </c>
      <c r="C128" s="31"/>
      <c r="D128" s="32"/>
      <c r="E128" s="32"/>
      <c r="F128" s="33" t="s">
        <v>26</v>
      </c>
      <c r="G128" s="39"/>
      <c r="H128" s="75" t="s">
        <v>200</v>
      </c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</row>
    <row r="129" spans="2:27" ht="15.95" customHeight="1" x14ac:dyDescent="0.2">
      <c r="B129" s="97" t="s">
        <v>157</v>
      </c>
      <c r="C129" s="31"/>
      <c r="D129" s="32"/>
      <c r="E129" s="32"/>
      <c r="F129" s="33" t="s">
        <v>26</v>
      </c>
      <c r="G129" s="39"/>
      <c r="H129" s="75" t="s">
        <v>200</v>
      </c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</row>
    <row r="130" spans="2:27" x14ac:dyDescent="0.2">
      <c r="B130" s="79"/>
    </row>
    <row r="131" spans="2:27" ht="15" x14ac:dyDescent="0.25">
      <c r="B131" s="24" t="s">
        <v>93</v>
      </c>
      <c r="C131" s="24"/>
      <c r="D131" s="25"/>
      <c r="E131" s="25"/>
      <c r="F131" s="6"/>
      <c r="G131" s="1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</row>
    <row r="132" spans="2:27" ht="15" x14ac:dyDescent="0.25">
      <c r="B132" s="28" t="s">
        <v>25</v>
      </c>
      <c r="C132" s="28" t="s">
        <v>106</v>
      </c>
      <c r="D132" s="28" t="s">
        <v>124</v>
      </c>
      <c r="E132" s="29" t="s">
        <v>47</v>
      </c>
      <c r="F132" s="29" t="s">
        <v>17</v>
      </c>
      <c r="G132" s="30" t="s">
        <v>44</v>
      </c>
      <c r="H132" s="30">
        <v>2023</v>
      </c>
      <c r="I132" s="30">
        <v>2024</v>
      </c>
      <c r="J132" s="30">
        <v>2025</v>
      </c>
      <c r="K132" s="30">
        <v>2026</v>
      </c>
      <c r="L132" s="30">
        <v>2027</v>
      </c>
      <c r="M132" s="30">
        <v>2028</v>
      </c>
      <c r="N132" s="30">
        <v>2029</v>
      </c>
      <c r="O132" s="30">
        <v>2030</v>
      </c>
      <c r="P132" s="30">
        <v>2031</v>
      </c>
      <c r="Q132" s="30">
        <v>2032</v>
      </c>
      <c r="R132" s="30">
        <v>2033</v>
      </c>
      <c r="S132" s="30">
        <v>2034</v>
      </c>
      <c r="T132" s="30">
        <v>2035</v>
      </c>
      <c r="U132" s="30">
        <v>2036</v>
      </c>
      <c r="V132" s="30">
        <v>2037</v>
      </c>
      <c r="W132" s="30">
        <v>2038</v>
      </c>
      <c r="X132" s="30">
        <v>2039</v>
      </c>
      <c r="Y132" s="30">
        <v>2040</v>
      </c>
      <c r="Z132" s="30">
        <v>2041</v>
      </c>
      <c r="AA132" s="30">
        <v>2042</v>
      </c>
    </row>
    <row r="133" spans="2:27" x14ac:dyDescent="0.2">
      <c r="B133" s="32" t="s">
        <v>97</v>
      </c>
      <c r="C133" s="61">
        <v>1</v>
      </c>
      <c r="D133" s="32" t="s">
        <v>107</v>
      </c>
      <c r="E133" s="33">
        <v>1</v>
      </c>
      <c r="F133" s="33" t="s">
        <v>26</v>
      </c>
      <c r="G133" s="39">
        <v>-797713.74277839845</v>
      </c>
      <c r="H133" s="34">
        <v>0</v>
      </c>
      <c r="I133" s="34">
        <v>0</v>
      </c>
      <c r="J133" s="34">
        <v>0</v>
      </c>
      <c r="K133" s="34">
        <v>-81721.797299999991</v>
      </c>
      <c r="L133" s="34">
        <v>-81721.797299999991</v>
      </c>
      <c r="M133" s="34">
        <v>-81721.797299999991</v>
      </c>
      <c r="N133" s="34">
        <v>-81721.797299999991</v>
      </c>
      <c r="O133" s="34">
        <v>-81721.797299999991</v>
      </c>
      <c r="P133" s="34">
        <v>-81721.797299999991</v>
      </c>
      <c r="Q133" s="34">
        <v>-81721.797299999991</v>
      </c>
      <c r="R133" s="34">
        <v>-81721.797299999991</v>
      </c>
      <c r="S133" s="34">
        <v>-81721.797299999991</v>
      </c>
      <c r="T133" s="34">
        <v>-81721.797299999991</v>
      </c>
      <c r="U133" s="34">
        <v>-81721.797299999991</v>
      </c>
      <c r="V133" s="34">
        <v>-81721.797299999991</v>
      </c>
      <c r="W133" s="34">
        <v>-81721.797299999991</v>
      </c>
      <c r="X133" s="34">
        <v>-81721.797299999991</v>
      </c>
      <c r="Y133" s="34">
        <v>-81721.797299999991</v>
      </c>
      <c r="Z133" s="34">
        <v>-81721.797299999991</v>
      </c>
      <c r="AA133" s="34">
        <v>-81721.797299999991</v>
      </c>
    </row>
    <row r="134" spans="2:27" x14ac:dyDescent="0.2">
      <c r="B134" s="32" t="s">
        <v>97</v>
      </c>
      <c r="C134" s="61">
        <v>1</v>
      </c>
      <c r="D134" s="32" t="s">
        <v>108</v>
      </c>
      <c r="E134" s="33">
        <v>1</v>
      </c>
      <c r="F134" s="33" t="s">
        <v>26</v>
      </c>
      <c r="G134" s="39">
        <v>-4973368.5562325921</v>
      </c>
      <c r="H134" s="34">
        <v>0</v>
      </c>
      <c r="I134" s="34">
        <v>0</v>
      </c>
      <c r="J134" s="34">
        <v>0</v>
      </c>
      <c r="K134" s="34">
        <v>-509496.82230000006</v>
      </c>
      <c r="L134" s="34">
        <v>-509496.82230000006</v>
      </c>
      <c r="M134" s="34">
        <v>-509496.82230000006</v>
      </c>
      <c r="N134" s="34">
        <v>-509496.82230000006</v>
      </c>
      <c r="O134" s="34">
        <v>-509496.82230000006</v>
      </c>
      <c r="P134" s="34">
        <v>-509496.82230000006</v>
      </c>
      <c r="Q134" s="34">
        <v>-509496.82230000006</v>
      </c>
      <c r="R134" s="34">
        <v>-509496.82230000006</v>
      </c>
      <c r="S134" s="34">
        <v>-509496.82230000006</v>
      </c>
      <c r="T134" s="34">
        <v>-509496.82230000006</v>
      </c>
      <c r="U134" s="34">
        <v>-509496.82230000006</v>
      </c>
      <c r="V134" s="34">
        <v>-509496.82230000006</v>
      </c>
      <c r="W134" s="34">
        <v>-509496.82230000006</v>
      </c>
      <c r="X134" s="34">
        <v>-509496.82230000006</v>
      </c>
      <c r="Y134" s="34">
        <v>-509496.82230000006</v>
      </c>
      <c r="Z134" s="34">
        <v>-509496.82230000006</v>
      </c>
      <c r="AA134" s="34">
        <v>-509496.82230000006</v>
      </c>
    </row>
    <row r="135" spans="2:27" x14ac:dyDescent="0.2">
      <c r="B135" s="32" t="s">
        <v>97</v>
      </c>
      <c r="C135" s="61">
        <v>1</v>
      </c>
      <c r="D135" s="32" t="s">
        <v>158</v>
      </c>
      <c r="E135" s="33">
        <v>1</v>
      </c>
      <c r="F135" s="33" t="s">
        <v>26</v>
      </c>
      <c r="G135" s="39">
        <v>-1799322.1831739617</v>
      </c>
      <c r="H135" s="34">
        <v>0</v>
      </c>
      <c r="I135" s="34">
        <v>0</v>
      </c>
      <c r="J135" s="34">
        <v>0</v>
      </c>
      <c r="K135" s="34">
        <v>-184331.59020000001</v>
      </c>
      <c r="L135" s="34">
        <v>-184331.59020000001</v>
      </c>
      <c r="M135" s="34">
        <v>-184331.59020000001</v>
      </c>
      <c r="N135" s="34">
        <v>-184331.59020000001</v>
      </c>
      <c r="O135" s="34">
        <v>-184331.59020000001</v>
      </c>
      <c r="P135" s="34">
        <v>-184331.59020000001</v>
      </c>
      <c r="Q135" s="34">
        <v>-184331.59020000001</v>
      </c>
      <c r="R135" s="34">
        <v>-184331.59020000001</v>
      </c>
      <c r="S135" s="34">
        <v>-184331.59020000001</v>
      </c>
      <c r="T135" s="34">
        <v>-184331.59020000001</v>
      </c>
      <c r="U135" s="34">
        <v>-184331.59020000001</v>
      </c>
      <c r="V135" s="34">
        <v>-184331.59020000001</v>
      </c>
      <c r="W135" s="34">
        <v>-184331.59020000001</v>
      </c>
      <c r="X135" s="34">
        <v>-184331.59020000001</v>
      </c>
      <c r="Y135" s="34">
        <v>-184331.59020000001</v>
      </c>
      <c r="Z135" s="34">
        <v>-184331.59020000001</v>
      </c>
      <c r="AA135" s="34">
        <v>-184331.59020000001</v>
      </c>
    </row>
    <row r="136" spans="2:27" x14ac:dyDescent="0.2">
      <c r="B136" s="32" t="s">
        <v>97</v>
      </c>
      <c r="C136" s="61">
        <v>1</v>
      </c>
      <c r="D136" s="32" t="s">
        <v>112</v>
      </c>
      <c r="E136" s="33">
        <v>1</v>
      </c>
      <c r="F136" s="33" t="s">
        <v>26</v>
      </c>
      <c r="G136" s="39">
        <v>-2053864.9476829271</v>
      </c>
      <c r="H136" s="34">
        <v>0</v>
      </c>
      <c r="I136" s="34">
        <v>0</v>
      </c>
      <c r="J136" s="34">
        <v>0</v>
      </c>
      <c r="K136" s="34">
        <v>0</v>
      </c>
      <c r="L136" s="34">
        <v>0</v>
      </c>
      <c r="M136" s="34">
        <v>0</v>
      </c>
      <c r="N136" s="34">
        <v>-279918.44689999998</v>
      </c>
      <c r="O136" s="34">
        <v>-279918.44689999998</v>
      </c>
      <c r="P136" s="34">
        <v>-279918.44689999998</v>
      </c>
      <c r="Q136" s="34">
        <v>-279918.44689999998</v>
      </c>
      <c r="R136" s="34">
        <v>-279918.44689999998</v>
      </c>
      <c r="S136" s="34">
        <v>-279918.44689999998</v>
      </c>
      <c r="T136" s="34">
        <v>-279918.44689999998</v>
      </c>
      <c r="U136" s="34">
        <v>-279918.44689999998</v>
      </c>
      <c r="V136" s="34">
        <v>-279918.44689999998</v>
      </c>
      <c r="W136" s="34">
        <v>-279918.44689999998</v>
      </c>
      <c r="X136" s="34">
        <v>-279918.44689999998</v>
      </c>
      <c r="Y136" s="34">
        <v>-279918.44689999998</v>
      </c>
      <c r="Z136" s="34">
        <v>-279918.44689999998</v>
      </c>
      <c r="AA136" s="34">
        <v>-279918.44689999998</v>
      </c>
    </row>
    <row r="137" spans="2:27" x14ac:dyDescent="0.2">
      <c r="B137" s="32" t="s">
        <v>97</v>
      </c>
      <c r="C137" s="61">
        <v>1</v>
      </c>
      <c r="D137" s="32" t="s">
        <v>119</v>
      </c>
      <c r="E137" s="33">
        <v>1</v>
      </c>
      <c r="F137" s="33" t="s">
        <v>26</v>
      </c>
      <c r="G137" s="39">
        <v>-12047046.402049191</v>
      </c>
      <c r="H137" s="34">
        <v>0</v>
      </c>
      <c r="I137" s="34">
        <v>0</v>
      </c>
      <c r="J137" s="34">
        <v>0</v>
      </c>
      <c r="K137" s="34">
        <v>0</v>
      </c>
      <c r="L137" s="34">
        <v>0</v>
      </c>
      <c r="M137" s="34">
        <v>-1486830.1569999999</v>
      </c>
      <c r="N137" s="34">
        <v>-1486830.1569999999</v>
      </c>
      <c r="O137" s="34">
        <v>-1486830.1569999999</v>
      </c>
      <c r="P137" s="34">
        <v>-1486830.1569999999</v>
      </c>
      <c r="Q137" s="34">
        <v>-1486830.1569999999</v>
      </c>
      <c r="R137" s="34">
        <v>-1486830.1569999999</v>
      </c>
      <c r="S137" s="34">
        <v>-1486830.1569999999</v>
      </c>
      <c r="T137" s="34">
        <v>-1486830.1569999999</v>
      </c>
      <c r="U137" s="34">
        <v>-1486830.1569999999</v>
      </c>
      <c r="V137" s="34">
        <v>-1486830.1569999999</v>
      </c>
      <c r="W137" s="34">
        <v>-1486830.1569999999</v>
      </c>
      <c r="X137" s="34">
        <v>-1486830.1569999999</v>
      </c>
      <c r="Y137" s="34">
        <v>-1486830.1569999999</v>
      </c>
      <c r="Z137" s="34">
        <v>-1486830.1569999999</v>
      </c>
      <c r="AA137" s="34">
        <v>-1486830.1569999999</v>
      </c>
    </row>
    <row r="138" spans="2:27" x14ac:dyDescent="0.2">
      <c r="B138" s="32" t="s">
        <v>97</v>
      </c>
      <c r="C138" s="61">
        <v>2</v>
      </c>
      <c r="D138" s="32" t="s">
        <v>159</v>
      </c>
      <c r="E138" s="33">
        <v>1</v>
      </c>
      <c r="F138" s="33" t="s">
        <v>26</v>
      </c>
      <c r="G138" s="39">
        <v>-1300013.7416138146</v>
      </c>
      <c r="H138" s="34">
        <v>0</v>
      </c>
      <c r="I138" s="34">
        <v>0</v>
      </c>
      <c r="J138" s="34">
        <v>0</v>
      </c>
      <c r="K138" s="34">
        <v>0</v>
      </c>
      <c r="L138" s="34">
        <v>0</v>
      </c>
      <c r="M138" s="34">
        <v>0</v>
      </c>
      <c r="N138" s="34">
        <v>0</v>
      </c>
      <c r="O138" s="34">
        <v>-196610.6347</v>
      </c>
      <c r="P138" s="34">
        <v>-196610.6347</v>
      </c>
      <c r="Q138" s="34">
        <v>-196610.6347</v>
      </c>
      <c r="R138" s="34">
        <v>-196610.6347</v>
      </c>
      <c r="S138" s="34">
        <v>-196610.6347</v>
      </c>
      <c r="T138" s="34">
        <v>-196610.6347</v>
      </c>
      <c r="U138" s="34">
        <v>-196610.6347</v>
      </c>
      <c r="V138" s="34">
        <v>-196610.6347</v>
      </c>
      <c r="W138" s="34">
        <v>-196610.6347</v>
      </c>
      <c r="X138" s="34">
        <v>-196610.6347</v>
      </c>
      <c r="Y138" s="34">
        <v>-196610.6347</v>
      </c>
      <c r="Z138" s="34">
        <v>-196610.6347</v>
      </c>
      <c r="AA138" s="34">
        <v>-196610.6347</v>
      </c>
    </row>
    <row r="139" spans="2:27" x14ac:dyDescent="0.2">
      <c r="B139" s="32" t="s">
        <v>98</v>
      </c>
      <c r="C139" s="61">
        <v>1</v>
      </c>
      <c r="D139" s="32" t="s">
        <v>107</v>
      </c>
      <c r="E139" s="33">
        <v>1</v>
      </c>
      <c r="F139" s="33" t="s">
        <v>26</v>
      </c>
      <c r="G139" s="39">
        <v>-797713.74277839845</v>
      </c>
      <c r="H139" s="34">
        <v>0</v>
      </c>
      <c r="I139" s="34">
        <v>0</v>
      </c>
      <c r="J139" s="34">
        <v>0</v>
      </c>
      <c r="K139" s="34">
        <v>-81721.797299999991</v>
      </c>
      <c r="L139" s="34">
        <v>-81721.797299999991</v>
      </c>
      <c r="M139" s="34">
        <v>-81721.797299999991</v>
      </c>
      <c r="N139" s="34">
        <v>-81721.797299999991</v>
      </c>
      <c r="O139" s="34">
        <v>-81721.797299999991</v>
      </c>
      <c r="P139" s="34">
        <v>-81721.797299999991</v>
      </c>
      <c r="Q139" s="34">
        <v>-81721.797299999991</v>
      </c>
      <c r="R139" s="34">
        <v>-81721.797299999991</v>
      </c>
      <c r="S139" s="34">
        <v>-81721.797299999991</v>
      </c>
      <c r="T139" s="34">
        <v>-81721.797299999991</v>
      </c>
      <c r="U139" s="34">
        <v>-81721.797299999991</v>
      </c>
      <c r="V139" s="34">
        <v>-81721.797299999991</v>
      </c>
      <c r="W139" s="34">
        <v>-81721.797299999991</v>
      </c>
      <c r="X139" s="34">
        <v>-81721.797299999991</v>
      </c>
      <c r="Y139" s="34">
        <v>-81721.797299999991</v>
      </c>
      <c r="Z139" s="34">
        <v>-81721.797299999991</v>
      </c>
      <c r="AA139" s="34">
        <v>-81721.797299999991</v>
      </c>
    </row>
    <row r="140" spans="2:27" x14ac:dyDescent="0.2">
      <c r="B140" s="32" t="s">
        <v>98</v>
      </c>
      <c r="C140" s="61">
        <v>1</v>
      </c>
      <c r="D140" s="32" t="s">
        <v>108</v>
      </c>
      <c r="E140" s="33">
        <v>1</v>
      </c>
      <c r="F140" s="33" t="s">
        <v>26</v>
      </c>
      <c r="G140" s="39">
        <v>-4973368.5562325921</v>
      </c>
      <c r="H140" s="34">
        <v>0</v>
      </c>
      <c r="I140" s="34">
        <v>0</v>
      </c>
      <c r="J140" s="34">
        <v>0</v>
      </c>
      <c r="K140" s="34">
        <v>-509496.82230000006</v>
      </c>
      <c r="L140" s="34">
        <v>-509496.82230000006</v>
      </c>
      <c r="M140" s="34">
        <v>-509496.82230000006</v>
      </c>
      <c r="N140" s="34">
        <v>-509496.82230000006</v>
      </c>
      <c r="O140" s="34">
        <v>-509496.82230000006</v>
      </c>
      <c r="P140" s="34">
        <v>-509496.82230000006</v>
      </c>
      <c r="Q140" s="34">
        <v>-509496.82230000006</v>
      </c>
      <c r="R140" s="34">
        <v>-509496.82230000006</v>
      </c>
      <c r="S140" s="34">
        <v>-509496.82230000006</v>
      </c>
      <c r="T140" s="34">
        <v>-509496.82230000006</v>
      </c>
      <c r="U140" s="34">
        <v>-509496.82230000006</v>
      </c>
      <c r="V140" s="34">
        <v>-509496.82230000006</v>
      </c>
      <c r="W140" s="34">
        <v>-509496.82230000006</v>
      </c>
      <c r="X140" s="34">
        <v>-509496.82230000006</v>
      </c>
      <c r="Y140" s="34">
        <v>-509496.82230000006</v>
      </c>
      <c r="Z140" s="34">
        <v>-509496.82230000006</v>
      </c>
      <c r="AA140" s="34">
        <v>-509496.82230000006</v>
      </c>
    </row>
    <row r="141" spans="2:27" x14ac:dyDescent="0.2">
      <c r="B141" s="32" t="s">
        <v>98</v>
      </c>
      <c r="C141" s="61">
        <v>1</v>
      </c>
      <c r="D141" s="32" t="s">
        <v>158</v>
      </c>
      <c r="E141" s="33">
        <v>1</v>
      </c>
      <c r="F141" s="33" t="s">
        <v>26</v>
      </c>
      <c r="G141" s="39">
        <v>-1799322.1831739617</v>
      </c>
      <c r="H141" s="34">
        <v>0</v>
      </c>
      <c r="I141" s="34">
        <v>0</v>
      </c>
      <c r="J141" s="34">
        <v>0</v>
      </c>
      <c r="K141" s="34">
        <v>-184331.59020000001</v>
      </c>
      <c r="L141" s="34">
        <v>-184331.59020000001</v>
      </c>
      <c r="M141" s="34">
        <v>-184331.59020000001</v>
      </c>
      <c r="N141" s="34">
        <v>-184331.59020000001</v>
      </c>
      <c r="O141" s="34">
        <v>-184331.59020000001</v>
      </c>
      <c r="P141" s="34">
        <v>-184331.59020000001</v>
      </c>
      <c r="Q141" s="34">
        <v>-184331.59020000001</v>
      </c>
      <c r="R141" s="34">
        <v>-184331.59020000001</v>
      </c>
      <c r="S141" s="34">
        <v>-184331.59020000001</v>
      </c>
      <c r="T141" s="34">
        <v>-184331.59020000001</v>
      </c>
      <c r="U141" s="34">
        <v>-184331.59020000001</v>
      </c>
      <c r="V141" s="34">
        <v>-184331.59020000001</v>
      </c>
      <c r="W141" s="34">
        <v>-184331.59020000001</v>
      </c>
      <c r="X141" s="34">
        <v>-184331.59020000001</v>
      </c>
      <c r="Y141" s="34">
        <v>-184331.59020000001</v>
      </c>
      <c r="Z141" s="34">
        <v>-184331.59020000001</v>
      </c>
      <c r="AA141" s="34">
        <v>-184331.59020000001</v>
      </c>
    </row>
    <row r="142" spans="2:27" x14ac:dyDescent="0.2">
      <c r="B142" s="32" t="s">
        <v>98</v>
      </c>
      <c r="C142" s="61">
        <v>1</v>
      </c>
      <c r="D142" s="32" t="s">
        <v>112</v>
      </c>
      <c r="E142" s="33">
        <v>1</v>
      </c>
      <c r="F142" s="33" t="s">
        <v>26</v>
      </c>
      <c r="G142" s="39">
        <v>-2493995.0247767484</v>
      </c>
      <c r="H142" s="34">
        <v>0</v>
      </c>
      <c r="I142" s="34">
        <v>0</v>
      </c>
      <c r="J142" s="34">
        <v>0</v>
      </c>
      <c r="K142" s="34">
        <v>0</v>
      </c>
      <c r="L142" s="34">
        <v>-279918.44689999998</v>
      </c>
      <c r="M142" s="34">
        <v>-279918.44689999998</v>
      </c>
      <c r="N142" s="34">
        <v>-279918.44689999998</v>
      </c>
      <c r="O142" s="34">
        <v>-279918.44689999998</v>
      </c>
      <c r="P142" s="34">
        <v>-279918.44689999998</v>
      </c>
      <c r="Q142" s="34">
        <v>-279918.44689999998</v>
      </c>
      <c r="R142" s="34">
        <v>-279918.44689999998</v>
      </c>
      <c r="S142" s="34">
        <v>-279918.44689999998</v>
      </c>
      <c r="T142" s="34">
        <v>-279918.44689999998</v>
      </c>
      <c r="U142" s="34">
        <v>-279918.44689999998</v>
      </c>
      <c r="V142" s="34">
        <v>-279918.44689999998</v>
      </c>
      <c r="W142" s="34">
        <v>-279918.44689999998</v>
      </c>
      <c r="X142" s="34">
        <v>-279918.44689999998</v>
      </c>
      <c r="Y142" s="34">
        <v>-279918.44689999998</v>
      </c>
      <c r="Z142" s="34">
        <v>-279918.44689999998</v>
      </c>
      <c r="AA142" s="34">
        <v>-279918.44689999998</v>
      </c>
    </row>
    <row r="143" spans="2:27" x14ac:dyDescent="0.2">
      <c r="B143" s="32" t="s">
        <v>98</v>
      </c>
      <c r="C143" s="61">
        <v>2</v>
      </c>
      <c r="D143" s="32" t="s">
        <v>109</v>
      </c>
      <c r="E143" s="33">
        <v>1</v>
      </c>
      <c r="F143" s="33" t="s">
        <v>26</v>
      </c>
      <c r="G143" s="39">
        <v>-6775756.2541117677</v>
      </c>
      <c r="H143" s="34">
        <v>0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-1024747.4277</v>
      </c>
      <c r="P143" s="34">
        <v>-1024747.4277</v>
      </c>
      <c r="Q143" s="34">
        <v>-1024747.4277</v>
      </c>
      <c r="R143" s="34">
        <v>-1024747.4277</v>
      </c>
      <c r="S143" s="34">
        <v>-1024747.4277</v>
      </c>
      <c r="T143" s="34">
        <v>-1024747.4277</v>
      </c>
      <c r="U143" s="34">
        <v>-1024747.4277</v>
      </c>
      <c r="V143" s="34">
        <v>-1024747.4277</v>
      </c>
      <c r="W143" s="34">
        <v>-1024747.4277</v>
      </c>
      <c r="X143" s="34">
        <v>-1024747.4277</v>
      </c>
      <c r="Y143" s="34">
        <v>-1024747.4277</v>
      </c>
      <c r="Z143" s="34">
        <v>-1024747.4277</v>
      </c>
      <c r="AA143" s="34">
        <v>-1024747.4277</v>
      </c>
    </row>
    <row r="144" spans="2:27" x14ac:dyDescent="0.2">
      <c r="B144" s="32" t="s">
        <v>99</v>
      </c>
      <c r="C144" s="61">
        <v>1</v>
      </c>
      <c r="D144" s="32" t="s">
        <v>107</v>
      </c>
      <c r="E144" s="33">
        <v>1</v>
      </c>
      <c r="F144" s="33" t="s">
        <v>26</v>
      </c>
      <c r="G144" s="39">
        <v>-797713.74277839845</v>
      </c>
      <c r="H144" s="34">
        <v>0</v>
      </c>
      <c r="I144" s="34">
        <v>0</v>
      </c>
      <c r="J144" s="34">
        <v>0</v>
      </c>
      <c r="K144" s="34">
        <v>-81721.797299999991</v>
      </c>
      <c r="L144" s="34">
        <v>-81721.797299999991</v>
      </c>
      <c r="M144" s="34">
        <v>-81721.797299999991</v>
      </c>
      <c r="N144" s="34">
        <v>-81721.797299999991</v>
      </c>
      <c r="O144" s="34">
        <v>-81721.797299999991</v>
      </c>
      <c r="P144" s="34">
        <v>-81721.797299999991</v>
      </c>
      <c r="Q144" s="34">
        <v>-81721.797299999991</v>
      </c>
      <c r="R144" s="34">
        <v>-81721.797299999991</v>
      </c>
      <c r="S144" s="34">
        <v>-81721.797299999991</v>
      </c>
      <c r="T144" s="34">
        <v>-81721.797299999991</v>
      </c>
      <c r="U144" s="34">
        <v>-81721.797299999991</v>
      </c>
      <c r="V144" s="34">
        <v>-81721.797299999991</v>
      </c>
      <c r="W144" s="34">
        <v>-81721.797299999991</v>
      </c>
      <c r="X144" s="34">
        <v>-81721.797299999991</v>
      </c>
      <c r="Y144" s="34">
        <v>-81721.797299999991</v>
      </c>
      <c r="Z144" s="34">
        <v>-81721.797299999991</v>
      </c>
      <c r="AA144" s="34">
        <v>-81721.797299999991</v>
      </c>
    </row>
    <row r="145" spans="2:27" x14ac:dyDescent="0.2">
      <c r="B145" s="32" t="s">
        <v>99</v>
      </c>
      <c r="C145" s="61">
        <v>1</v>
      </c>
      <c r="D145" s="32" t="s">
        <v>110</v>
      </c>
      <c r="E145" s="33">
        <v>1</v>
      </c>
      <c r="F145" s="33" t="s">
        <v>26</v>
      </c>
      <c r="G145" s="39">
        <v>-3373700.6336422195</v>
      </c>
      <c r="H145" s="34">
        <v>0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-459797.04884688708</v>
      </c>
      <c r="O145" s="34">
        <v>-459797.04884688708</v>
      </c>
      <c r="P145" s="34">
        <v>-459797.04884688708</v>
      </c>
      <c r="Q145" s="34">
        <v>-459797.04884688708</v>
      </c>
      <c r="R145" s="34">
        <v>-459797.04884688708</v>
      </c>
      <c r="S145" s="34">
        <v>-459797.04884688708</v>
      </c>
      <c r="T145" s="34">
        <v>-459797.04884688708</v>
      </c>
      <c r="U145" s="34">
        <v>-459797.04884688708</v>
      </c>
      <c r="V145" s="34">
        <v>-459797.04884688708</v>
      </c>
      <c r="W145" s="34">
        <v>-459797.04884688708</v>
      </c>
      <c r="X145" s="34">
        <v>-459797.04884688708</v>
      </c>
      <c r="Y145" s="34">
        <v>-459797.04884688708</v>
      </c>
      <c r="Z145" s="34">
        <v>-459797.04884688708</v>
      </c>
      <c r="AA145" s="34">
        <v>-459797.04884688708</v>
      </c>
    </row>
    <row r="146" spans="2:27" x14ac:dyDescent="0.2">
      <c r="B146" s="32" t="s">
        <v>99</v>
      </c>
      <c r="C146" s="61">
        <v>1</v>
      </c>
      <c r="D146" s="32" t="s">
        <v>120</v>
      </c>
      <c r="E146" s="33">
        <v>1</v>
      </c>
      <c r="F146" s="33" t="s">
        <v>26</v>
      </c>
      <c r="G146" s="39">
        <v>-4128199.7332633487</v>
      </c>
      <c r="H146" s="34">
        <v>0</v>
      </c>
      <c r="I146" s="34">
        <v>0</v>
      </c>
      <c r="J146" s="34">
        <v>0</v>
      </c>
      <c r="K146" s="34">
        <v>0</v>
      </c>
      <c r="L146" s="34">
        <v>0</v>
      </c>
      <c r="M146" s="34">
        <v>-509496.82210000011</v>
      </c>
      <c r="N146" s="34">
        <v>-509496.82210000011</v>
      </c>
      <c r="O146" s="34">
        <v>-509496.82210000011</v>
      </c>
      <c r="P146" s="34">
        <v>-509496.82210000011</v>
      </c>
      <c r="Q146" s="34">
        <v>-509496.82210000011</v>
      </c>
      <c r="R146" s="34">
        <v>-509496.82210000011</v>
      </c>
      <c r="S146" s="34">
        <v>-509496.82210000011</v>
      </c>
      <c r="T146" s="34">
        <v>-509496.82210000011</v>
      </c>
      <c r="U146" s="34">
        <v>-509496.82210000011</v>
      </c>
      <c r="V146" s="34">
        <v>-509496.82210000011</v>
      </c>
      <c r="W146" s="34">
        <v>-509496.82210000011</v>
      </c>
      <c r="X146" s="34">
        <v>-509496.82210000011</v>
      </c>
      <c r="Y146" s="34">
        <v>-509496.82210000011</v>
      </c>
      <c r="Z146" s="34">
        <v>-509496.82210000011</v>
      </c>
      <c r="AA146" s="34">
        <v>-509496.82210000011</v>
      </c>
    </row>
    <row r="147" spans="2:27" x14ac:dyDescent="0.2">
      <c r="B147" s="32" t="s">
        <v>99</v>
      </c>
      <c r="C147" s="61">
        <v>1</v>
      </c>
      <c r="D147" s="32" t="s">
        <v>112</v>
      </c>
      <c r="E147" s="33">
        <v>1</v>
      </c>
      <c r="F147" s="33" t="s">
        <v>26</v>
      </c>
      <c r="G147" s="39">
        <v>-2053864.9476829271</v>
      </c>
      <c r="H147" s="34">
        <v>0</v>
      </c>
      <c r="I147" s="34">
        <v>0</v>
      </c>
      <c r="J147" s="34">
        <v>0</v>
      </c>
      <c r="K147" s="34">
        <v>0</v>
      </c>
      <c r="L147" s="34">
        <v>0</v>
      </c>
      <c r="M147" s="34">
        <v>0</v>
      </c>
      <c r="N147" s="34">
        <v>-279918.44689999998</v>
      </c>
      <c r="O147" s="34">
        <v>-279918.44689999998</v>
      </c>
      <c r="P147" s="34">
        <v>-279918.44689999998</v>
      </c>
      <c r="Q147" s="34">
        <v>-279918.44689999998</v>
      </c>
      <c r="R147" s="34">
        <v>-279918.44689999998</v>
      </c>
      <c r="S147" s="34">
        <v>-279918.44689999998</v>
      </c>
      <c r="T147" s="34">
        <v>-279918.44689999998</v>
      </c>
      <c r="U147" s="34">
        <v>-279918.44689999998</v>
      </c>
      <c r="V147" s="34">
        <v>-279918.44689999998</v>
      </c>
      <c r="W147" s="34">
        <v>-279918.44689999998</v>
      </c>
      <c r="X147" s="34">
        <v>-279918.44689999998</v>
      </c>
      <c r="Y147" s="34">
        <v>-279918.44689999998</v>
      </c>
      <c r="Z147" s="34">
        <v>-279918.44689999998</v>
      </c>
      <c r="AA147" s="34">
        <v>-279918.44689999998</v>
      </c>
    </row>
    <row r="148" spans="2:27" x14ac:dyDescent="0.2">
      <c r="B148" s="32" t="s">
        <v>99</v>
      </c>
      <c r="C148" s="61">
        <v>2</v>
      </c>
      <c r="D148" s="32" t="s">
        <v>160</v>
      </c>
      <c r="E148" s="33">
        <v>1</v>
      </c>
      <c r="F148" s="33" t="s">
        <v>26</v>
      </c>
      <c r="G148" s="39">
        <v>-1300013.7105368359</v>
      </c>
      <c r="H148" s="34">
        <v>0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-196610.63</v>
      </c>
      <c r="P148" s="34">
        <v>-196610.63</v>
      </c>
      <c r="Q148" s="34">
        <v>-196610.63</v>
      </c>
      <c r="R148" s="34">
        <v>-196610.63</v>
      </c>
      <c r="S148" s="34">
        <v>-196610.63</v>
      </c>
      <c r="T148" s="34">
        <v>-196610.63</v>
      </c>
      <c r="U148" s="34">
        <v>-196610.63</v>
      </c>
      <c r="V148" s="34">
        <v>-196610.63</v>
      </c>
      <c r="W148" s="34">
        <v>-196610.63</v>
      </c>
      <c r="X148" s="34">
        <v>-196610.63</v>
      </c>
      <c r="Y148" s="34">
        <v>-196610.63</v>
      </c>
      <c r="Z148" s="34">
        <v>-196610.63</v>
      </c>
      <c r="AA148" s="34">
        <v>-196610.63</v>
      </c>
    </row>
    <row r="149" spans="2:27" x14ac:dyDescent="0.2">
      <c r="B149" s="32" t="s">
        <v>100</v>
      </c>
      <c r="C149" s="61">
        <v>1</v>
      </c>
      <c r="D149" s="32" t="s">
        <v>107</v>
      </c>
      <c r="E149" s="33">
        <v>1</v>
      </c>
      <c r="F149" s="33" t="s">
        <v>26</v>
      </c>
      <c r="G149" s="39">
        <v>-797713.74277839845</v>
      </c>
      <c r="H149" s="34">
        <v>0</v>
      </c>
      <c r="I149" s="34">
        <v>0</v>
      </c>
      <c r="J149" s="34">
        <v>0</v>
      </c>
      <c r="K149" s="34">
        <v>-81721.797299999991</v>
      </c>
      <c r="L149" s="34">
        <v>-81721.797299999991</v>
      </c>
      <c r="M149" s="34">
        <v>-81721.797299999991</v>
      </c>
      <c r="N149" s="34">
        <v>-81721.797299999991</v>
      </c>
      <c r="O149" s="34">
        <v>-81721.797299999991</v>
      </c>
      <c r="P149" s="34">
        <v>-81721.797299999991</v>
      </c>
      <c r="Q149" s="34">
        <v>-81721.797299999991</v>
      </c>
      <c r="R149" s="34">
        <v>-81721.797299999991</v>
      </c>
      <c r="S149" s="34">
        <v>-81721.797299999991</v>
      </c>
      <c r="T149" s="34">
        <v>-81721.797299999991</v>
      </c>
      <c r="U149" s="34">
        <v>-81721.797299999991</v>
      </c>
      <c r="V149" s="34">
        <v>-81721.797299999991</v>
      </c>
      <c r="W149" s="34">
        <v>-81721.797299999991</v>
      </c>
      <c r="X149" s="34">
        <v>-81721.797299999991</v>
      </c>
      <c r="Y149" s="34">
        <v>-81721.797299999991</v>
      </c>
      <c r="Z149" s="34">
        <v>-81721.797299999991</v>
      </c>
      <c r="AA149" s="34">
        <v>-81721.797299999991</v>
      </c>
    </row>
    <row r="150" spans="2:27" x14ac:dyDescent="0.2">
      <c r="B150" s="32" t="s">
        <v>100</v>
      </c>
      <c r="C150" s="61">
        <v>1</v>
      </c>
      <c r="D150" s="32" t="s">
        <v>111</v>
      </c>
      <c r="E150" s="33">
        <v>1</v>
      </c>
      <c r="F150" s="33" t="s">
        <v>26</v>
      </c>
      <c r="G150" s="39">
        <v>-4554341.0204702253</v>
      </c>
      <c r="H150" s="34">
        <v>0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-620704.91370000015</v>
      </c>
      <c r="O150" s="34">
        <v>-620704.91370000015</v>
      </c>
      <c r="P150" s="34">
        <v>-620704.91370000015</v>
      </c>
      <c r="Q150" s="34">
        <v>-620704.91370000015</v>
      </c>
      <c r="R150" s="34">
        <v>-620704.91370000015</v>
      </c>
      <c r="S150" s="34">
        <v>-620704.91370000015</v>
      </c>
      <c r="T150" s="34">
        <v>-620704.91370000015</v>
      </c>
      <c r="U150" s="34">
        <v>-620704.91370000015</v>
      </c>
      <c r="V150" s="34">
        <v>-620704.91370000015</v>
      </c>
      <c r="W150" s="34">
        <v>-620704.91370000015</v>
      </c>
      <c r="X150" s="34">
        <v>-620704.91370000015</v>
      </c>
      <c r="Y150" s="34">
        <v>-620704.91370000015</v>
      </c>
      <c r="Z150" s="34">
        <v>-620704.91370000015</v>
      </c>
      <c r="AA150" s="34">
        <v>-620704.91370000015</v>
      </c>
    </row>
    <row r="151" spans="2:27" x14ac:dyDescent="0.2">
      <c r="B151" s="32" t="s">
        <v>100</v>
      </c>
      <c r="C151" s="61">
        <v>1</v>
      </c>
      <c r="D151" s="32" t="s">
        <v>112</v>
      </c>
      <c r="E151" s="33">
        <v>1</v>
      </c>
      <c r="F151" s="33" t="s">
        <v>26</v>
      </c>
      <c r="G151" s="39">
        <v>-2268040.1676799203</v>
      </c>
      <c r="H151" s="34">
        <v>0</v>
      </c>
      <c r="I151" s="34">
        <v>0</v>
      </c>
      <c r="J151" s="34">
        <v>0</v>
      </c>
      <c r="K151" s="34">
        <v>0</v>
      </c>
      <c r="L151" s="34">
        <v>0</v>
      </c>
      <c r="M151" s="34">
        <v>-279918.44689999998</v>
      </c>
      <c r="N151" s="34">
        <v>-279918.44689999998</v>
      </c>
      <c r="O151" s="34">
        <v>-279918.44689999998</v>
      </c>
      <c r="P151" s="34">
        <v>-279918.44689999998</v>
      </c>
      <c r="Q151" s="34">
        <v>-279918.44689999998</v>
      </c>
      <c r="R151" s="34">
        <v>-279918.44689999998</v>
      </c>
      <c r="S151" s="34">
        <v>-279918.44689999998</v>
      </c>
      <c r="T151" s="34">
        <v>-279918.44689999998</v>
      </c>
      <c r="U151" s="34">
        <v>-279918.44689999998</v>
      </c>
      <c r="V151" s="34">
        <v>-279918.44689999998</v>
      </c>
      <c r="W151" s="34">
        <v>-279918.44689999998</v>
      </c>
      <c r="X151" s="34">
        <v>-279918.44689999998</v>
      </c>
      <c r="Y151" s="34">
        <v>-279918.44689999998</v>
      </c>
      <c r="Z151" s="34">
        <v>-279918.44689999998</v>
      </c>
      <c r="AA151" s="34">
        <v>-279918.44689999998</v>
      </c>
    </row>
    <row r="152" spans="2:27" x14ac:dyDescent="0.2">
      <c r="B152" s="32" t="s">
        <v>100</v>
      </c>
      <c r="C152" s="61">
        <v>2</v>
      </c>
      <c r="D152" s="32" t="s">
        <v>160</v>
      </c>
      <c r="E152" s="33">
        <v>1</v>
      </c>
      <c r="F152" s="33" t="s">
        <v>26</v>
      </c>
      <c r="G152" s="39">
        <v>-1300013.7105368359</v>
      </c>
      <c r="H152" s="34">
        <v>0</v>
      </c>
      <c r="I152" s="34">
        <v>0</v>
      </c>
      <c r="J152" s="34">
        <v>0</v>
      </c>
      <c r="K152" s="34">
        <v>0</v>
      </c>
      <c r="L152" s="34">
        <v>0</v>
      </c>
      <c r="M152" s="34">
        <v>0</v>
      </c>
      <c r="N152" s="34">
        <v>0</v>
      </c>
      <c r="O152" s="34">
        <v>-196610.63</v>
      </c>
      <c r="P152" s="34">
        <v>-196610.63</v>
      </c>
      <c r="Q152" s="34">
        <v>-196610.63</v>
      </c>
      <c r="R152" s="34">
        <v>-196610.63</v>
      </c>
      <c r="S152" s="34">
        <v>-196610.63</v>
      </c>
      <c r="T152" s="34">
        <v>-196610.63</v>
      </c>
      <c r="U152" s="34">
        <v>-196610.63</v>
      </c>
      <c r="V152" s="34">
        <v>-196610.63</v>
      </c>
      <c r="W152" s="34">
        <v>-196610.63</v>
      </c>
      <c r="X152" s="34">
        <v>-196610.63</v>
      </c>
      <c r="Y152" s="34">
        <v>-196610.63</v>
      </c>
      <c r="Z152" s="34">
        <v>-196610.63</v>
      </c>
      <c r="AA152" s="34">
        <v>-196610.63</v>
      </c>
    </row>
    <row r="153" spans="2:27" x14ac:dyDescent="0.2">
      <c r="B153" s="32" t="s">
        <v>101</v>
      </c>
      <c r="C153" s="61">
        <v>1</v>
      </c>
      <c r="D153" s="32" t="s">
        <v>107</v>
      </c>
      <c r="E153" s="33">
        <v>1</v>
      </c>
      <c r="F153" s="33" t="s">
        <v>26</v>
      </c>
      <c r="G153" s="39">
        <v>-797713.74277839845</v>
      </c>
      <c r="H153" s="34">
        <v>0</v>
      </c>
      <c r="I153" s="34">
        <v>0</v>
      </c>
      <c r="J153" s="34">
        <v>0</v>
      </c>
      <c r="K153" s="34">
        <v>-81721.797299999991</v>
      </c>
      <c r="L153" s="34">
        <v>-81721.797299999991</v>
      </c>
      <c r="M153" s="34">
        <v>-81721.797299999991</v>
      </c>
      <c r="N153" s="34">
        <v>-81721.797299999991</v>
      </c>
      <c r="O153" s="34">
        <v>-81721.797299999991</v>
      </c>
      <c r="P153" s="34">
        <v>-81721.797299999991</v>
      </c>
      <c r="Q153" s="34">
        <v>-81721.797299999991</v>
      </c>
      <c r="R153" s="34">
        <v>-81721.797299999991</v>
      </c>
      <c r="S153" s="34">
        <v>-81721.797299999991</v>
      </c>
      <c r="T153" s="34">
        <v>-81721.797299999991</v>
      </c>
      <c r="U153" s="34">
        <v>-81721.797299999991</v>
      </c>
      <c r="V153" s="34">
        <v>-81721.797299999991</v>
      </c>
      <c r="W153" s="34">
        <v>-81721.797299999991</v>
      </c>
      <c r="X153" s="34">
        <v>-81721.797299999991</v>
      </c>
      <c r="Y153" s="34">
        <v>-81721.797299999991</v>
      </c>
      <c r="Z153" s="34">
        <v>-81721.797299999991</v>
      </c>
      <c r="AA153" s="34">
        <v>-81721.797299999991</v>
      </c>
    </row>
    <row r="154" spans="2:27" x14ac:dyDescent="0.2">
      <c r="B154" s="32" t="s">
        <v>101</v>
      </c>
      <c r="C154" s="61">
        <v>1</v>
      </c>
      <c r="D154" s="32" t="s">
        <v>110</v>
      </c>
      <c r="E154" s="33">
        <v>1</v>
      </c>
      <c r="F154" s="33" t="s">
        <v>26</v>
      </c>
      <c r="G154" s="39">
        <v>-3373700.6336422195</v>
      </c>
      <c r="H154" s="34">
        <v>0</v>
      </c>
      <c r="I154" s="34">
        <v>0</v>
      </c>
      <c r="J154" s="34">
        <v>0</v>
      </c>
      <c r="K154" s="34">
        <v>0</v>
      </c>
      <c r="L154" s="34">
        <v>0</v>
      </c>
      <c r="M154" s="34">
        <v>0</v>
      </c>
      <c r="N154" s="34">
        <v>-459797.04884688708</v>
      </c>
      <c r="O154" s="34">
        <v>-459797.04884688708</v>
      </c>
      <c r="P154" s="34">
        <v>-459797.04884688708</v>
      </c>
      <c r="Q154" s="34">
        <v>-459797.04884688708</v>
      </c>
      <c r="R154" s="34">
        <v>-459797.04884688708</v>
      </c>
      <c r="S154" s="34">
        <v>-459797.04884688708</v>
      </c>
      <c r="T154" s="34">
        <v>-459797.04884688708</v>
      </c>
      <c r="U154" s="34">
        <v>-459797.04884688708</v>
      </c>
      <c r="V154" s="34">
        <v>-459797.04884688708</v>
      </c>
      <c r="W154" s="34">
        <v>-459797.04884688708</v>
      </c>
      <c r="X154" s="34">
        <v>-459797.04884688708</v>
      </c>
      <c r="Y154" s="34">
        <v>-459797.04884688708</v>
      </c>
      <c r="Z154" s="34">
        <v>-459797.04884688708</v>
      </c>
      <c r="AA154" s="34">
        <v>-459797.04884688708</v>
      </c>
    </row>
    <row r="155" spans="2:27" x14ac:dyDescent="0.2">
      <c r="B155" s="32" t="s">
        <v>101</v>
      </c>
      <c r="C155" s="61">
        <v>1</v>
      </c>
      <c r="D155" s="32" t="s">
        <v>113</v>
      </c>
      <c r="E155" s="33">
        <v>1</v>
      </c>
      <c r="F155" s="33" t="s">
        <v>26</v>
      </c>
      <c r="G155" s="39">
        <v>-4128199.7332633487</v>
      </c>
      <c r="H155" s="34">
        <v>0</v>
      </c>
      <c r="I155" s="34">
        <v>0</v>
      </c>
      <c r="J155" s="34">
        <v>0</v>
      </c>
      <c r="K155" s="34">
        <v>0</v>
      </c>
      <c r="L155" s="34">
        <v>0</v>
      </c>
      <c r="M155" s="34">
        <v>-509496.82210000011</v>
      </c>
      <c r="N155" s="34">
        <v>-509496.82210000011</v>
      </c>
      <c r="O155" s="34">
        <v>-509496.82210000011</v>
      </c>
      <c r="P155" s="34">
        <v>-509496.82210000011</v>
      </c>
      <c r="Q155" s="34">
        <v>-509496.82210000011</v>
      </c>
      <c r="R155" s="34">
        <v>-509496.82210000011</v>
      </c>
      <c r="S155" s="34">
        <v>-509496.82210000011</v>
      </c>
      <c r="T155" s="34">
        <v>-509496.82210000011</v>
      </c>
      <c r="U155" s="34">
        <v>-509496.82210000011</v>
      </c>
      <c r="V155" s="34">
        <v>-509496.82210000011</v>
      </c>
      <c r="W155" s="34">
        <v>-509496.82210000011</v>
      </c>
      <c r="X155" s="34">
        <v>-509496.82210000011</v>
      </c>
      <c r="Y155" s="34">
        <v>-509496.82210000011</v>
      </c>
      <c r="Z155" s="34">
        <v>-509496.82210000011</v>
      </c>
      <c r="AA155" s="34">
        <v>-509496.82210000011</v>
      </c>
    </row>
    <row r="156" spans="2:27" x14ac:dyDescent="0.2">
      <c r="B156" s="32" t="s">
        <v>101</v>
      </c>
      <c r="C156" s="61">
        <v>2</v>
      </c>
      <c r="D156" s="32" t="s">
        <v>114</v>
      </c>
      <c r="E156" s="33">
        <v>1</v>
      </c>
      <c r="F156" s="33" t="s">
        <v>26</v>
      </c>
      <c r="G156" s="39">
        <v>-4437534.7077577598</v>
      </c>
      <c r="H156" s="34">
        <v>0</v>
      </c>
      <c r="I156" s="34">
        <v>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-671120.99470000004</v>
      </c>
      <c r="P156" s="34">
        <v>-671120.99470000004</v>
      </c>
      <c r="Q156" s="34">
        <v>-671120.99470000004</v>
      </c>
      <c r="R156" s="34">
        <v>-671120.99470000004</v>
      </c>
      <c r="S156" s="34">
        <v>-671120.99470000004</v>
      </c>
      <c r="T156" s="34">
        <v>-671120.99470000004</v>
      </c>
      <c r="U156" s="34">
        <v>-671120.99470000004</v>
      </c>
      <c r="V156" s="34">
        <v>-671120.99470000004</v>
      </c>
      <c r="W156" s="34">
        <v>-671120.99470000004</v>
      </c>
      <c r="X156" s="34">
        <v>-671120.99470000004</v>
      </c>
      <c r="Y156" s="34">
        <v>-671120.99470000004</v>
      </c>
      <c r="Z156" s="34">
        <v>-671120.99470000004</v>
      </c>
      <c r="AA156" s="34">
        <v>-671120.99470000004</v>
      </c>
    </row>
    <row r="157" spans="2:27" x14ac:dyDescent="0.2">
      <c r="B157" s="32" t="s">
        <v>102</v>
      </c>
      <c r="C157" s="61">
        <v>1</v>
      </c>
      <c r="D157" s="32" t="s">
        <v>107</v>
      </c>
      <c r="E157" s="33">
        <v>1</v>
      </c>
      <c r="F157" s="33" t="s">
        <v>26</v>
      </c>
      <c r="G157" s="39">
        <v>-797713.74277839845</v>
      </c>
      <c r="H157" s="34">
        <v>0</v>
      </c>
      <c r="I157" s="34">
        <v>0</v>
      </c>
      <c r="J157" s="34">
        <v>0</v>
      </c>
      <c r="K157" s="34">
        <v>-81721.797299999991</v>
      </c>
      <c r="L157" s="34">
        <v>-81721.797299999991</v>
      </c>
      <c r="M157" s="34">
        <v>-81721.797299999991</v>
      </c>
      <c r="N157" s="34">
        <v>-81721.797299999991</v>
      </c>
      <c r="O157" s="34">
        <v>-81721.797299999991</v>
      </c>
      <c r="P157" s="34">
        <v>-81721.797299999991</v>
      </c>
      <c r="Q157" s="34">
        <v>-81721.797299999991</v>
      </c>
      <c r="R157" s="34">
        <v>-81721.797299999991</v>
      </c>
      <c r="S157" s="34">
        <v>-81721.797299999991</v>
      </c>
      <c r="T157" s="34">
        <v>-81721.797299999991</v>
      </c>
      <c r="U157" s="34">
        <v>-81721.797299999991</v>
      </c>
      <c r="V157" s="34">
        <v>-81721.797299999991</v>
      </c>
      <c r="W157" s="34">
        <v>-81721.797299999991</v>
      </c>
      <c r="X157" s="34">
        <v>-81721.797299999991</v>
      </c>
      <c r="Y157" s="34">
        <v>-81721.797299999991</v>
      </c>
      <c r="Z157" s="34">
        <v>-81721.797299999991</v>
      </c>
      <c r="AA157" s="34">
        <v>-81721.797299999991</v>
      </c>
    </row>
    <row r="158" spans="2:27" x14ac:dyDescent="0.2">
      <c r="B158" s="32" t="s">
        <v>102</v>
      </c>
      <c r="C158" s="61">
        <v>1</v>
      </c>
      <c r="D158" s="32" t="s">
        <v>115</v>
      </c>
      <c r="E158" s="33">
        <v>1</v>
      </c>
      <c r="F158" s="33" t="s">
        <v>26</v>
      </c>
      <c r="G158" s="39">
        <v>-9308768.0181820877</v>
      </c>
      <c r="H158" s="34">
        <v>0</v>
      </c>
      <c r="I158" s="34">
        <v>0</v>
      </c>
      <c r="J158" s="34">
        <v>0</v>
      </c>
      <c r="K158" s="34">
        <v>0</v>
      </c>
      <c r="L158" s="34">
        <v>0</v>
      </c>
      <c r="M158" s="34">
        <v>0</v>
      </c>
      <c r="N158" s="34">
        <v>-1268679.2718</v>
      </c>
      <c r="O158" s="34">
        <v>-1268679.2718</v>
      </c>
      <c r="P158" s="34">
        <v>-1268679.2718</v>
      </c>
      <c r="Q158" s="34">
        <v>-1268679.2718</v>
      </c>
      <c r="R158" s="34">
        <v>-1268679.2718</v>
      </c>
      <c r="S158" s="34">
        <v>-1268679.2718</v>
      </c>
      <c r="T158" s="34">
        <v>-1268679.2718</v>
      </c>
      <c r="U158" s="34">
        <v>-1268679.2718</v>
      </c>
      <c r="V158" s="34">
        <v>-1268679.2718</v>
      </c>
      <c r="W158" s="34">
        <v>-1268679.2718</v>
      </c>
      <c r="X158" s="34">
        <v>-1268679.2718</v>
      </c>
      <c r="Y158" s="34">
        <v>-1268679.2718</v>
      </c>
      <c r="Z158" s="34">
        <v>-1268679.2718</v>
      </c>
      <c r="AA158" s="34">
        <v>-1268679.2718</v>
      </c>
    </row>
    <row r="159" spans="2:27" x14ac:dyDescent="0.2">
      <c r="B159" s="32" t="s">
        <v>102</v>
      </c>
      <c r="C159" s="61">
        <v>1</v>
      </c>
      <c r="D159" s="32" t="s">
        <v>120</v>
      </c>
      <c r="E159" s="33">
        <v>1</v>
      </c>
      <c r="F159" s="33" t="s">
        <v>26</v>
      </c>
      <c r="G159" s="39">
        <v>-4128199.7332633487</v>
      </c>
      <c r="H159" s="34">
        <v>0</v>
      </c>
      <c r="I159" s="34">
        <v>0</v>
      </c>
      <c r="J159" s="34">
        <v>0</v>
      </c>
      <c r="K159" s="34">
        <v>0</v>
      </c>
      <c r="L159" s="34">
        <v>0</v>
      </c>
      <c r="M159" s="34">
        <v>-509496.82210000011</v>
      </c>
      <c r="N159" s="34">
        <v>-509496.82210000011</v>
      </c>
      <c r="O159" s="34">
        <v>-509496.82210000011</v>
      </c>
      <c r="P159" s="34">
        <v>-509496.82210000011</v>
      </c>
      <c r="Q159" s="34">
        <v>-509496.82210000011</v>
      </c>
      <c r="R159" s="34">
        <v>-509496.82210000011</v>
      </c>
      <c r="S159" s="34">
        <v>-509496.82210000011</v>
      </c>
      <c r="T159" s="34">
        <v>-509496.82210000011</v>
      </c>
      <c r="U159" s="34">
        <v>-509496.82210000011</v>
      </c>
      <c r="V159" s="34">
        <v>-509496.82210000011</v>
      </c>
      <c r="W159" s="34">
        <v>-509496.82210000011</v>
      </c>
      <c r="X159" s="34">
        <v>-509496.82210000011</v>
      </c>
      <c r="Y159" s="34">
        <v>-509496.82210000011</v>
      </c>
      <c r="Z159" s="34">
        <v>-509496.82210000011</v>
      </c>
      <c r="AA159" s="34">
        <v>-509496.82210000011</v>
      </c>
    </row>
    <row r="160" spans="2:27" x14ac:dyDescent="0.2">
      <c r="B160" s="32" t="s">
        <v>102</v>
      </c>
      <c r="C160" s="61">
        <v>1</v>
      </c>
      <c r="D160" s="32" t="s">
        <v>112</v>
      </c>
      <c r="E160" s="33">
        <v>1</v>
      </c>
      <c r="F160" s="33" t="s">
        <v>26</v>
      </c>
      <c r="G160" s="39">
        <v>-2268040.1676799203</v>
      </c>
      <c r="H160" s="34">
        <v>0</v>
      </c>
      <c r="I160" s="34">
        <v>0</v>
      </c>
      <c r="J160" s="34">
        <v>0</v>
      </c>
      <c r="K160" s="34">
        <v>0</v>
      </c>
      <c r="L160" s="34">
        <v>0</v>
      </c>
      <c r="M160" s="34">
        <v>-279918.44689999998</v>
      </c>
      <c r="N160" s="34">
        <v>-279918.44689999998</v>
      </c>
      <c r="O160" s="34">
        <v>-279918.44689999998</v>
      </c>
      <c r="P160" s="34">
        <v>-279918.44689999998</v>
      </c>
      <c r="Q160" s="34">
        <v>-279918.44689999998</v>
      </c>
      <c r="R160" s="34">
        <v>-279918.44689999998</v>
      </c>
      <c r="S160" s="34">
        <v>-279918.44689999998</v>
      </c>
      <c r="T160" s="34">
        <v>-279918.44689999998</v>
      </c>
      <c r="U160" s="34">
        <v>-279918.44689999998</v>
      </c>
      <c r="V160" s="34">
        <v>-279918.44689999998</v>
      </c>
      <c r="W160" s="34">
        <v>-279918.44689999998</v>
      </c>
      <c r="X160" s="34">
        <v>-279918.44689999998</v>
      </c>
      <c r="Y160" s="34">
        <v>-279918.44689999998</v>
      </c>
      <c r="Z160" s="34">
        <v>-279918.44689999998</v>
      </c>
      <c r="AA160" s="34">
        <v>-279918.44689999998</v>
      </c>
    </row>
    <row r="161" spans="2:27" x14ac:dyDescent="0.2">
      <c r="B161" s="32" t="s">
        <v>102</v>
      </c>
      <c r="C161" s="61">
        <v>2</v>
      </c>
      <c r="D161" s="32" t="s">
        <v>160</v>
      </c>
      <c r="E161" s="33">
        <v>1</v>
      </c>
      <c r="F161" s="33" t="s">
        <v>26</v>
      </c>
      <c r="G161" s="39">
        <v>-1300013.7105368359</v>
      </c>
      <c r="H161" s="34">
        <v>0</v>
      </c>
      <c r="I161" s="34">
        <v>0</v>
      </c>
      <c r="J161" s="34">
        <v>0</v>
      </c>
      <c r="K161" s="34">
        <v>0</v>
      </c>
      <c r="L161" s="34">
        <v>0</v>
      </c>
      <c r="M161" s="34">
        <v>0</v>
      </c>
      <c r="N161" s="34">
        <v>0</v>
      </c>
      <c r="O161" s="34">
        <v>-196610.63</v>
      </c>
      <c r="P161" s="34">
        <v>-196610.63</v>
      </c>
      <c r="Q161" s="34">
        <v>-196610.63</v>
      </c>
      <c r="R161" s="34">
        <v>-196610.63</v>
      </c>
      <c r="S161" s="34">
        <v>-196610.63</v>
      </c>
      <c r="T161" s="34">
        <v>-196610.63</v>
      </c>
      <c r="U161" s="34">
        <v>-196610.63</v>
      </c>
      <c r="V161" s="34">
        <v>-196610.63</v>
      </c>
      <c r="W161" s="34">
        <v>-196610.63</v>
      </c>
      <c r="X161" s="34">
        <v>-196610.63</v>
      </c>
      <c r="Y161" s="34">
        <v>-196610.63</v>
      </c>
      <c r="Z161" s="34">
        <v>-196610.63</v>
      </c>
      <c r="AA161" s="34">
        <v>-196610.63</v>
      </c>
    </row>
    <row r="162" spans="2:27" x14ac:dyDescent="0.2">
      <c r="B162" s="32" t="s">
        <v>103</v>
      </c>
      <c r="C162" s="61">
        <v>1</v>
      </c>
      <c r="D162" s="32" t="s">
        <v>107</v>
      </c>
      <c r="E162" s="33">
        <v>1</v>
      </c>
      <c r="F162" s="33" t="s">
        <v>26</v>
      </c>
      <c r="G162" s="39">
        <v>-797713.74277839845</v>
      </c>
      <c r="H162" s="34">
        <v>0</v>
      </c>
      <c r="I162" s="34">
        <v>0</v>
      </c>
      <c r="J162" s="34">
        <v>0</v>
      </c>
      <c r="K162" s="34">
        <v>-81721.797299999991</v>
      </c>
      <c r="L162" s="34">
        <v>-81721.797299999991</v>
      </c>
      <c r="M162" s="34">
        <v>-81721.797299999991</v>
      </c>
      <c r="N162" s="34">
        <v>-81721.797299999991</v>
      </c>
      <c r="O162" s="34">
        <v>-81721.797299999991</v>
      </c>
      <c r="P162" s="34">
        <v>-81721.797299999991</v>
      </c>
      <c r="Q162" s="34">
        <v>-81721.797299999991</v>
      </c>
      <c r="R162" s="34">
        <v>-81721.797299999991</v>
      </c>
      <c r="S162" s="34">
        <v>-81721.797299999991</v>
      </c>
      <c r="T162" s="34">
        <v>-81721.797299999991</v>
      </c>
      <c r="U162" s="34">
        <v>-81721.797299999991</v>
      </c>
      <c r="V162" s="34">
        <v>-81721.797299999991</v>
      </c>
      <c r="W162" s="34">
        <v>-81721.797299999991</v>
      </c>
      <c r="X162" s="34">
        <v>-81721.797299999991</v>
      </c>
      <c r="Y162" s="34">
        <v>-81721.797299999991</v>
      </c>
      <c r="Z162" s="34">
        <v>-81721.797299999991</v>
      </c>
      <c r="AA162" s="34">
        <v>-81721.797299999991</v>
      </c>
    </row>
    <row r="163" spans="2:27" x14ac:dyDescent="0.2">
      <c r="B163" s="32" t="s">
        <v>103</v>
      </c>
      <c r="C163" s="61">
        <v>1</v>
      </c>
      <c r="D163" s="32" t="s">
        <v>116</v>
      </c>
      <c r="E163" s="33">
        <v>1</v>
      </c>
      <c r="F163" s="33" t="s">
        <v>26</v>
      </c>
      <c r="G163" s="39">
        <v>-8435633.1881769616</v>
      </c>
      <c r="H163" s="34">
        <v>0</v>
      </c>
      <c r="I163" s="34">
        <v>0</v>
      </c>
      <c r="J163" s="34">
        <v>0</v>
      </c>
      <c r="K163" s="34">
        <v>-864188.57860000012</v>
      </c>
      <c r="L163" s="34">
        <v>-864188.57860000012</v>
      </c>
      <c r="M163" s="34">
        <v>-864188.57860000012</v>
      </c>
      <c r="N163" s="34">
        <v>-864188.57860000012</v>
      </c>
      <c r="O163" s="34">
        <v>-864188.57860000012</v>
      </c>
      <c r="P163" s="34">
        <v>-864188.57860000012</v>
      </c>
      <c r="Q163" s="34">
        <v>-864188.57860000012</v>
      </c>
      <c r="R163" s="34">
        <v>-864188.57860000012</v>
      </c>
      <c r="S163" s="34">
        <v>-864188.57860000012</v>
      </c>
      <c r="T163" s="34">
        <v>-864188.57860000012</v>
      </c>
      <c r="U163" s="34">
        <v>-864188.57860000012</v>
      </c>
      <c r="V163" s="34">
        <v>-864188.57860000012</v>
      </c>
      <c r="W163" s="34">
        <v>-864188.57860000012</v>
      </c>
      <c r="X163" s="34">
        <v>-864188.57860000012</v>
      </c>
      <c r="Y163" s="34">
        <v>-864188.57860000012</v>
      </c>
      <c r="Z163" s="34">
        <v>-864188.57860000012</v>
      </c>
      <c r="AA163" s="34">
        <v>-864188.57860000012</v>
      </c>
    </row>
    <row r="164" spans="2:27" x14ac:dyDescent="0.2">
      <c r="B164" s="32" t="s">
        <v>103</v>
      </c>
      <c r="C164" s="61">
        <v>1</v>
      </c>
      <c r="D164" s="32" t="s">
        <v>112</v>
      </c>
      <c r="E164" s="33">
        <v>1</v>
      </c>
      <c r="F164" s="33" t="s">
        <v>26</v>
      </c>
      <c r="G164" s="39">
        <v>-2268040.1676799203</v>
      </c>
      <c r="H164" s="34">
        <v>0</v>
      </c>
      <c r="I164" s="34">
        <v>0</v>
      </c>
      <c r="J164" s="34">
        <v>0</v>
      </c>
      <c r="K164" s="34">
        <v>0</v>
      </c>
      <c r="L164" s="34">
        <v>0</v>
      </c>
      <c r="M164" s="34">
        <v>-279918.44689999998</v>
      </c>
      <c r="N164" s="34">
        <v>-279918.44689999998</v>
      </c>
      <c r="O164" s="34">
        <v>-279918.44689999998</v>
      </c>
      <c r="P164" s="34">
        <v>-279918.44689999998</v>
      </c>
      <c r="Q164" s="34">
        <v>-279918.44689999998</v>
      </c>
      <c r="R164" s="34">
        <v>-279918.44689999998</v>
      </c>
      <c r="S164" s="34">
        <v>-279918.44689999998</v>
      </c>
      <c r="T164" s="34">
        <v>-279918.44689999998</v>
      </c>
      <c r="U164" s="34">
        <v>-279918.44689999998</v>
      </c>
      <c r="V164" s="34">
        <v>-279918.44689999998</v>
      </c>
      <c r="W164" s="34">
        <v>-279918.44689999998</v>
      </c>
      <c r="X164" s="34">
        <v>-279918.44689999998</v>
      </c>
      <c r="Y164" s="34">
        <v>-279918.44689999998</v>
      </c>
      <c r="Z164" s="34">
        <v>-279918.44689999998</v>
      </c>
      <c r="AA164" s="34">
        <v>-279918.44689999998</v>
      </c>
    </row>
    <row r="165" spans="2:27" x14ac:dyDescent="0.2">
      <c r="B165" s="32" t="s">
        <v>103</v>
      </c>
      <c r="C165" s="61">
        <v>2</v>
      </c>
      <c r="D165" s="32" t="s">
        <v>161</v>
      </c>
      <c r="E165" s="33">
        <v>1</v>
      </c>
      <c r="F165" s="33" t="s">
        <v>26</v>
      </c>
      <c r="G165" s="39">
        <v>-1300013.7105368359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-196610.63</v>
      </c>
      <c r="P165" s="34">
        <v>-196610.63</v>
      </c>
      <c r="Q165" s="34">
        <v>-196610.63</v>
      </c>
      <c r="R165" s="34">
        <v>-196610.63</v>
      </c>
      <c r="S165" s="34">
        <v>-196610.63</v>
      </c>
      <c r="T165" s="34">
        <v>-196610.63</v>
      </c>
      <c r="U165" s="34">
        <v>-196610.63</v>
      </c>
      <c r="V165" s="34">
        <v>-196610.63</v>
      </c>
      <c r="W165" s="34">
        <v>-196610.63</v>
      </c>
      <c r="X165" s="34">
        <v>-196610.63</v>
      </c>
      <c r="Y165" s="34">
        <v>-196610.63</v>
      </c>
      <c r="Z165" s="34">
        <v>-196610.63</v>
      </c>
      <c r="AA165" s="34">
        <v>-196610.63</v>
      </c>
    </row>
    <row r="166" spans="2:27" x14ac:dyDescent="0.2">
      <c r="B166" s="32" t="s">
        <v>104</v>
      </c>
      <c r="C166" s="61">
        <v>1</v>
      </c>
      <c r="D166" s="32" t="s">
        <v>107</v>
      </c>
      <c r="E166" s="33">
        <v>1</v>
      </c>
      <c r="F166" s="33" t="s">
        <v>26</v>
      </c>
      <c r="G166" s="39">
        <v>-797713.74277839845</v>
      </c>
      <c r="H166" s="34">
        <v>0</v>
      </c>
      <c r="I166" s="34">
        <v>0</v>
      </c>
      <c r="J166" s="34">
        <v>0</v>
      </c>
      <c r="K166" s="34">
        <v>-81721.797299999991</v>
      </c>
      <c r="L166" s="34">
        <v>-81721.797299999991</v>
      </c>
      <c r="M166" s="34">
        <v>-81721.797299999991</v>
      </c>
      <c r="N166" s="34">
        <v>-81721.797299999991</v>
      </c>
      <c r="O166" s="34">
        <v>-81721.797299999991</v>
      </c>
      <c r="P166" s="34">
        <v>-81721.797299999991</v>
      </c>
      <c r="Q166" s="34">
        <v>-81721.797299999991</v>
      </c>
      <c r="R166" s="34">
        <v>-81721.797299999991</v>
      </c>
      <c r="S166" s="34">
        <v>-81721.797299999991</v>
      </c>
      <c r="T166" s="34">
        <v>-81721.797299999991</v>
      </c>
      <c r="U166" s="34">
        <v>-81721.797299999991</v>
      </c>
      <c r="V166" s="34">
        <v>-81721.797299999991</v>
      </c>
      <c r="W166" s="34">
        <v>-81721.797299999991</v>
      </c>
      <c r="X166" s="34">
        <v>-81721.797299999991</v>
      </c>
      <c r="Y166" s="34">
        <v>-81721.797299999991</v>
      </c>
      <c r="Z166" s="34">
        <v>-81721.797299999991</v>
      </c>
      <c r="AA166" s="34">
        <v>-81721.797299999991</v>
      </c>
    </row>
    <row r="167" spans="2:27" x14ac:dyDescent="0.2">
      <c r="B167" s="32" t="s">
        <v>104</v>
      </c>
      <c r="C167" s="61">
        <v>1</v>
      </c>
      <c r="D167" s="32" t="s">
        <v>116</v>
      </c>
      <c r="E167" s="33">
        <v>1</v>
      </c>
      <c r="F167" s="33" t="s">
        <v>26</v>
      </c>
      <c r="G167" s="39">
        <v>-8435633.1881769616</v>
      </c>
      <c r="H167" s="34">
        <v>0</v>
      </c>
      <c r="I167" s="34">
        <v>0</v>
      </c>
      <c r="J167" s="34">
        <v>0</v>
      </c>
      <c r="K167" s="34">
        <v>-864188.57860000012</v>
      </c>
      <c r="L167" s="34">
        <v>-864188.57860000012</v>
      </c>
      <c r="M167" s="34">
        <v>-864188.57860000012</v>
      </c>
      <c r="N167" s="34">
        <v>-864188.57860000012</v>
      </c>
      <c r="O167" s="34">
        <v>-864188.57860000012</v>
      </c>
      <c r="P167" s="34">
        <v>-864188.57860000012</v>
      </c>
      <c r="Q167" s="34">
        <v>-864188.57860000012</v>
      </c>
      <c r="R167" s="34">
        <v>-864188.57860000012</v>
      </c>
      <c r="S167" s="34">
        <v>-864188.57860000012</v>
      </c>
      <c r="T167" s="34">
        <v>-864188.57860000012</v>
      </c>
      <c r="U167" s="34">
        <v>-864188.57860000012</v>
      </c>
      <c r="V167" s="34">
        <v>-864188.57860000012</v>
      </c>
      <c r="W167" s="34">
        <v>-864188.57860000012</v>
      </c>
      <c r="X167" s="34">
        <v>-864188.57860000012</v>
      </c>
      <c r="Y167" s="34">
        <v>-864188.57860000012</v>
      </c>
      <c r="Z167" s="34">
        <v>-864188.57860000012</v>
      </c>
      <c r="AA167" s="34">
        <v>-864188.57860000012</v>
      </c>
    </row>
    <row r="168" spans="2:27" x14ac:dyDescent="0.2">
      <c r="B168" s="32" t="s">
        <v>104</v>
      </c>
      <c r="C168" s="61">
        <v>1</v>
      </c>
      <c r="D168" s="32" t="s">
        <v>112</v>
      </c>
      <c r="E168" s="33">
        <v>1</v>
      </c>
      <c r="F168" s="33" t="s">
        <v>26</v>
      </c>
      <c r="G168" s="39">
        <v>-2268040.1676799203</v>
      </c>
      <c r="H168" s="34">
        <v>0</v>
      </c>
      <c r="I168" s="34">
        <v>0</v>
      </c>
      <c r="J168" s="34">
        <v>0</v>
      </c>
      <c r="K168" s="34">
        <v>0</v>
      </c>
      <c r="L168" s="34">
        <v>0</v>
      </c>
      <c r="M168" s="34">
        <v>-279918.44689999998</v>
      </c>
      <c r="N168" s="34">
        <v>-279918.44689999998</v>
      </c>
      <c r="O168" s="34">
        <v>-279918.44689999998</v>
      </c>
      <c r="P168" s="34">
        <v>-279918.44689999998</v>
      </c>
      <c r="Q168" s="34">
        <v>-279918.44689999998</v>
      </c>
      <c r="R168" s="34">
        <v>-279918.44689999998</v>
      </c>
      <c r="S168" s="34">
        <v>-279918.44689999998</v>
      </c>
      <c r="T168" s="34">
        <v>-279918.44689999998</v>
      </c>
      <c r="U168" s="34">
        <v>-279918.44689999998</v>
      </c>
      <c r="V168" s="34">
        <v>-279918.44689999998</v>
      </c>
      <c r="W168" s="34">
        <v>-279918.44689999998</v>
      </c>
      <c r="X168" s="34">
        <v>-279918.44689999998</v>
      </c>
      <c r="Y168" s="34">
        <v>-279918.44689999998</v>
      </c>
      <c r="Z168" s="34">
        <v>-279918.44689999998</v>
      </c>
      <c r="AA168" s="34">
        <v>-279918.44689999998</v>
      </c>
    </row>
    <row r="169" spans="2:27" x14ac:dyDescent="0.2">
      <c r="B169" s="32" t="s">
        <v>104</v>
      </c>
      <c r="C169" s="61">
        <v>2</v>
      </c>
      <c r="D169" s="32" t="s">
        <v>162</v>
      </c>
      <c r="E169" s="33">
        <v>1</v>
      </c>
      <c r="F169" s="33" t="s">
        <v>26</v>
      </c>
      <c r="G169" s="39"/>
      <c r="H169" s="34" t="s">
        <v>200</v>
      </c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</row>
    <row r="170" spans="2:27" x14ac:dyDescent="0.2">
      <c r="B170" s="32" t="s">
        <v>105</v>
      </c>
      <c r="C170" s="61">
        <v>1</v>
      </c>
      <c r="D170" s="32" t="s">
        <v>107</v>
      </c>
      <c r="E170" s="33">
        <v>1</v>
      </c>
      <c r="F170" s="33" t="s">
        <v>26</v>
      </c>
      <c r="G170" s="39">
        <v>-797713.74277839845</v>
      </c>
      <c r="H170" s="34">
        <v>0</v>
      </c>
      <c r="I170" s="34">
        <v>0</v>
      </c>
      <c r="J170" s="34">
        <v>0</v>
      </c>
      <c r="K170" s="34">
        <v>-81721.797299999991</v>
      </c>
      <c r="L170" s="34">
        <v>-81721.797299999991</v>
      </c>
      <c r="M170" s="34">
        <v>-81721.797299999991</v>
      </c>
      <c r="N170" s="34">
        <v>-81721.797299999991</v>
      </c>
      <c r="O170" s="34">
        <v>-81721.797299999991</v>
      </c>
      <c r="P170" s="34">
        <v>-81721.797299999991</v>
      </c>
      <c r="Q170" s="34">
        <v>-81721.797299999991</v>
      </c>
      <c r="R170" s="34">
        <v>-81721.797299999991</v>
      </c>
      <c r="S170" s="34">
        <v>-81721.797299999991</v>
      </c>
      <c r="T170" s="34">
        <v>-81721.797299999991</v>
      </c>
      <c r="U170" s="34">
        <v>-81721.797299999991</v>
      </c>
      <c r="V170" s="34">
        <v>-81721.797299999991</v>
      </c>
      <c r="W170" s="34">
        <v>-81721.797299999991</v>
      </c>
      <c r="X170" s="34">
        <v>-81721.797299999991</v>
      </c>
      <c r="Y170" s="34">
        <v>-81721.797299999991</v>
      </c>
      <c r="Z170" s="34">
        <v>-81721.797299999991</v>
      </c>
      <c r="AA170" s="34">
        <v>-81721.797299999991</v>
      </c>
    </row>
    <row r="171" spans="2:27" x14ac:dyDescent="0.2">
      <c r="B171" s="32" t="s">
        <v>105</v>
      </c>
      <c r="C171" s="61">
        <v>1</v>
      </c>
      <c r="D171" s="32" t="s">
        <v>116</v>
      </c>
      <c r="E171" s="33">
        <v>1</v>
      </c>
      <c r="F171" s="33" t="s">
        <v>26</v>
      </c>
      <c r="G171" s="39">
        <v>-8435633.1881769616</v>
      </c>
      <c r="H171" s="34">
        <v>0</v>
      </c>
      <c r="I171" s="34">
        <v>0</v>
      </c>
      <c r="J171" s="34">
        <v>0</v>
      </c>
      <c r="K171" s="34">
        <v>-864188.57860000012</v>
      </c>
      <c r="L171" s="34">
        <v>-864188.57860000012</v>
      </c>
      <c r="M171" s="34">
        <v>-864188.57860000012</v>
      </c>
      <c r="N171" s="34">
        <v>-864188.57860000012</v>
      </c>
      <c r="O171" s="34">
        <v>-864188.57860000012</v>
      </c>
      <c r="P171" s="34">
        <v>-864188.57860000012</v>
      </c>
      <c r="Q171" s="34">
        <v>-864188.57860000012</v>
      </c>
      <c r="R171" s="34">
        <v>-864188.57860000012</v>
      </c>
      <c r="S171" s="34">
        <v>-864188.57860000012</v>
      </c>
      <c r="T171" s="34">
        <v>-864188.57860000012</v>
      </c>
      <c r="U171" s="34">
        <v>-864188.57860000012</v>
      </c>
      <c r="V171" s="34">
        <v>-864188.57860000012</v>
      </c>
      <c r="W171" s="34">
        <v>-864188.57860000012</v>
      </c>
      <c r="X171" s="34">
        <v>-864188.57860000012</v>
      </c>
      <c r="Y171" s="34">
        <v>-864188.57860000012</v>
      </c>
      <c r="Z171" s="34">
        <v>-864188.57860000012</v>
      </c>
      <c r="AA171" s="34">
        <v>-864188.57860000012</v>
      </c>
    </row>
    <row r="172" spans="2:27" x14ac:dyDescent="0.2">
      <c r="B172" s="32" t="s">
        <v>105</v>
      </c>
      <c r="C172" s="61">
        <v>2</v>
      </c>
      <c r="D172" s="32" t="s">
        <v>114</v>
      </c>
      <c r="E172" s="33">
        <v>1</v>
      </c>
      <c r="F172" s="33" t="s">
        <v>26</v>
      </c>
      <c r="G172" s="39">
        <v>-4437534.7077577598</v>
      </c>
      <c r="H172" s="34">
        <v>0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-671120.99470000004</v>
      </c>
      <c r="P172" s="34">
        <v>-671120.99470000004</v>
      </c>
      <c r="Q172" s="34">
        <v>-671120.99470000004</v>
      </c>
      <c r="R172" s="34">
        <v>-671120.99470000004</v>
      </c>
      <c r="S172" s="34">
        <v>-671120.99470000004</v>
      </c>
      <c r="T172" s="34">
        <v>-671120.99470000004</v>
      </c>
      <c r="U172" s="34">
        <v>-671120.99470000004</v>
      </c>
      <c r="V172" s="34">
        <v>-671120.99470000004</v>
      </c>
      <c r="W172" s="34">
        <v>-671120.99470000004</v>
      </c>
      <c r="X172" s="34">
        <v>-671120.99470000004</v>
      </c>
      <c r="Y172" s="34">
        <v>-671120.99470000004</v>
      </c>
      <c r="Z172" s="34">
        <v>-671120.99470000004</v>
      </c>
      <c r="AA172" s="34">
        <v>-671120.99470000004</v>
      </c>
    </row>
    <row r="173" spans="2:27" x14ac:dyDescent="0.2">
      <c r="B173" s="32" t="s">
        <v>117</v>
      </c>
      <c r="C173" s="61">
        <v>1</v>
      </c>
      <c r="D173" s="32" t="s">
        <v>107</v>
      </c>
      <c r="E173" s="33">
        <v>1</v>
      </c>
      <c r="F173" s="33" t="s">
        <v>26</v>
      </c>
      <c r="G173" s="39">
        <v>-797713.74277839845</v>
      </c>
      <c r="H173" s="34">
        <v>0</v>
      </c>
      <c r="I173" s="34">
        <v>0</v>
      </c>
      <c r="J173" s="34">
        <v>0</v>
      </c>
      <c r="K173" s="34">
        <v>-81721.797299999991</v>
      </c>
      <c r="L173" s="34">
        <v>-81721.797299999991</v>
      </c>
      <c r="M173" s="34">
        <v>-81721.797299999991</v>
      </c>
      <c r="N173" s="34">
        <v>-81721.797299999991</v>
      </c>
      <c r="O173" s="34">
        <v>-81721.797299999991</v>
      </c>
      <c r="P173" s="34">
        <v>-81721.797299999991</v>
      </c>
      <c r="Q173" s="34">
        <v>-81721.797299999991</v>
      </c>
      <c r="R173" s="34">
        <v>-81721.797299999991</v>
      </c>
      <c r="S173" s="34">
        <v>-81721.797299999991</v>
      </c>
      <c r="T173" s="34">
        <v>-81721.797299999991</v>
      </c>
      <c r="U173" s="34">
        <v>-81721.797299999991</v>
      </c>
      <c r="V173" s="34">
        <v>-81721.797299999991</v>
      </c>
      <c r="W173" s="34">
        <v>-81721.797299999991</v>
      </c>
      <c r="X173" s="34">
        <v>-81721.797299999991</v>
      </c>
      <c r="Y173" s="34">
        <v>-81721.797299999991</v>
      </c>
      <c r="Z173" s="34">
        <v>-81721.797299999991</v>
      </c>
      <c r="AA173" s="34">
        <v>-81721.797299999991</v>
      </c>
    </row>
    <row r="174" spans="2:27" x14ac:dyDescent="0.2">
      <c r="B174" s="32" t="s">
        <v>117</v>
      </c>
      <c r="C174" s="61">
        <v>1</v>
      </c>
      <c r="D174" s="32" t="s">
        <v>194</v>
      </c>
      <c r="E174" s="33">
        <v>0</v>
      </c>
      <c r="F174" s="33" t="s">
        <v>26</v>
      </c>
      <c r="G174" s="39"/>
      <c r="H174" s="34" t="s">
        <v>200</v>
      </c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</row>
    <row r="175" spans="2:27" x14ac:dyDescent="0.2">
      <c r="B175" s="32" t="s">
        <v>117</v>
      </c>
      <c r="C175" s="61">
        <v>2</v>
      </c>
      <c r="D175" s="32" t="s">
        <v>116</v>
      </c>
      <c r="E175" s="33">
        <v>1</v>
      </c>
      <c r="F175" s="33" t="s">
        <v>26</v>
      </c>
      <c r="G175" s="39">
        <v>-5714121.3609322151</v>
      </c>
      <c r="H175" s="34">
        <v>0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-864188.57860000012</v>
      </c>
      <c r="P175" s="34">
        <v>-864188.57860000012</v>
      </c>
      <c r="Q175" s="34">
        <v>-864188.57860000012</v>
      </c>
      <c r="R175" s="34">
        <v>-864188.57860000012</v>
      </c>
      <c r="S175" s="34">
        <v>-864188.57860000012</v>
      </c>
      <c r="T175" s="34">
        <v>-864188.57860000012</v>
      </c>
      <c r="U175" s="34">
        <v>-864188.57860000012</v>
      </c>
      <c r="V175" s="34">
        <v>-864188.57860000012</v>
      </c>
      <c r="W175" s="34">
        <v>-864188.57860000012</v>
      </c>
      <c r="X175" s="34">
        <v>-864188.57860000012</v>
      </c>
      <c r="Y175" s="34">
        <v>-864188.57860000012</v>
      </c>
      <c r="Z175" s="34">
        <v>-864188.57860000012</v>
      </c>
      <c r="AA175" s="34">
        <v>-864188.57860000012</v>
      </c>
    </row>
    <row r="176" spans="2:27" x14ac:dyDescent="0.2">
      <c r="B176" s="32" t="s">
        <v>117</v>
      </c>
      <c r="C176" s="61">
        <v>2</v>
      </c>
      <c r="D176" s="32" t="s">
        <v>112</v>
      </c>
      <c r="E176" s="33">
        <v>1</v>
      </c>
      <c r="F176" s="33" t="s">
        <v>26</v>
      </c>
      <c r="G176" s="39">
        <v>-1850855.2604819851</v>
      </c>
      <c r="H176" s="34">
        <v>0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-279918.44689999998</v>
      </c>
      <c r="P176" s="34">
        <v>-279918.44689999998</v>
      </c>
      <c r="Q176" s="34">
        <v>-279918.44689999998</v>
      </c>
      <c r="R176" s="34">
        <v>-279918.44689999998</v>
      </c>
      <c r="S176" s="34">
        <v>-279918.44689999998</v>
      </c>
      <c r="T176" s="34">
        <v>-279918.44689999998</v>
      </c>
      <c r="U176" s="34">
        <v>-279918.44689999998</v>
      </c>
      <c r="V176" s="34">
        <v>-279918.44689999998</v>
      </c>
      <c r="W176" s="34">
        <v>-279918.44689999998</v>
      </c>
      <c r="X176" s="34">
        <v>-279918.44689999998</v>
      </c>
      <c r="Y176" s="34">
        <v>-279918.44689999998</v>
      </c>
      <c r="Z176" s="34">
        <v>-279918.44689999998</v>
      </c>
      <c r="AA176" s="34">
        <v>-279918.44689999998</v>
      </c>
    </row>
    <row r="177" spans="2:27" x14ac:dyDescent="0.2">
      <c r="B177" s="32" t="s">
        <v>118</v>
      </c>
      <c r="C177" s="61">
        <v>1</v>
      </c>
      <c r="D177" s="32" t="s">
        <v>107</v>
      </c>
      <c r="E177" s="33">
        <v>1</v>
      </c>
      <c r="F177" s="33" t="s">
        <v>26</v>
      </c>
      <c r="G177" s="39">
        <v>-797713.74277839845</v>
      </c>
      <c r="H177" s="34">
        <v>0</v>
      </c>
      <c r="I177" s="34">
        <v>0</v>
      </c>
      <c r="J177" s="34">
        <v>0</v>
      </c>
      <c r="K177" s="34">
        <v>-81721.797299999991</v>
      </c>
      <c r="L177" s="34">
        <v>-81721.797299999991</v>
      </c>
      <c r="M177" s="34">
        <v>-81721.797299999991</v>
      </c>
      <c r="N177" s="34">
        <v>-81721.797299999991</v>
      </c>
      <c r="O177" s="34">
        <v>-81721.797299999991</v>
      </c>
      <c r="P177" s="34">
        <v>-81721.797299999991</v>
      </c>
      <c r="Q177" s="34">
        <v>-81721.797299999991</v>
      </c>
      <c r="R177" s="34">
        <v>-81721.797299999991</v>
      </c>
      <c r="S177" s="34">
        <v>-81721.797299999991</v>
      </c>
      <c r="T177" s="34">
        <v>-81721.797299999991</v>
      </c>
      <c r="U177" s="34">
        <v>-81721.797299999991</v>
      </c>
      <c r="V177" s="34">
        <v>-81721.797299999991</v>
      </c>
      <c r="W177" s="34">
        <v>-81721.797299999991</v>
      </c>
      <c r="X177" s="34">
        <v>-81721.797299999991</v>
      </c>
      <c r="Y177" s="34">
        <v>-81721.797299999991</v>
      </c>
      <c r="Z177" s="34">
        <v>-81721.797299999991</v>
      </c>
      <c r="AA177" s="34">
        <v>-81721.797299999991</v>
      </c>
    </row>
    <row r="178" spans="2:27" x14ac:dyDescent="0.2">
      <c r="B178" s="32" t="s">
        <v>118</v>
      </c>
      <c r="C178" s="61">
        <v>1</v>
      </c>
      <c r="D178" s="32" t="s">
        <v>194</v>
      </c>
      <c r="E178" s="33">
        <v>0</v>
      </c>
      <c r="F178" s="33" t="s">
        <v>26</v>
      </c>
      <c r="G178" s="39"/>
      <c r="H178" s="34" t="s">
        <v>200</v>
      </c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</row>
    <row r="179" spans="2:27" x14ac:dyDescent="0.2">
      <c r="B179" s="32" t="s">
        <v>118</v>
      </c>
      <c r="C179" s="61">
        <v>2</v>
      </c>
      <c r="D179" s="32" t="s">
        <v>116</v>
      </c>
      <c r="E179" s="33">
        <v>1</v>
      </c>
      <c r="F179" s="33" t="s">
        <v>26</v>
      </c>
      <c r="G179" s="46">
        <v>-5714121.3609322151</v>
      </c>
      <c r="H179" s="76">
        <v>0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-864188.57860000012</v>
      </c>
      <c r="P179" s="34">
        <v>-864188.57860000012</v>
      </c>
      <c r="Q179" s="34">
        <v>-864188.57860000012</v>
      </c>
      <c r="R179" s="34">
        <v>-864188.57860000012</v>
      </c>
      <c r="S179" s="34">
        <v>-864188.57860000012</v>
      </c>
      <c r="T179" s="34">
        <v>-864188.57860000012</v>
      </c>
      <c r="U179" s="34">
        <v>-864188.57860000012</v>
      </c>
      <c r="V179" s="34">
        <v>-864188.57860000012</v>
      </c>
      <c r="W179" s="34">
        <v>-864188.57860000012</v>
      </c>
      <c r="X179" s="34">
        <v>-864188.57860000012</v>
      </c>
      <c r="Y179" s="34">
        <v>-864188.57860000012</v>
      </c>
      <c r="Z179" s="34">
        <v>-864188.57860000012</v>
      </c>
      <c r="AA179" s="34">
        <v>-864188.57860000012</v>
      </c>
    </row>
    <row r="180" spans="2:27" x14ac:dyDescent="0.2">
      <c r="B180" s="32" t="s">
        <v>118</v>
      </c>
      <c r="C180" s="61">
        <v>2</v>
      </c>
      <c r="D180" s="32" t="s">
        <v>112</v>
      </c>
      <c r="E180" s="33">
        <v>1</v>
      </c>
      <c r="F180" s="33" t="s">
        <v>26</v>
      </c>
      <c r="G180" s="46">
        <v>-1850855.2604819851</v>
      </c>
      <c r="H180" s="75">
        <v>0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-279918.44689999998</v>
      </c>
      <c r="P180" s="34">
        <v>-279918.44689999998</v>
      </c>
      <c r="Q180" s="34">
        <v>-279918.44689999998</v>
      </c>
      <c r="R180" s="34">
        <v>-279918.44689999998</v>
      </c>
      <c r="S180" s="34">
        <v>-279918.44689999998</v>
      </c>
      <c r="T180" s="34">
        <v>-279918.44689999998</v>
      </c>
      <c r="U180" s="34">
        <v>-279918.44689999998</v>
      </c>
      <c r="V180" s="34">
        <v>-279918.44689999998</v>
      </c>
      <c r="W180" s="34">
        <v>-279918.44689999998</v>
      </c>
      <c r="X180" s="34">
        <v>-279918.44689999998</v>
      </c>
      <c r="Y180" s="34">
        <v>-279918.44689999998</v>
      </c>
      <c r="Z180" s="34">
        <v>-279918.44689999998</v>
      </c>
      <c r="AA180" s="34">
        <v>-279918.44689999998</v>
      </c>
    </row>
    <row r="181" spans="2:27" x14ac:dyDescent="0.2">
      <c r="B181" s="32" t="s">
        <v>157</v>
      </c>
      <c r="C181" s="61">
        <v>1</v>
      </c>
      <c r="D181" s="32" t="s">
        <v>107</v>
      </c>
      <c r="E181" s="33">
        <v>1</v>
      </c>
      <c r="F181" s="33" t="s">
        <v>26</v>
      </c>
      <c r="G181" s="46">
        <v>-797713.74277839845</v>
      </c>
      <c r="H181" s="74">
        <v>0</v>
      </c>
      <c r="I181" s="34">
        <v>0</v>
      </c>
      <c r="J181" s="34">
        <v>0</v>
      </c>
      <c r="K181" s="34">
        <v>-81721.797299999991</v>
      </c>
      <c r="L181" s="34">
        <v>-81721.797299999991</v>
      </c>
      <c r="M181" s="34">
        <v>-81721.797299999991</v>
      </c>
      <c r="N181" s="34">
        <v>-81721.797299999991</v>
      </c>
      <c r="O181" s="34">
        <v>-81721.797299999991</v>
      </c>
      <c r="P181" s="34">
        <v>-81721.797299999991</v>
      </c>
      <c r="Q181" s="34">
        <v>-81721.797299999991</v>
      </c>
      <c r="R181" s="34">
        <v>-81721.797299999991</v>
      </c>
      <c r="S181" s="34">
        <v>-81721.797299999991</v>
      </c>
      <c r="T181" s="34">
        <v>-81721.797299999991</v>
      </c>
      <c r="U181" s="34">
        <v>-81721.797299999991</v>
      </c>
      <c r="V181" s="34">
        <v>-81721.797299999991</v>
      </c>
      <c r="W181" s="34">
        <v>-81721.797299999991</v>
      </c>
      <c r="X181" s="34">
        <v>-81721.797299999991</v>
      </c>
      <c r="Y181" s="34">
        <v>-81721.797299999991</v>
      </c>
      <c r="Z181" s="34">
        <v>-81721.797299999991</v>
      </c>
      <c r="AA181" s="34">
        <v>-81721.797299999991</v>
      </c>
    </row>
    <row r="182" spans="2:27" x14ac:dyDescent="0.2">
      <c r="B182" s="32" t="s">
        <v>157</v>
      </c>
      <c r="C182" s="61">
        <v>1</v>
      </c>
      <c r="D182" s="32" t="s">
        <v>194</v>
      </c>
      <c r="E182" s="33">
        <v>0</v>
      </c>
      <c r="F182" s="33" t="s">
        <v>26</v>
      </c>
      <c r="G182" s="39"/>
      <c r="H182" s="34" t="s">
        <v>200</v>
      </c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</row>
    <row r="183" spans="2:27" x14ac:dyDescent="0.2">
      <c r="B183" s="32" t="s">
        <v>157</v>
      </c>
      <c r="C183" s="61">
        <v>2</v>
      </c>
      <c r="D183" s="32" t="s">
        <v>116</v>
      </c>
      <c r="E183" s="33">
        <v>1</v>
      </c>
      <c r="F183" s="33" t="s">
        <v>26</v>
      </c>
      <c r="G183" s="46">
        <v>-5714121.3609322151</v>
      </c>
      <c r="H183" s="76">
        <v>0</v>
      </c>
      <c r="I183" s="34">
        <v>0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-864188.57860000012</v>
      </c>
      <c r="P183" s="34">
        <v>-864188.57860000012</v>
      </c>
      <c r="Q183" s="34">
        <v>-864188.57860000012</v>
      </c>
      <c r="R183" s="34">
        <v>-864188.57860000012</v>
      </c>
      <c r="S183" s="34">
        <v>-864188.57860000012</v>
      </c>
      <c r="T183" s="34">
        <v>-864188.57860000012</v>
      </c>
      <c r="U183" s="34">
        <v>-864188.57860000012</v>
      </c>
      <c r="V183" s="34">
        <v>-864188.57860000012</v>
      </c>
      <c r="W183" s="34">
        <v>-864188.57860000012</v>
      </c>
      <c r="X183" s="34">
        <v>-864188.57860000012</v>
      </c>
      <c r="Y183" s="34">
        <v>-864188.57860000012</v>
      </c>
      <c r="Z183" s="34">
        <v>-864188.57860000012</v>
      </c>
      <c r="AA183" s="34">
        <v>-864188.57860000012</v>
      </c>
    </row>
    <row r="184" spans="2:27" x14ac:dyDescent="0.2">
      <c r="B184" s="32" t="s">
        <v>157</v>
      </c>
      <c r="C184" s="61">
        <v>2</v>
      </c>
      <c r="D184" s="32" t="s">
        <v>112</v>
      </c>
      <c r="E184" s="33">
        <v>1</v>
      </c>
      <c r="F184" s="33" t="s">
        <v>26</v>
      </c>
      <c r="G184" s="46">
        <v>-1850855.2604819851</v>
      </c>
      <c r="H184" s="75">
        <v>0</v>
      </c>
      <c r="I184" s="34">
        <v>0</v>
      </c>
      <c r="J184" s="34">
        <v>0</v>
      </c>
      <c r="K184" s="34">
        <v>0</v>
      </c>
      <c r="L184" s="34">
        <v>0</v>
      </c>
      <c r="M184" s="34">
        <v>0</v>
      </c>
      <c r="N184" s="34">
        <v>0</v>
      </c>
      <c r="O184" s="34">
        <v>-279918.44689999998</v>
      </c>
      <c r="P184" s="34">
        <v>-279918.44689999998</v>
      </c>
      <c r="Q184" s="34">
        <v>-279918.44689999998</v>
      </c>
      <c r="R184" s="34">
        <v>-279918.44689999998</v>
      </c>
      <c r="S184" s="34">
        <v>-279918.44689999998</v>
      </c>
      <c r="T184" s="34">
        <v>-279918.44689999998</v>
      </c>
      <c r="U184" s="34">
        <v>-279918.44689999998</v>
      </c>
      <c r="V184" s="34">
        <v>-279918.44689999998</v>
      </c>
      <c r="W184" s="34">
        <v>-279918.44689999998</v>
      </c>
      <c r="X184" s="34">
        <v>-279918.44689999998</v>
      </c>
      <c r="Y184" s="34">
        <v>-279918.44689999998</v>
      </c>
      <c r="Z184" s="34">
        <v>-279918.44689999998</v>
      </c>
      <c r="AA184" s="34">
        <v>-279918.44689999998</v>
      </c>
    </row>
    <row r="185" spans="2:27" x14ac:dyDescent="0.2">
      <c r="B185" s="32" t="s">
        <v>121</v>
      </c>
      <c r="C185" s="61"/>
      <c r="D185" s="32"/>
      <c r="E185" s="33"/>
      <c r="F185" s="33"/>
      <c r="G185" s="46"/>
      <c r="H185" s="75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</row>
    <row r="186" spans="2:27" x14ac:dyDescent="0.2">
      <c r="B186" s="32" t="s">
        <v>98</v>
      </c>
      <c r="C186" s="61">
        <v>2</v>
      </c>
      <c r="D186" s="32" t="s">
        <v>109</v>
      </c>
      <c r="E186" s="33">
        <v>1</v>
      </c>
      <c r="F186" s="33" t="s">
        <v>26</v>
      </c>
      <c r="G186" s="46">
        <v>0</v>
      </c>
      <c r="H186" s="75">
        <v>0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0</v>
      </c>
      <c r="R186" s="34">
        <v>0</v>
      </c>
      <c r="S186" s="34">
        <v>0</v>
      </c>
      <c r="T186" s="34">
        <v>0</v>
      </c>
      <c r="U186" s="34">
        <v>0</v>
      </c>
      <c r="V186" s="34">
        <v>0</v>
      </c>
      <c r="W186" s="34">
        <v>0</v>
      </c>
      <c r="X186" s="34">
        <v>0</v>
      </c>
      <c r="Y186" s="34">
        <v>0</v>
      </c>
      <c r="Z186" s="34">
        <v>0</v>
      </c>
      <c r="AA186" s="34">
        <v>0</v>
      </c>
    </row>
    <row r="187" spans="2:27" x14ac:dyDescent="0.2">
      <c r="B187" s="32" t="s">
        <v>99</v>
      </c>
      <c r="C187" s="61">
        <v>1</v>
      </c>
      <c r="D187" s="32" t="s">
        <v>110</v>
      </c>
      <c r="E187" s="33">
        <v>1</v>
      </c>
      <c r="F187" s="33" t="s">
        <v>26</v>
      </c>
      <c r="G187" s="46">
        <v>0</v>
      </c>
      <c r="H187" s="75">
        <v>0</v>
      </c>
      <c r="I187" s="34">
        <v>0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0</v>
      </c>
      <c r="R187" s="34">
        <v>0</v>
      </c>
      <c r="S187" s="34">
        <v>0</v>
      </c>
      <c r="T187" s="34">
        <v>0</v>
      </c>
      <c r="U187" s="34">
        <v>0</v>
      </c>
      <c r="V187" s="34">
        <v>0</v>
      </c>
      <c r="W187" s="34">
        <v>0</v>
      </c>
      <c r="X187" s="34">
        <v>0</v>
      </c>
      <c r="Y187" s="34">
        <v>0</v>
      </c>
      <c r="Z187" s="34">
        <v>0</v>
      </c>
      <c r="AA187" s="34">
        <v>0</v>
      </c>
    </row>
    <row r="188" spans="2:27" x14ac:dyDescent="0.2">
      <c r="B188" s="32" t="s">
        <v>100</v>
      </c>
      <c r="C188" s="61">
        <v>1</v>
      </c>
      <c r="D188" s="32" t="s">
        <v>111</v>
      </c>
      <c r="E188" s="33">
        <v>1</v>
      </c>
      <c r="F188" s="33" t="s">
        <v>26</v>
      </c>
      <c r="G188" s="46">
        <v>0</v>
      </c>
      <c r="H188" s="75">
        <v>0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0</v>
      </c>
      <c r="V188" s="34">
        <v>0</v>
      </c>
      <c r="W188" s="34">
        <v>0</v>
      </c>
      <c r="X188" s="34">
        <v>0</v>
      </c>
      <c r="Y188" s="34">
        <v>0</v>
      </c>
      <c r="Z188" s="34">
        <v>0</v>
      </c>
      <c r="AA188" s="34">
        <v>0</v>
      </c>
    </row>
    <row r="189" spans="2:27" x14ac:dyDescent="0.2">
      <c r="B189" s="32" t="s">
        <v>101</v>
      </c>
      <c r="C189" s="61">
        <v>1</v>
      </c>
      <c r="D189" s="32" t="s">
        <v>110</v>
      </c>
      <c r="E189" s="33">
        <v>1</v>
      </c>
      <c r="F189" s="33" t="s">
        <v>26</v>
      </c>
      <c r="G189" s="46">
        <v>0</v>
      </c>
      <c r="H189" s="75">
        <v>0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0</v>
      </c>
      <c r="V189" s="34">
        <v>0</v>
      </c>
      <c r="W189" s="34">
        <v>0</v>
      </c>
      <c r="X189" s="34">
        <v>0</v>
      </c>
      <c r="Y189" s="34">
        <v>0</v>
      </c>
      <c r="Z189" s="34">
        <v>0</v>
      </c>
      <c r="AA189" s="34">
        <v>0</v>
      </c>
    </row>
    <row r="190" spans="2:27" x14ac:dyDescent="0.2">
      <c r="B190" s="32" t="s">
        <v>101</v>
      </c>
      <c r="C190" s="61">
        <v>2</v>
      </c>
      <c r="D190" s="32" t="s">
        <v>114</v>
      </c>
      <c r="E190" s="33">
        <v>1</v>
      </c>
      <c r="F190" s="33" t="s">
        <v>26</v>
      </c>
      <c r="G190" s="46">
        <v>0</v>
      </c>
      <c r="H190" s="75">
        <v>0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0</v>
      </c>
      <c r="T190" s="34">
        <v>0</v>
      </c>
      <c r="U190" s="34">
        <v>0</v>
      </c>
      <c r="V190" s="34">
        <v>0</v>
      </c>
      <c r="W190" s="34">
        <v>0</v>
      </c>
      <c r="X190" s="34">
        <v>0</v>
      </c>
      <c r="Y190" s="34">
        <v>0</v>
      </c>
      <c r="Z190" s="34">
        <v>0</v>
      </c>
      <c r="AA190" s="34">
        <v>0</v>
      </c>
    </row>
    <row r="191" spans="2:27" x14ac:dyDescent="0.2">
      <c r="B191" s="32" t="s">
        <v>102</v>
      </c>
      <c r="C191" s="61">
        <v>1</v>
      </c>
      <c r="D191" s="32" t="s">
        <v>115</v>
      </c>
      <c r="E191" s="33">
        <v>1</v>
      </c>
      <c r="F191" s="33" t="s">
        <v>26</v>
      </c>
      <c r="G191" s="46">
        <v>0</v>
      </c>
      <c r="H191" s="75">
        <v>0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  <c r="S191" s="34">
        <v>0</v>
      </c>
      <c r="T191" s="34">
        <v>0</v>
      </c>
      <c r="U191" s="34">
        <v>0</v>
      </c>
      <c r="V191" s="34">
        <v>0</v>
      </c>
      <c r="W191" s="34">
        <v>0</v>
      </c>
      <c r="X191" s="34">
        <v>0</v>
      </c>
      <c r="Y191" s="34">
        <v>0</v>
      </c>
      <c r="Z191" s="34">
        <v>0</v>
      </c>
      <c r="AA191" s="34">
        <v>0</v>
      </c>
    </row>
    <row r="192" spans="2:27" x14ac:dyDescent="0.2">
      <c r="B192" s="32" t="s">
        <v>105</v>
      </c>
      <c r="C192" s="61">
        <v>2</v>
      </c>
      <c r="D192" s="32" t="s">
        <v>114</v>
      </c>
      <c r="E192" s="33">
        <v>1</v>
      </c>
      <c r="F192" s="33" t="s">
        <v>26</v>
      </c>
      <c r="G192" s="46">
        <v>0</v>
      </c>
      <c r="H192" s="75">
        <v>0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0</v>
      </c>
      <c r="U192" s="34">
        <v>0</v>
      </c>
      <c r="V192" s="34">
        <v>0</v>
      </c>
      <c r="W192" s="34">
        <v>0</v>
      </c>
      <c r="X192" s="34">
        <v>0</v>
      </c>
      <c r="Y192" s="34">
        <v>0</v>
      </c>
      <c r="Z192" s="34">
        <v>0</v>
      </c>
      <c r="AA192" s="34">
        <v>0</v>
      </c>
    </row>
    <row r="193" spans="2:27" x14ac:dyDescent="0.2">
      <c r="B193" s="32" t="s">
        <v>126</v>
      </c>
      <c r="C193" s="61"/>
      <c r="D193" s="32"/>
      <c r="E193" s="33"/>
      <c r="F193" s="33"/>
      <c r="G193" s="46"/>
      <c r="H193" s="75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</row>
    <row r="194" spans="2:27" x14ac:dyDescent="0.2">
      <c r="B194" s="32" t="s">
        <v>98</v>
      </c>
      <c r="C194" s="61">
        <v>2</v>
      </c>
      <c r="D194" s="32" t="s">
        <v>109</v>
      </c>
      <c r="E194" s="33">
        <v>1</v>
      </c>
      <c r="F194" s="33" t="s">
        <v>26</v>
      </c>
      <c r="G194" s="46">
        <v>0</v>
      </c>
      <c r="H194" s="75">
        <v>0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v>0</v>
      </c>
      <c r="R194" s="34">
        <v>0</v>
      </c>
      <c r="S194" s="34">
        <v>0</v>
      </c>
      <c r="T194" s="34">
        <v>0</v>
      </c>
      <c r="U194" s="34">
        <v>0</v>
      </c>
      <c r="V194" s="34">
        <v>0</v>
      </c>
      <c r="W194" s="34">
        <v>0</v>
      </c>
      <c r="X194" s="34">
        <v>0</v>
      </c>
      <c r="Y194" s="34">
        <v>0</v>
      </c>
      <c r="Z194" s="34">
        <v>0</v>
      </c>
      <c r="AA194" s="34">
        <v>0</v>
      </c>
    </row>
    <row r="195" spans="2:27" x14ac:dyDescent="0.2">
      <c r="B195" s="32" t="s">
        <v>99</v>
      </c>
      <c r="C195" s="61">
        <v>1</v>
      </c>
      <c r="D195" s="32" t="s">
        <v>110</v>
      </c>
      <c r="E195" s="33">
        <v>1</v>
      </c>
      <c r="F195" s="33" t="s">
        <v>26</v>
      </c>
      <c r="G195" s="46">
        <v>0</v>
      </c>
      <c r="H195" s="75">
        <v>0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0</v>
      </c>
      <c r="Q195" s="34">
        <v>0</v>
      </c>
      <c r="R195" s="34">
        <v>0</v>
      </c>
      <c r="S195" s="34">
        <v>0</v>
      </c>
      <c r="T195" s="34">
        <v>0</v>
      </c>
      <c r="U195" s="34">
        <v>0</v>
      </c>
      <c r="V195" s="34">
        <v>0</v>
      </c>
      <c r="W195" s="34">
        <v>0</v>
      </c>
      <c r="X195" s="34">
        <v>0</v>
      </c>
      <c r="Y195" s="34">
        <v>0</v>
      </c>
      <c r="Z195" s="34">
        <v>0</v>
      </c>
      <c r="AA195" s="34">
        <v>0</v>
      </c>
    </row>
    <row r="196" spans="2:27" x14ac:dyDescent="0.2">
      <c r="B196" s="32" t="s">
        <v>100</v>
      </c>
      <c r="C196" s="61">
        <v>1</v>
      </c>
      <c r="D196" s="32" t="s">
        <v>111</v>
      </c>
      <c r="E196" s="33">
        <v>1</v>
      </c>
      <c r="F196" s="33" t="s">
        <v>26</v>
      </c>
      <c r="G196" s="46">
        <v>0</v>
      </c>
      <c r="H196" s="75">
        <v>0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  <c r="S196" s="34">
        <v>0</v>
      </c>
      <c r="T196" s="34">
        <v>0</v>
      </c>
      <c r="U196" s="34">
        <v>0</v>
      </c>
      <c r="V196" s="34">
        <v>0</v>
      </c>
      <c r="W196" s="34">
        <v>0</v>
      </c>
      <c r="X196" s="34">
        <v>0</v>
      </c>
      <c r="Y196" s="34">
        <v>0</v>
      </c>
      <c r="Z196" s="34">
        <v>0</v>
      </c>
      <c r="AA196" s="34">
        <v>0</v>
      </c>
    </row>
    <row r="197" spans="2:27" x14ac:dyDescent="0.2">
      <c r="B197" s="32" t="s">
        <v>101</v>
      </c>
      <c r="C197" s="61">
        <v>1</v>
      </c>
      <c r="D197" s="32" t="s">
        <v>110</v>
      </c>
      <c r="E197" s="33">
        <v>1</v>
      </c>
      <c r="F197" s="33" t="s">
        <v>26</v>
      </c>
      <c r="G197" s="46">
        <v>0</v>
      </c>
      <c r="H197" s="75">
        <v>0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0</v>
      </c>
      <c r="Q197" s="34">
        <v>0</v>
      </c>
      <c r="R197" s="34">
        <v>0</v>
      </c>
      <c r="S197" s="34">
        <v>0</v>
      </c>
      <c r="T197" s="34">
        <v>0</v>
      </c>
      <c r="U197" s="34">
        <v>0</v>
      </c>
      <c r="V197" s="34">
        <v>0</v>
      </c>
      <c r="W197" s="34">
        <v>0</v>
      </c>
      <c r="X197" s="34">
        <v>0</v>
      </c>
      <c r="Y197" s="34">
        <v>0</v>
      </c>
      <c r="Z197" s="34">
        <v>0</v>
      </c>
      <c r="AA197" s="34">
        <v>0</v>
      </c>
    </row>
    <row r="198" spans="2:27" x14ac:dyDescent="0.2">
      <c r="B198" s="32" t="s">
        <v>101</v>
      </c>
      <c r="C198" s="61">
        <v>2</v>
      </c>
      <c r="D198" s="32" t="s">
        <v>114</v>
      </c>
      <c r="E198" s="33">
        <v>1</v>
      </c>
      <c r="F198" s="33" t="s">
        <v>26</v>
      </c>
      <c r="G198" s="46">
        <v>0</v>
      </c>
      <c r="H198" s="75">
        <v>0</v>
      </c>
      <c r="I198" s="34">
        <v>0</v>
      </c>
      <c r="J198" s="34">
        <v>0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34">
        <v>0</v>
      </c>
      <c r="Q198" s="34">
        <v>0</v>
      </c>
      <c r="R198" s="34">
        <v>0</v>
      </c>
      <c r="S198" s="34">
        <v>0</v>
      </c>
      <c r="T198" s="34">
        <v>0</v>
      </c>
      <c r="U198" s="34">
        <v>0</v>
      </c>
      <c r="V198" s="34">
        <v>0</v>
      </c>
      <c r="W198" s="34">
        <v>0</v>
      </c>
      <c r="X198" s="34">
        <v>0</v>
      </c>
      <c r="Y198" s="34">
        <v>0</v>
      </c>
      <c r="Z198" s="34">
        <v>0</v>
      </c>
      <c r="AA198" s="34">
        <v>0</v>
      </c>
    </row>
    <row r="199" spans="2:27" x14ac:dyDescent="0.2">
      <c r="B199" s="32" t="s">
        <v>102</v>
      </c>
      <c r="C199" s="61">
        <v>1</v>
      </c>
      <c r="D199" s="32" t="s">
        <v>115</v>
      </c>
      <c r="E199" s="33">
        <v>1</v>
      </c>
      <c r="F199" s="33" t="s">
        <v>26</v>
      </c>
      <c r="G199" s="46">
        <v>0</v>
      </c>
      <c r="H199" s="75">
        <v>0</v>
      </c>
      <c r="I199" s="34">
        <v>0</v>
      </c>
      <c r="J199" s="34">
        <v>0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34">
        <v>0</v>
      </c>
      <c r="Q199" s="34">
        <v>0</v>
      </c>
      <c r="R199" s="34">
        <v>0</v>
      </c>
      <c r="S199" s="34">
        <v>0</v>
      </c>
      <c r="T199" s="34">
        <v>0</v>
      </c>
      <c r="U199" s="34">
        <v>0</v>
      </c>
      <c r="V199" s="34">
        <v>0</v>
      </c>
      <c r="W199" s="34">
        <v>0</v>
      </c>
      <c r="X199" s="34">
        <v>0</v>
      </c>
      <c r="Y199" s="34">
        <v>0</v>
      </c>
      <c r="Z199" s="34">
        <v>0</v>
      </c>
      <c r="AA199" s="34">
        <v>0</v>
      </c>
    </row>
    <row r="200" spans="2:27" x14ac:dyDescent="0.2">
      <c r="B200" s="32" t="s">
        <v>103</v>
      </c>
      <c r="C200" s="61">
        <v>1</v>
      </c>
      <c r="D200" s="32" t="s">
        <v>116</v>
      </c>
      <c r="E200" s="33">
        <v>1</v>
      </c>
      <c r="F200" s="33" t="s">
        <v>26</v>
      </c>
      <c r="G200" s="46">
        <v>0</v>
      </c>
      <c r="H200" s="75">
        <v>0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0</v>
      </c>
      <c r="R200" s="34">
        <v>0</v>
      </c>
      <c r="S200" s="34">
        <v>0</v>
      </c>
      <c r="T200" s="34">
        <v>0</v>
      </c>
      <c r="U200" s="34">
        <v>0</v>
      </c>
      <c r="V200" s="34">
        <v>0</v>
      </c>
      <c r="W200" s="34">
        <v>0</v>
      </c>
      <c r="X200" s="34">
        <v>0</v>
      </c>
      <c r="Y200" s="34">
        <v>0</v>
      </c>
      <c r="Z200" s="34">
        <v>0</v>
      </c>
      <c r="AA200" s="34">
        <v>0</v>
      </c>
    </row>
    <row r="201" spans="2:27" x14ac:dyDescent="0.2">
      <c r="B201" s="32" t="s">
        <v>104</v>
      </c>
      <c r="C201" s="61">
        <v>1</v>
      </c>
      <c r="D201" s="32" t="s">
        <v>116</v>
      </c>
      <c r="E201" s="33">
        <v>1</v>
      </c>
      <c r="F201" s="33" t="s">
        <v>26</v>
      </c>
      <c r="G201" s="46">
        <v>0</v>
      </c>
      <c r="H201" s="75">
        <v>0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0</v>
      </c>
      <c r="R201" s="34">
        <v>0</v>
      </c>
      <c r="S201" s="34">
        <v>0</v>
      </c>
      <c r="T201" s="34">
        <v>0</v>
      </c>
      <c r="U201" s="34">
        <v>0</v>
      </c>
      <c r="V201" s="34">
        <v>0</v>
      </c>
      <c r="W201" s="34">
        <v>0</v>
      </c>
      <c r="X201" s="34">
        <v>0</v>
      </c>
      <c r="Y201" s="34">
        <v>0</v>
      </c>
      <c r="Z201" s="34">
        <v>0</v>
      </c>
      <c r="AA201" s="34">
        <v>0</v>
      </c>
    </row>
    <row r="202" spans="2:27" x14ac:dyDescent="0.2">
      <c r="B202" s="32" t="s">
        <v>105</v>
      </c>
      <c r="C202" s="61">
        <v>1</v>
      </c>
      <c r="D202" s="32" t="s">
        <v>116</v>
      </c>
      <c r="E202" s="33">
        <v>1</v>
      </c>
      <c r="F202" s="33" t="s">
        <v>26</v>
      </c>
      <c r="G202" s="46">
        <v>0</v>
      </c>
      <c r="H202" s="75">
        <v>0</v>
      </c>
      <c r="I202" s="34">
        <v>0</v>
      </c>
      <c r="J202" s="34">
        <v>0</v>
      </c>
      <c r="K202" s="34">
        <v>0</v>
      </c>
      <c r="L202" s="34">
        <v>0</v>
      </c>
      <c r="M202" s="34">
        <v>0</v>
      </c>
      <c r="N202" s="34">
        <v>0</v>
      </c>
      <c r="O202" s="34">
        <v>0</v>
      </c>
      <c r="P202" s="34">
        <v>0</v>
      </c>
      <c r="Q202" s="34">
        <v>0</v>
      </c>
      <c r="R202" s="34">
        <v>0</v>
      </c>
      <c r="S202" s="34">
        <v>0</v>
      </c>
      <c r="T202" s="34">
        <v>0</v>
      </c>
      <c r="U202" s="34">
        <v>0</v>
      </c>
      <c r="V202" s="34">
        <v>0</v>
      </c>
      <c r="W202" s="34">
        <v>0</v>
      </c>
      <c r="X202" s="34">
        <v>0</v>
      </c>
      <c r="Y202" s="34">
        <v>0</v>
      </c>
      <c r="Z202" s="34">
        <v>0</v>
      </c>
      <c r="AA202" s="34">
        <v>0</v>
      </c>
    </row>
    <row r="203" spans="2:27" x14ac:dyDescent="0.2">
      <c r="B203" s="32" t="s">
        <v>105</v>
      </c>
      <c r="C203" s="61">
        <v>2</v>
      </c>
      <c r="D203" s="32" t="s">
        <v>114</v>
      </c>
      <c r="E203" s="33">
        <v>1</v>
      </c>
      <c r="F203" s="33" t="s">
        <v>26</v>
      </c>
      <c r="G203" s="46">
        <v>0</v>
      </c>
      <c r="H203" s="75">
        <v>0</v>
      </c>
      <c r="I203" s="34">
        <v>0</v>
      </c>
      <c r="J203" s="34">
        <v>0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0</v>
      </c>
      <c r="R203" s="34">
        <v>0</v>
      </c>
      <c r="S203" s="34">
        <v>0</v>
      </c>
      <c r="T203" s="34">
        <v>0</v>
      </c>
      <c r="U203" s="34">
        <v>0</v>
      </c>
      <c r="V203" s="34">
        <v>0</v>
      </c>
      <c r="W203" s="34">
        <v>0</v>
      </c>
      <c r="X203" s="34">
        <v>0</v>
      </c>
      <c r="Y203" s="34">
        <v>0</v>
      </c>
      <c r="Z203" s="34">
        <v>0</v>
      </c>
      <c r="AA203" s="34">
        <v>0</v>
      </c>
    </row>
    <row r="204" spans="2:27" x14ac:dyDescent="0.2">
      <c r="B204" s="32" t="s">
        <v>117</v>
      </c>
      <c r="C204" s="61">
        <v>2</v>
      </c>
      <c r="D204" s="32" t="s">
        <v>116</v>
      </c>
      <c r="E204" s="33">
        <v>1</v>
      </c>
      <c r="F204" s="33" t="s">
        <v>26</v>
      </c>
      <c r="G204" s="46">
        <v>0</v>
      </c>
      <c r="H204" s="75">
        <v>0</v>
      </c>
      <c r="I204" s="34">
        <v>0</v>
      </c>
      <c r="J204" s="34">
        <v>0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0</v>
      </c>
      <c r="R204" s="34">
        <v>0</v>
      </c>
      <c r="S204" s="34">
        <v>0</v>
      </c>
      <c r="T204" s="34">
        <v>0</v>
      </c>
      <c r="U204" s="34">
        <v>0</v>
      </c>
      <c r="V204" s="34">
        <v>0</v>
      </c>
      <c r="W204" s="34">
        <v>0</v>
      </c>
      <c r="X204" s="34">
        <v>0</v>
      </c>
      <c r="Y204" s="34">
        <v>0</v>
      </c>
      <c r="Z204" s="34">
        <v>0</v>
      </c>
      <c r="AA204" s="34">
        <v>0</v>
      </c>
    </row>
    <row r="205" spans="2:27" x14ac:dyDescent="0.2">
      <c r="B205" s="32" t="s">
        <v>118</v>
      </c>
      <c r="C205" s="61">
        <v>2</v>
      </c>
      <c r="D205" s="32" t="s">
        <v>116</v>
      </c>
      <c r="E205" s="33">
        <v>1</v>
      </c>
      <c r="F205" s="33" t="s">
        <v>26</v>
      </c>
      <c r="G205" s="46">
        <v>0</v>
      </c>
      <c r="H205" s="75">
        <v>0</v>
      </c>
      <c r="I205" s="34">
        <v>0</v>
      </c>
      <c r="J205" s="34">
        <v>0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4">
        <v>0</v>
      </c>
      <c r="R205" s="34">
        <v>0</v>
      </c>
      <c r="S205" s="34">
        <v>0</v>
      </c>
      <c r="T205" s="34">
        <v>0</v>
      </c>
      <c r="U205" s="34">
        <v>0</v>
      </c>
      <c r="V205" s="34">
        <v>0</v>
      </c>
      <c r="W205" s="34">
        <v>0</v>
      </c>
      <c r="X205" s="34">
        <v>0</v>
      </c>
      <c r="Y205" s="34">
        <v>0</v>
      </c>
      <c r="Z205" s="34">
        <v>0</v>
      </c>
      <c r="AA205" s="34">
        <v>0</v>
      </c>
    </row>
    <row r="206" spans="2:27" x14ac:dyDescent="0.2">
      <c r="B206" s="32" t="s">
        <v>157</v>
      </c>
      <c r="C206" s="61">
        <v>2</v>
      </c>
      <c r="D206" s="32" t="s">
        <v>116</v>
      </c>
      <c r="E206" s="33">
        <v>1</v>
      </c>
      <c r="F206" s="33" t="s">
        <v>26</v>
      </c>
      <c r="G206" s="46">
        <v>0</v>
      </c>
      <c r="H206" s="75">
        <v>0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0</v>
      </c>
      <c r="U206" s="34">
        <v>0</v>
      </c>
      <c r="V206" s="34">
        <v>0</v>
      </c>
      <c r="W206" s="34">
        <v>0</v>
      </c>
      <c r="X206" s="34">
        <v>0</v>
      </c>
      <c r="Y206" s="34">
        <v>0</v>
      </c>
      <c r="Z206" s="34">
        <v>0</v>
      </c>
      <c r="AA206" s="34">
        <v>0</v>
      </c>
    </row>
    <row r="208" spans="2:27" ht="15" x14ac:dyDescent="0.25">
      <c r="B208" s="26" t="s">
        <v>53</v>
      </c>
      <c r="C208" s="26"/>
      <c r="D208" s="9"/>
      <c r="E208" s="9"/>
      <c r="F208" s="27"/>
      <c r="G208" s="38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 ht="15" x14ac:dyDescent="0.25">
      <c r="B209" s="28" t="s">
        <v>25</v>
      </c>
      <c r="C209" s="28"/>
      <c r="D209" s="28"/>
      <c r="E209" s="28"/>
      <c r="F209" s="29" t="s">
        <v>17</v>
      </c>
      <c r="G209" s="30" t="s">
        <v>44</v>
      </c>
      <c r="H209" s="30">
        <v>2023</v>
      </c>
      <c r="I209" s="30">
        <v>2024</v>
      </c>
      <c r="J209" s="30">
        <v>2025</v>
      </c>
      <c r="K209" s="30">
        <v>2026</v>
      </c>
      <c r="L209" s="30">
        <v>2027</v>
      </c>
      <c r="M209" s="30">
        <v>2028</v>
      </c>
      <c r="N209" s="30">
        <v>2029</v>
      </c>
      <c r="O209" s="30">
        <v>2030</v>
      </c>
      <c r="P209" s="30">
        <v>2031</v>
      </c>
      <c r="Q209" s="30">
        <v>2032</v>
      </c>
      <c r="R209" s="30">
        <v>2033</v>
      </c>
      <c r="S209" s="30">
        <v>2034</v>
      </c>
      <c r="T209" s="30">
        <v>2035</v>
      </c>
      <c r="U209" s="30">
        <v>2036</v>
      </c>
      <c r="V209" s="30">
        <v>2037</v>
      </c>
      <c r="W209" s="30">
        <v>2038</v>
      </c>
      <c r="X209" s="30">
        <v>2039</v>
      </c>
      <c r="Y209" s="30">
        <v>2040</v>
      </c>
      <c r="Z209" s="30">
        <v>2041</v>
      </c>
      <c r="AA209" s="30">
        <v>2042</v>
      </c>
    </row>
    <row r="210" spans="1:27" x14ac:dyDescent="0.2">
      <c r="A210" s="23"/>
      <c r="B210" s="31" t="s">
        <v>97</v>
      </c>
      <c r="C210" s="31"/>
      <c r="D210" s="32"/>
      <c r="E210" s="32"/>
      <c r="F210" s="33" t="s">
        <v>26</v>
      </c>
      <c r="G210" s="39">
        <v>-22971329.573530879</v>
      </c>
      <c r="H210" s="34">
        <v>0</v>
      </c>
      <c r="I210" s="34">
        <v>0</v>
      </c>
      <c r="J210" s="34">
        <v>0</v>
      </c>
      <c r="K210" s="34">
        <v>-775550.20980000007</v>
      </c>
      <c r="L210" s="34">
        <v>-775550.20980000007</v>
      </c>
      <c r="M210" s="34">
        <v>-2262380.3668</v>
      </c>
      <c r="N210" s="34">
        <v>-2542298.8136999998</v>
      </c>
      <c r="O210" s="34">
        <v>-2738909.4483999996</v>
      </c>
      <c r="P210" s="34">
        <v>-2738909.4483999996</v>
      </c>
      <c r="Q210" s="34">
        <v>-2738909.4483999996</v>
      </c>
      <c r="R210" s="34">
        <v>-2738909.4483999996</v>
      </c>
      <c r="S210" s="34">
        <v>-2738909.4483999996</v>
      </c>
      <c r="T210" s="34">
        <v>-2738909.4483999996</v>
      </c>
      <c r="U210" s="34">
        <v>-2738909.4483999996</v>
      </c>
      <c r="V210" s="34">
        <v>-2738909.4483999996</v>
      </c>
      <c r="W210" s="34">
        <v>-2738909.4483999996</v>
      </c>
      <c r="X210" s="34">
        <v>-2738909.4483999996</v>
      </c>
      <c r="Y210" s="34">
        <v>-2738909.4483999996</v>
      </c>
      <c r="Z210" s="34">
        <v>-2738909.4483999996</v>
      </c>
      <c r="AA210" s="34">
        <v>-2738909.4483999996</v>
      </c>
    </row>
    <row r="211" spans="1:27" x14ac:dyDescent="0.2">
      <c r="A211" s="23"/>
      <c r="B211" s="31" t="s">
        <v>98</v>
      </c>
      <c r="C211" s="31"/>
      <c r="D211" s="32"/>
      <c r="E211" s="32"/>
      <c r="F211" s="33" t="s">
        <v>26</v>
      </c>
      <c r="G211" s="39">
        <v>-16840155.76107347</v>
      </c>
      <c r="H211" s="34">
        <v>0</v>
      </c>
      <c r="I211" s="34">
        <v>0</v>
      </c>
      <c r="J211" s="34">
        <v>0</v>
      </c>
      <c r="K211" s="34">
        <v>-775550.20980000007</v>
      </c>
      <c r="L211" s="34">
        <v>-1055468.6567000002</v>
      </c>
      <c r="M211" s="34">
        <v>-1055468.6567000002</v>
      </c>
      <c r="N211" s="34">
        <v>-1055468.6567000002</v>
      </c>
      <c r="O211" s="34">
        <v>-2080216.0844000001</v>
      </c>
      <c r="P211" s="34">
        <v>-2080216.0844000001</v>
      </c>
      <c r="Q211" s="34">
        <v>-2080216.0844000001</v>
      </c>
      <c r="R211" s="34">
        <v>-2080216.0844000001</v>
      </c>
      <c r="S211" s="34">
        <v>-2080216.0844000001</v>
      </c>
      <c r="T211" s="34">
        <v>-2080216.0844000001</v>
      </c>
      <c r="U211" s="34">
        <v>-2080216.0844000001</v>
      </c>
      <c r="V211" s="34">
        <v>-2080216.0844000001</v>
      </c>
      <c r="W211" s="34">
        <v>-2080216.0844000001</v>
      </c>
      <c r="X211" s="34">
        <v>-2080216.0844000001</v>
      </c>
      <c r="Y211" s="34">
        <v>-2080216.0844000001</v>
      </c>
      <c r="Z211" s="34">
        <v>-2080216.0844000001</v>
      </c>
      <c r="AA211" s="34">
        <v>-2080216.0844000001</v>
      </c>
    </row>
    <row r="212" spans="1:27" x14ac:dyDescent="0.2">
      <c r="A212" s="23"/>
      <c r="B212" s="31" t="s">
        <v>99</v>
      </c>
      <c r="C212" s="31"/>
      <c r="D212" s="32"/>
      <c r="E212" s="32"/>
      <c r="F212" s="33" t="s">
        <v>26</v>
      </c>
      <c r="G212" s="39">
        <v>-11653492.767903728</v>
      </c>
      <c r="H212" s="34">
        <v>0</v>
      </c>
      <c r="I212" s="34">
        <v>0</v>
      </c>
      <c r="J212" s="34">
        <v>0</v>
      </c>
      <c r="K212" s="34">
        <v>-81721.797299999991</v>
      </c>
      <c r="L212" s="34">
        <v>-81721.797299999991</v>
      </c>
      <c r="M212" s="34">
        <v>-591218.61940000008</v>
      </c>
      <c r="N212" s="34">
        <v>-1330934.115146887</v>
      </c>
      <c r="O212" s="34">
        <v>-1527544.7451468869</v>
      </c>
      <c r="P212" s="34">
        <v>-1527544.7451468869</v>
      </c>
      <c r="Q212" s="34">
        <v>-1527544.7451468869</v>
      </c>
      <c r="R212" s="34">
        <v>-1527544.7451468869</v>
      </c>
      <c r="S212" s="34">
        <v>-1527544.7451468869</v>
      </c>
      <c r="T212" s="34">
        <v>-1527544.7451468869</v>
      </c>
      <c r="U212" s="34">
        <v>-1527544.7451468869</v>
      </c>
      <c r="V212" s="34">
        <v>-1527544.7451468869</v>
      </c>
      <c r="W212" s="34">
        <v>-1527544.7451468869</v>
      </c>
      <c r="X212" s="34">
        <v>-1527544.7451468869</v>
      </c>
      <c r="Y212" s="34">
        <v>-1527544.7451468869</v>
      </c>
      <c r="Z212" s="34">
        <v>-1527544.7451468869</v>
      </c>
      <c r="AA212" s="34">
        <v>-1527544.7451468869</v>
      </c>
    </row>
    <row r="213" spans="1:27" x14ac:dyDescent="0.2">
      <c r="A213" s="23"/>
      <c r="B213" s="31" t="s">
        <v>100</v>
      </c>
      <c r="C213" s="31"/>
      <c r="D213" s="32"/>
      <c r="E213" s="32"/>
      <c r="F213" s="33" t="s">
        <v>26</v>
      </c>
      <c r="G213" s="39">
        <v>-8920108.6414653789</v>
      </c>
      <c r="H213" s="34">
        <v>0</v>
      </c>
      <c r="I213" s="34">
        <v>0</v>
      </c>
      <c r="J213" s="34">
        <v>0</v>
      </c>
      <c r="K213" s="34">
        <v>-81721.797299999991</v>
      </c>
      <c r="L213" s="34">
        <v>-81721.797299999991</v>
      </c>
      <c r="M213" s="34">
        <v>-361640.24419999996</v>
      </c>
      <c r="N213" s="34">
        <v>-982345.15790000011</v>
      </c>
      <c r="O213" s="34">
        <v>-1178955.7879000001</v>
      </c>
      <c r="P213" s="34">
        <v>-1178955.7879000001</v>
      </c>
      <c r="Q213" s="34">
        <v>-1178955.7879000001</v>
      </c>
      <c r="R213" s="34">
        <v>-1178955.7879000001</v>
      </c>
      <c r="S213" s="34">
        <v>-1178955.7879000001</v>
      </c>
      <c r="T213" s="34">
        <v>-1178955.7879000001</v>
      </c>
      <c r="U213" s="34">
        <v>-1178955.7879000001</v>
      </c>
      <c r="V213" s="34">
        <v>-1178955.7879000001</v>
      </c>
      <c r="W213" s="34">
        <v>-1178955.7879000001</v>
      </c>
      <c r="X213" s="34">
        <v>-1178955.7879000001</v>
      </c>
      <c r="Y213" s="34">
        <v>-1178955.7879000001</v>
      </c>
      <c r="Z213" s="34">
        <v>-1178955.7879000001</v>
      </c>
      <c r="AA213" s="34">
        <v>-1178955.7879000001</v>
      </c>
    </row>
    <row r="214" spans="1:27" x14ac:dyDescent="0.2">
      <c r="A214" s="23"/>
      <c r="B214" s="31" t="s">
        <v>101</v>
      </c>
      <c r="C214" s="31"/>
      <c r="D214" s="32"/>
      <c r="E214" s="32"/>
      <c r="F214" s="33" t="s">
        <v>26</v>
      </c>
      <c r="G214" s="39">
        <v>-12737148.817441732</v>
      </c>
      <c r="H214" s="34">
        <v>0</v>
      </c>
      <c r="I214" s="34">
        <v>0</v>
      </c>
      <c r="J214" s="34">
        <v>0</v>
      </c>
      <c r="K214" s="34">
        <v>-81721.797299999991</v>
      </c>
      <c r="L214" s="34">
        <v>-81721.797299999991</v>
      </c>
      <c r="M214" s="34">
        <v>-591218.61940000008</v>
      </c>
      <c r="N214" s="34">
        <v>-1051015.6682468872</v>
      </c>
      <c r="O214" s="34">
        <v>-1722136.6629468873</v>
      </c>
      <c r="P214" s="34">
        <v>-1722136.6629468873</v>
      </c>
      <c r="Q214" s="34">
        <v>-1722136.6629468873</v>
      </c>
      <c r="R214" s="34">
        <v>-1722136.6629468873</v>
      </c>
      <c r="S214" s="34">
        <v>-1722136.6629468873</v>
      </c>
      <c r="T214" s="34">
        <v>-1722136.6629468873</v>
      </c>
      <c r="U214" s="34">
        <v>-1722136.6629468873</v>
      </c>
      <c r="V214" s="34">
        <v>-1722136.6629468873</v>
      </c>
      <c r="W214" s="34">
        <v>-1722136.6629468873</v>
      </c>
      <c r="X214" s="34">
        <v>-1722136.6629468873</v>
      </c>
      <c r="Y214" s="34">
        <v>-1722136.6629468873</v>
      </c>
      <c r="Z214" s="34">
        <v>-1722136.6629468873</v>
      </c>
      <c r="AA214" s="34">
        <v>-1722136.6629468873</v>
      </c>
    </row>
    <row r="215" spans="1:27" x14ac:dyDescent="0.2">
      <c r="A215" s="23"/>
      <c r="B215" s="31" t="s">
        <v>102</v>
      </c>
      <c r="C215" s="31"/>
      <c r="D215" s="32"/>
      <c r="E215" s="32"/>
      <c r="F215" s="33" t="s">
        <v>26</v>
      </c>
      <c r="G215" s="39">
        <v>-17802735.372440591</v>
      </c>
      <c r="H215" s="34">
        <v>0</v>
      </c>
      <c r="I215" s="34">
        <v>0</v>
      </c>
      <c r="J215" s="34">
        <v>0</v>
      </c>
      <c r="K215" s="34">
        <v>-81721.797299999991</v>
      </c>
      <c r="L215" s="34">
        <v>-81721.797299999991</v>
      </c>
      <c r="M215" s="34">
        <v>-871137.06630000006</v>
      </c>
      <c r="N215" s="34">
        <v>-2139816.3380999998</v>
      </c>
      <c r="O215" s="34">
        <v>-2336426.9680999997</v>
      </c>
      <c r="P215" s="34">
        <v>-2336426.9680999997</v>
      </c>
      <c r="Q215" s="34">
        <v>-2336426.9680999997</v>
      </c>
      <c r="R215" s="34">
        <v>-2336426.9680999997</v>
      </c>
      <c r="S215" s="34">
        <v>-2336426.9680999997</v>
      </c>
      <c r="T215" s="34">
        <v>-2336426.9680999997</v>
      </c>
      <c r="U215" s="34">
        <v>-2336426.9680999997</v>
      </c>
      <c r="V215" s="34">
        <v>-2336426.9680999997</v>
      </c>
      <c r="W215" s="34">
        <v>-2336426.9680999997</v>
      </c>
      <c r="X215" s="34">
        <v>-2336426.9680999997</v>
      </c>
      <c r="Y215" s="34">
        <v>-2336426.9680999997</v>
      </c>
      <c r="Z215" s="34">
        <v>-2336426.9680999997</v>
      </c>
      <c r="AA215" s="34">
        <v>-2336426.9680999997</v>
      </c>
    </row>
    <row r="216" spans="1:27" x14ac:dyDescent="0.2">
      <c r="A216" s="23"/>
      <c r="B216" s="31" t="s">
        <v>103</v>
      </c>
      <c r="C216" s="31"/>
      <c r="D216" s="32"/>
      <c r="E216" s="32"/>
      <c r="F216" s="33" t="s">
        <v>26</v>
      </c>
      <c r="G216" s="39">
        <v>-12801400.809172116</v>
      </c>
      <c r="H216" s="34">
        <v>0</v>
      </c>
      <c r="I216" s="34">
        <v>0</v>
      </c>
      <c r="J216" s="34">
        <v>0</v>
      </c>
      <c r="K216" s="34">
        <v>-945910.3759000001</v>
      </c>
      <c r="L216" s="34">
        <v>-945910.3759000001</v>
      </c>
      <c r="M216" s="34">
        <v>-1225828.8228000002</v>
      </c>
      <c r="N216" s="34">
        <v>-1225828.8228000002</v>
      </c>
      <c r="O216" s="34">
        <v>-1422439.4528000001</v>
      </c>
      <c r="P216" s="34">
        <v>-1422439.4528000001</v>
      </c>
      <c r="Q216" s="34">
        <v>-1422439.4528000001</v>
      </c>
      <c r="R216" s="34">
        <v>-1422439.4528000001</v>
      </c>
      <c r="S216" s="34">
        <v>-1422439.4528000001</v>
      </c>
      <c r="T216" s="34">
        <v>-1422439.4528000001</v>
      </c>
      <c r="U216" s="34">
        <v>-1422439.4528000001</v>
      </c>
      <c r="V216" s="34">
        <v>-1422439.4528000001</v>
      </c>
      <c r="W216" s="34">
        <v>-1422439.4528000001</v>
      </c>
      <c r="X216" s="34">
        <v>-1422439.4528000001</v>
      </c>
      <c r="Y216" s="34">
        <v>-1422439.4528000001</v>
      </c>
      <c r="Z216" s="34">
        <v>-1422439.4528000001</v>
      </c>
      <c r="AA216" s="34">
        <v>-1422439.4528000001</v>
      </c>
    </row>
    <row r="217" spans="1:27" x14ac:dyDescent="0.2">
      <c r="A217" s="23"/>
      <c r="B217" s="31" t="s">
        <v>104</v>
      </c>
      <c r="C217" s="31"/>
      <c r="D217" s="32"/>
      <c r="E217" s="32"/>
      <c r="F217" s="33" t="s">
        <v>26</v>
      </c>
      <c r="G217" s="39"/>
      <c r="H217" s="75" t="s">
        <v>200</v>
      </c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</row>
    <row r="218" spans="1:27" x14ac:dyDescent="0.2">
      <c r="A218" s="23"/>
      <c r="B218" s="31" t="s">
        <v>105</v>
      </c>
      <c r="C218" s="31"/>
      <c r="D218" s="32"/>
      <c r="E218" s="32"/>
      <c r="F218" s="33" t="s">
        <v>26</v>
      </c>
      <c r="G218" s="39">
        <v>-13670881.638713118</v>
      </c>
      <c r="H218" s="34">
        <v>0</v>
      </c>
      <c r="I218" s="34">
        <v>0</v>
      </c>
      <c r="J218" s="34">
        <v>0</v>
      </c>
      <c r="K218" s="34">
        <v>-945910.3759000001</v>
      </c>
      <c r="L218" s="34">
        <v>-945910.3759000001</v>
      </c>
      <c r="M218" s="34">
        <v>-945910.3759000001</v>
      </c>
      <c r="N218" s="34">
        <v>-945910.3759000001</v>
      </c>
      <c r="O218" s="34">
        <v>-1617031.3706</v>
      </c>
      <c r="P218" s="34">
        <v>-1617031.3706</v>
      </c>
      <c r="Q218" s="34">
        <v>-1617031.3706</v>
      </c>
      <c r="R218" s="34">
        <v>-1617031.3706</v>
      </c>
      <c r="S218" s="34">
        <v>-1617031.3706</v>
      </c>
      <c r="T218" s="34">
        <v>-1617031.3706</v>
      </c>
      <c r="U218" s="34">
        <v>-1617031.3706</v>
      </c>
      <c r="V218" s="34">
        <v>-1617031.3706</v>
      </c>
      <c r="W218" s="34">
        <v>-1617031.3706</v>
      </c>
      <c r="X218" s="34">
        <v>-1617031.3706</v>
      </c>
      <c r="Y218" s="34">
        <v>-1617031.3706</v>
      </c>
      <c r="Z218" s="34">
        <v>-1617031.3706</v>
      </c>
      <c r="AA218" s="34">
        <v>-1617031.3706</v>
      </c>
    </row>
    <row r="219" spans="1:27" x14ac:dyDescent="0.2">
      <c r="A219" s="23"/>
      <c r="B219" s="31" t="s">
        <v>117</v>
      </c>
      <c r="C219" s="31"/>
      <c r="D219" s="32"/>
      <c r="E219" s="32"/>
      <c r="F219" s="33" t="s">
        <v>26</v>
      </c>
      <c r="G219" s="39"/>
      <c r="H219" s="75" t="s">
        <v>200</v>
      </c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</row>
    <row r="220" spans="1:27" x14ac:dyDescent="0.2">
      <c r="A220" s="23"/>
      <c r="B220" s="31" t="s">
        <v>118</v>
      </c>
      <c r="C220" s="31"/>
      <c r="D220" s="32"/>
      <c r="E220" s="32"/>
      <c r="F220" s="33" t="s">
        <v>26</v>
      </c>
      <c r="G220" s="39"/>
      <c r="H220" s="75" t="s">
        <v>200</v>
      </c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</row>
    <row r="221" spans="1:27" x14ac:dyDescent="0.2">
      <c r="A221" s="23"/>
      <c r="B221" s="97" t="s">
        <v>157</v>
      </c>
      <c r="C221" s="31"/>
      <c r="D221" s="32"/>
      <c r="E221" s="32"/>
      <c r="F221" s="33" t="s">
        <v>26</v>
      </c>
      <c r="G221" s="39"/>
      <c r="H221" s="75" t="s">
        <v>200</v>
      </c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</row>
    <row r="223" spans="1:27" ht="15" x14ac:dyDescent="0.25">
      <c r="B223" s="8" t="s">
        <v>27</v>
      </c>
      <c r="C223" s="26"/>
      <c r="D223" s="9"/>
      <c r="E223" s="9"/>
      <c r="F223" s="27"/>
      <c r="G223" s="38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 ht="15" x14ac:dyDescent="0.25">
      <c r="B224" s="28" t="s">
        <v>25</v>
      </c>
      <c r="C224" s="28"/>
      <c r="D224" s="28"/>
      <c r="E224" s="28"/>
      <c r="F224" s="29" t="s">
        <v>17</v>
      </c>
      <c r="G224" s="30" t="s">
        <v>44</v>
      </c>
      <c r="H224" s="30">
        <v>2023</v>
      </c>
      <c r="I224" s="30">
        <v>2024</v>
      </c>
      <c r="J224" s="30">
        <v>2025</v>
      </c>
      <c r="K224" s="30">
        <v>2026</v>
      </c>
      <c r="L224" s="30">
        <v>2027</v>
      </c>
      <c r="M224" s="30">
        <v>2028</v>
      </c>
      <c r="N224" s="30">
        <v>2029</v>
      </c>
      <c r="O224" s="30">
        <v>2030</v>
      </c>
      <c r="P224" s="30">
        <v>2031</v>
      </c>
      <c r="Q224" s="30">
        <v>2032</v>
      </c>
      <c r="R224" s="30">
        <v>2033</v>
      </c>
      <c r="S224" s="30">
        <v>2034</v>
      </c>
      <c r="T224" s="30">
        <v>2035</v>
      </c>
      <c r="U224" s="30">
        <v>2036</v>
      </c>
      <c r="V224" s="30">
        <v>2037</v>
      </c>
      <c r="W224" s="30">
        <v>2038</v>
      </c>
      <c r="X224" s="30">
        <v>2039</v>
      </c>
      <c r="Y224" s="30">
        <v>2040</v>
      </c>
      <c r="Z224" s="30">
        <v>2041</v>
      </c>
      <c r="AA224" s="30">
        <v>2042</v>
      </c>
    </row>
    <row r="225" spans="2:27" x14ac:dyDescent="0.2">
      <c r="B225" s="31" t="s">
        <v>97</v>
      </c>
      <c r="C225" s="31"/>
      <c r="D225" s="32"/>
      <c r="E225" s="32"/>
      <c r="F225" s="33" t="s">
        <v>26</v>
      </c>
      <c r="G225" s="39">
        <v>0</v>
      </c>
      <c r="H225" s="34">
        <v>0</v>
      </c>
      <c r="I225" s="34">
        <v>0</v>
      </c>
      <c r="J225" s="34">
        <v>0</v>
      </c>
      <c r="K225" s="34">
        <v>0</v>
      </c>
      <c r="L225" s="34">
        <v>0</v>
      </c>
      <c r="M225" s="34">
        <v>0</v>
      </c>
      <c r="N225" s="34">
        <v>0</v>
      </c>
      <c r="O225" s="34">
        <v>0</v>
      </c>
      <c r="P225" s="34">
        <v>0</v>
      </c>
      <c r="Q225" s="34">
        <v>0</v>
      </c>
      <c r="R225" s="34">
        <v>0</v>
      </c>
      <c r="S225" s="34">
        <v>0</v>
      </c>
      <c r="T225" s="34">
        <v>0</v>
      </c>
      <c r="U225" s="34">
        <v>0</v>
      </c>
      <c r="V225" s="34">
        <v>0</v>
      </c>
      <c r="W225" s="34">
        <v>0</v>
      </c>
      <c r="X225" s="34">
        <v>0</v>
      </c>
      <c r="Y225" s="34">
        <v>0</v>
      </c>
      <c r="Z225" s="34">
        <v>0</v>
      </c>
      <c r="AA225" s="34">
        <v>0</v>
      </c>
    </row>
    <row r="226" spans="2:27" x14ac:dyDescent="0.2">
      <c r="B226" s="31" t="s">
        <v>98</v>
      </c>
      <c r="C226" s="31"/>
      <c r="D226" s="32"/>
      <c r="E226" s="32"/>
      <c r="F226" s="33" t="s">
        <v>26</v>
      </c>
      <c r="G226" s="39">
        <v>0</v>
      </c>
      <c r="H226" s="34">
        <v>0</v>
      </c>
      <c r="I226" s="34">
        <v>0</v>
      </c>
      <c r="J226" s="34">
        <v>0</v>
      </c>
      <c r="K226" s="34">
        <v>0</v>
      </c>
      <c r="L226" s="34">
        <v>0</v>
      </c>
      <c r="M226" s="34">
        <v>0</v>
      </c>
      <c r="N226" s="34">
        <v>0</v>
      </c>
      <c r="O226" s="34">
        <v>0</v>
      </c>
      <c r="P226" s="34">
        <v>0</v>
      </c>
      <c r="Q226" s="34">
        <v>0</v>
      </c>
      <c r="R226" s="34">
        <v>0</v>
      </c>
      <c r="S226" s="34">
        <v>0</v>
      </c>
      <c r="T226" s="34">
        <v>0</v>
      </c>
      <c r="U226" s="34">
        <v>0</v>
      </c>
      <c r="V226" s="34">
        <v>0</v>
      </c>
      <c r="W226" s="34">
        <v>0</v>
      </c>
      <c r="X226" s="34">
        <v>0</v>
      </c>
      <c r="Y226" s="34">
        <v>0</v>
      </c>
      <c r="Z226" s="34">
        <v>0</v>
      </c>
      <c r="AA226" s="34">
        <v>0</v>
      </c>
    </row>
    <row r="227" spans="2:27" x14ac:dyDescent="0.2">
      <c r="B227" s="31" t="s">
        <v>99</v>
      </c>
      <c r="C227" s="31"/>
      <c r="D227" s="32"/>
      <c r="E227" s="32"/>
      <c r="F227" s="33" t="s">
        <v>26</v>
      </c>
      <c r="G227" s="39">
        <v>0</v>
      </c>
      <c r="H227" s="34">
        <v>0</v>
      </c>
      <c r="I227" s="34">
        <v>0</v>
      </c>
      <c r="J227" s="34">
        <v>0</v>
      </c>
      <c r="K227" s="34">
        <v>0</v>
      </c>
      <c r="L227" s="34">
        <v>0</v>
      </c>
      <c r="M227" s="34">
        <v>0</v>
      </c>
      <c r="N227" s="34">
        <v>0</v>
      </c>
      <c r="O227" s="34">
        <v>0</v>
      </c>
      <c r="P227" s="34">
        <v>0</v>
      </c>
      <c r="Q227" s="34">
        <v>0</v>
      </c>
      <c r="R227" s="34">
        <v>0</v>
      </c>
      <c r="S227" s="34">
        <v>0</v>
      </c>
      <c r="T227" s="34">
        <v>0</v>
      </c>
      <c r="U227" s="34">
        <v>0</v>
      </c>
      <c r="V227" s="34">
        <v>0</v>
      </c>
      <c r="W227" s="34">
        <v>0</v>
      </c>
      <c r="X227" s="34">
        <v>0</v>
      </c>
      <c r="Y227" s="34">
        <v>0</v>
      </c>
      <c r="Z227" s="34">
        <v>0</v>
      </c>
      <c r="AA227" s="34">
        <v>0</v>
      </c>
    </row>
    <row r="228" spans="2:27" x14ac:dyDescent="0.2">
      <c r="B228" s="31" t="s">
        <v>100</v>
      </c>
      <c r="C228" s="31"/>
      <c r="D228" s="32"/>
      <c r="E228" s="32"/>
      <c r="F228" s="33" t="s">
        <v>26</v>
      </c>
      <c r="G228" s="39">
        <v>0</v>
      </c>
      <c r="H228" s="34">
        <v>0</v>
      </c>
      <c r="I228" s="34">
        <v>0</v>
      </c>
      <c r="J228" s="34">
        <v>0</v>
      </c>
      <c r="K228" s="34">
        <v>0</v>
      </c>
      <c r="L228" s="34">
        <v>0</v>
      </c>
      <c r="M228" s="34">
        <v>0</v>
      </c>
      <c r="N228" s="34">
        <v>0</v>
      </c>
      <c r="O228" s="34">
        <v>0</v>
      </c>
      <c r="P228" s="34">
        <v>0</v>
      </c>
      <c r="Q228" s="34">
        <v>0</v>
      </c>
      <c r="R228" s="34">
        <v>0</v>
      </c>
      <c r="S228" s="34">
        <v>0</v>
      </c>
      <c r="T228" s="34">
        <v>0</v>
      </c>
      <c r="U228" s="34">
        <v>0</v>
      </c>
      <c r="V228" s="34">
        <v>0</v>
      </c>
      <c r="W228" s="34">
        <v>0</v>
      </c>
      <c r="X228" s="34">
        <v>0</v>
      </c>
      <c r="Y228" s="34">
        <v>0</v>
      </c>
      <c r="Z228" s="34">
        <v>0</v>
      </c>
      <c r="AA228" s="34">
        <v>0</v>
      </c>
    </row>
    <row r="229" spans="2:27" x14ac:dyDescent="0.2">
      <c r="B229" s="31" t="s">
        <v>101</v>
      </c>
      <c r="C229" s="31"/>
      <c r="D229" s="32"/>
      <c r="E229" s="32"/>
      <c r="F229" s="33" t="s">
        <v>26</v>
      </c>
      <c r="G229" s="39">
        <v>0</v>
      </c>
      <c r="H229" s="34">
        <v>0</v>
      </c>
      <c r="I229" s="34">
        <v>0</v>
      </c>
      <c r="J229" s="34">
        <v>0</v>
      </c>
      <c r="K229" s="34">
        <v>0</v>
      </c>
      <c r="L229" s="34">
        <v>0</v>
      </c>
      <c r="M229" s="34">
        <v>0</v>
      </c>
      <c r="N229" s="34">
        <v>0</v>
      </c>
      <c r="O229" s="34">
        <v>0</v>
      </c>
      <c r="P229" s="34">
        <v>0</v>
      </c>
      <c r="Q229" s="34">
        <v>0</v>
      </c>
      <c r="R229" s="34">
        <v>0</v>
      </c>
      <c r="S229" s="34">
        <v>0</v>
      </c>
      <c r="T229" s="34">
        <v>0</v>
      </c>
      <c r="U229" s="34">
        <v>0</v>
      </c>
      <c r="V229" s="34">
        <v>0</v>
      </c>
      <c r="W229" s="34">
        <v>0</v>
      </c>
      <c r="X229" s="34">
        <v>0</v>
      </c>
      <c r="Y229" s="34">
        <v>0</v>
      </c>
      <c r="Z229" s="34">
        <v>0</v>
      </c>
      <c r="AA229" s="34">
        <v>0</v>
      </c>
    </row>
    <row r="230" spans="2:27" x14ac:dyDescent="0.2">
      <c r="B230" s="31" t="s">
        <v>102</v>
      </c>
      <c r="C230" s="31"/>
      <c r="D230" s="32"/>
      <c r="E230" s="32"/>
      <c r="F230" s="33" t="s">
        <v>26</v>
      </c>
      <c r="G230" s="39">
        <v>0</v>
      </c>
      <c r="H230" s="34">
        <v>0</v>
      </c>
      <c r="I230" s="34">
        <v>0</v>
      </c>
      <c r="J230" s="34">
        <v>0</v>
      </c>
      <c r="K230" s="34">
        <v>0</v>
      </c>
      <c r="L230" s="34">
        <v>0</v>
      </c>
      <c r="M230" s="34">
        <v>0</v>
      </c>
      <c r="N230" s="34">
        <v>0</v>
      </c>
      <c r="O230" s="34">
        <v>0</v>
      </c>
      <c r="P230" s="34">
        <v>0</v>
      </c>
      <c r="Q230" s="34">
        <v>0</v>
      </c>
      <c r="R230" s="34">
        <v>0</v>
      </c>
      <c r="S230" s="34">
        <v>0</v>
      </c>
      <c r="T230" s="34">
        <v>0</v>
      </c>
      <c r="U230" s="34">
        <v>0</v>
      </c>
      <c r="V230" s="34">
        <v>0</v>
      </c>
      <c r="W230" s="34">
        <v>0</v>
      </c>
      <c r="X230" s="34">
        <v>0</v>
      </c>
      <c r="Y230" s="34">
        <v>0</v>
      </c>
      <c r="Z230" s="34">
        <v>0</v>
      </c>
      <c r="AA230" s="34">
        <v>0</v>
      </c>
    </row>
    <row r="231" spans="2:27" x14ac:dyDescent="0.2">
      <c r="B231" s="31" t="s">
        <v>103</v>
      </c>
      <c r="C231" s="31"/>
      <c r="D231" s="32"/>
      <c r="E231" s="32"/>
      <c r="F231" s="33" t="s">
        <v>26</v>
      </c>
      <c r="G231" s="39">
        <v>0</v>
      </c>
      <c r="H231" s="34">
        <v>0</v>
      </c>
      <c r="I231" s="34">
        <v>0</v>
      </c>
      <c r="J231" s="34">
        <v>0</v>
      </c>
      <c r="K231" s="34">
        <v>0</v>
      </c>
      <c r="L231" s="34">
        <v>0</v>
      </c>
      <c r="M231" s="34">
        <v>0</v>
      </c>
      <c r="N231" s="34">
        <v>0</v>
      </c>
      <c r="O231" s="34">
        <v>0</v>
      </c>
      <c r="P231" s="34">
        <v>0</v>
      </c>
      <c r="Q231" s="34">
        <v>0</v>
      </c>
      <c r="R231" s="34">
        <v>0</v>
      </c>
      <c r="S231" s="34">
        <v>0</v>
      </c>
      <c r="T231" s="34">
        <v>0</v>
      </c>
      <c r="U231" s="34">
        <v>0</v>
      </c>
      <c r="V231" s="34">
        <v>0</v>
      </c>
      <c r="W231" s="34">
        <v>0</v>
      </c>
      <c r="X231" s="34">
        <v>0</v>
      </c>
      <c r="Y231" s="34">
        <v>0</v>
      </c>
      <c r="Z231" s="34">
        <v>0</v>
      </c>
      <c r="AA231" s="34">
        <v>0</v>
      </c>
    </row>
    <row r="232" spans="2:27" x14ac:dyDescent="0.2">
      <c r="B232" s="31" t="s">
        <v>104</v>
      </c>
      <c r="C232" s="31"/>
      <c r="D232" s="32"/>
      <c r="E232" s="32"/>
      <c r="F232" s="33" t="s">
        <v>26</v>
      </c>
      <c r="G232" s="39"/>
      <c r="H232" s="75" t="s">
        <v>200</v>
      </c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</row>
    <row r="233" spans="2:27" x14ac:dyDescent="0.2">
      <c r="B233" s="31" t="s">
        <v>105</v>
      </c>
      <c r="C233" s="31"/>
      <c r="D233" s="32"/>
      <c r="E233" s="32"/>
      <c r="F233" s="33" t="s">
        <v>26</v>
      </c>
      <c r="G233" s="39">
        <v>0</v>
      </c>
      <c r="H233" s="34">
        <v>0</v>
      </c>
      <c r="I233" s="34">
        <v>0</v>
      </c>
      <c r="J233" s="34">
        <v>0</v>
      </c>
      <c r="K233" s="34">
        <v>0</v>
      </c>
      <c r="L233" s="34">
        <v>0</v>
      </c>
      <c r="M233" s="34">
        <v>0</v>
      </c>
      <c r="N233" s="34">
        <v>0</v>
      </c>
      <c r="O233" s="34">
        <v>0</v>
      </c>
      <c r="P233" s="34">
        <v>0</v>
      </c>
      <c r="Q233" s="34">
        <v>0</v>
      </c>
      <c r="R233" s="34">
        <v>0</v>
      </c>
      <c r="S233" s="34">
        <v>0</v>
      </c>
      <c r="T233" s="34">
        <v>0</v>
      </c>
      <c r="U233" s="34">
        <v>0</v>
      </c>
      <c r="V233" s="34">
        <v>0</v>
      </c>
      <c r="W233" s="34">
        <v>0</v>
      </c>
      <c r="X233" s="34">
        <v>0</v>
      </c>
      <c r="Y233" s="34">
        <v>0</v>
      </c>
      <c r="Z233" s="34">
        <v>0</v>
      </c>
      <c r="AA233" s="34">
        <v>0</v>
      </c>
    </row>
    <row r="234" spans="2:27" x14ac:dyDescent="0.2">
      <c r="B234" s="31" t="s">
        <v>117</v>
      </c>
      <c r="C234" s="31"/>
      <c r="D234" s="32"/>
      <c r="E234" s="32"/>
      <c r="F234" s="33" t="s">
        <v>26</v>
      </c>
      <c r="G234" s="39"/>
      <c r="H234" s="75" t="s">
        <v>200</v>
      </c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</row>
    <row r="235" spans="2:27" x14ac:dyDescent="0.2">
      <c r="B235" s="31" t="s">
        <v>118</v>
      </c>
      <c r="C235" s="31"/>
      <c r="D235" s="32"/>
      <c r="E235" s="32"/>
      <c r="F235" s="33" t="s">
        <v>26</v>
      </c>
      <c r="G235" s="39"/>
      <c r="H235" s="75" t="s">
        <v>200</v>
      </c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</row>
    <row r="236" spans="2:27" x14ac:dyDescent="0.2">
      <c r="B236" s="97" t="s">
        <v>157</v>
      </c>
      <c r="C236" s="31"/>
      <c r="D236" s="32"/>
      <c r="E236" s="32"/>
      <c r="F236" s="33" t="s">
        <v>26</v>
      </c>
      <c r="G236" s="39"/>
      <c r="H236" s="75" t="s">
        <v>200</v>
      </c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</row>
    <row r="238" spans="2:27" ht="15" x14ac:dyDescent="0.25">
      <c r="B238" s="26" t="s">
        <v>52</v>
      </c>
      <c r="C238" s="26"/>
      <c r="D238" s="9"/>
      <c r="E238" s="9"/>
      <c r="F238" s="27"/>
      <c r="G238" s="38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2:27" ht="15" x14ac:dyDescent="0.25">
      <c r="B239" s="28" t="s">
        <v>25</v>
      </c>
      <c r="C239" s="28"/>
      <c r="D239" s="28"/>
      <c r="E239" s="28"/>
      <c r="F239" s="29" t="s">
        <v>17</v>
      </c>
      <c r="G239" s="30" t="s">
        <v>44</v>
      </c>
      <c r="H239" s="30">
        <v>2023</v>
      </c>
      <c r="I239" s="30">
        <v>2024</v>
      </c>
      <c r="J239" s="30">
        <v>2025</v>
      </c>
      <c r="K239" s="30">
        <v>2026</v>
      </c>
      <c r="L239" s="30">
        <v>2027</v>
      </c>
      <c r="M239" s="30">
        <v>2028</v>
      </c>
      <c r="N239" s="30">
        <v>2029</v>
      </c>
      <c r="O239" s="30">
        <v>2030</v>
      </c>
      <c r="P239" s="30">
        <v>2031</v>
      </c>
      <c r="Q239" s="30">
        <v>2032</v>
      </c>
      <c r="R239" s="30">
        <v>2033</v>
      </c>
      <c r="S239" s="30">
        <v>2034</v>
      </c>
      <c r="T239" s="30">
        <v>2035</v>
      </c>
      <c r="U239" s="30">
        <v>2036</v>
      </c>
      <c r="V239" s="30">
        <v>2037</v>
      </c>
      <c r="W239" s="30">
        <v>2038</v>
      </c>
      <c r="X239" s="30">
        <v>2039</v>
      </c>
      <c r="Y239" s="30">
        <v>2040</v>
      </c>
      <c r="Z239" s="30">
        <v>2041</v>
      </c>
      <c r="AA239" s="30">
        <v>2042</v>
      </c>
    </row>
    <row r="240" spans="2:27" x14ac:dyDescent="0.2">
      <c r="B240" s="31" t="s">
        <v>97</v>
      </c>
      <c r="C240" s="31"/>
      <c r="D240" s="32"/>
      <c r="E240" s="32"/>
      <c r="F240" s="33" t="s">
        <v>26</v>
      </c>
      <c r="G240" s="39">
        <v>0</v>
      </c>
      <c r="H240" s="34">
        <v>0</v>
      </c>
      <c r="I240" s="34">
        <v>0</v>
      </c>
      <c r="J240" s="34">
        <v>0</v>
      </c>
      <c r="K240" s="34">
        <v>0</v>
      </c>
      <c r="L240" s="34">
        <v>0</v>
      </c>
      <c r="M240" s="34">
        <v>0</v>
      </c>
      <c r="N240" s="34">
        <v>0</v>
      </c>
      <c r="O240" s="34">
        <v>0</v>
      </c>
      <c r="P240" s="34">
        <v>0</v>
      </c>
      <c r="Q240" s="34">
        <v>0</v>
      </c>
      <c r="R240" s="34">
        <v>0</v>
      </c>
      <c r="S240" s="34">
        <v>0</v>
      </c>
      <c r="T240" s="34">
        <v>0</v>
      </c>
      <c r="U240" s="34">
        <v>0</v>
      </c>
      <c r="V240" s="34">
        <v>0</v>
      </c>
      <c r="W240" s="34">
        <v>0</v>
      </c>
      <c r="X240" s="34">
        <v>0</v>
      </c>
      <c r="Y240" s="34">
        <v>0</v>
      </c>
      <c r="Z240" s="34">
        <v>0</v>
      </c>
      <c r="AA240" s="34">
        <v>0</v>
      </c>
    </row>
    <row r="241" spans="1:27" x14ac:dyDescent="0.2">
      <c r="B241" s="31" t="s">
        <v>98</v>
      </c>
      <c r="C241" s="31"/>
      <c r="D241" s="32"/>
      <c r="E241" s="32"/>
      <c r="F241" s="33" t="s">
        <v>26</v>
      </c>
      <c r="G241" s="39">
        <v>0</v>
      </c>
      <c r="H241" s="34">
        <v>0</v>
      </c>
      <c r="I241" s="34">
        <v>0</v>
      </c>
      <c r="J241" s="34">
        <v>0</v>
      </c>
      <c r="K241" s="34">
        <v>0</v>
      </c>
      <c r="L241" s="34">
        <v>0</v>
      </c>
      <c r="M241" s="34">
        <v>0</v>
      </c>
      <c r="N241" s="34">
        <v>0</v>
      </c>
      <c r="O241" s="34">
        <v>0</v>
      </c>
      <c r="P241" s="34">
        <v>0</v>
      </c>
      <c r="Q241" s="34">
        <v>0</v>
      </c>
      <c r="R241" s="34">
        <v>0</v>
      </c>
      <c r="S241" s="34">
        <v>0</v>
      </c>
      <c r="T241" s="34">
        <v>0</v>
      </c>
      <c r="U241" s="34">
        <v>0</v>
      </c>
      <c r="V241" s="34">
        <v>0</v>
      </c>
      <c r="W241" s="34">
        <v>0</v>
      </c>
      <c r="X241" s="34">
        <v>0</v>
      </c>
      <c r="Y241" s="34">
        <v>0</v>
      </c>
      <c r="Z241" s="34">
        <v>0</v>
      </c>
      <c r="AA241" s="34">
        <v>0</v>
      </c>
    </row>
    <row r="242" spans="1:27" x14ac:dyDescent="0.2">
      <c r="B242" s="31" t="s">
        <v>99</v>
      </c>
      <c r="C242" s="31"/>
      <c r="D242" s="32"/>
      <c r="E242" s="32"/>
      <c r="F242" s="33" t="s">
        <v>26</v>
      </c>
      <c r="G242" s="39">
        <v>0</v>
      </c>
      <c r="H242" s="34">
        <v>0</v>
      </c>
      <c r="I242" s="34">
        <v>0</v>
      </c>
      <c r="J242" s="34">
        <v>0</v>
      </c>
      <c r="K242" s="34">
        <v>0</v>
      </c>
      <c r="L242" s="34">
        <v>0</v>
      </c>
      <c r="M242" s="34">
        <v>0</v>
      </c>
      <c r="N242" s="34">
        <v>0</v>
      </c>
      <c r="O242" s="34">
        <v>0</v>
      </c>
      <c r="P242" s="34">
        <v>0</v>
      </c>
      <c r="Q242" s="34">
        <v>0</v>
      </c>
      <c r="R242" s="34">
        <v>0</v>
      </c>
      <c r="S242" s="34">
        <v>0</v>
      </c>
      <c r="T242" s="34">
        <v>0</v>
      </c>
      <c r="U242" s="34">
        <v>0</v>
      </c>
      <c r="V242" s="34">
        <v>0</v>
      </c>
      <c r="W242" s="34">
        <v>0</v>
      </c>
      <c r="X242" s="34">
        <v>0</v>
      </c>
      <c r="Y242" s="34">
        <v>0</v>
      </c>
      <c r="Z242" s="34">
        <v>0</v>
      </c>
      <c r="AA242" s="34">
        <v>0</v>
      </c>
    </row>
    <row r="243" spans="1:27" x14ac:dyDescent="0.2">
      <c r="B243" s="31" t="s">
        <v>100</v>
      </c>
      <c r="C243" s="31"/>
      <c r="D243" s="32"/>
      <c r="E243" s="32"/>
      <c r="F243" s="33" t="s">
        <v>26</v>
      </c>
      <c r="G243" s="39">
        <v>0</v>
      </c>
      <c r="H243" s="34">
        <v>0</v>
      </c>
      <c r="I243" s="34">
        <v>0</v>
      </c>
      <c r="J243" s="34">
        <v>0</v>
      </c>
      <c r="K243" s="34">
        <v>0</v>
      </c>
      <c r="L243" s="34">
        <v>0</v>
      </c>
      <c r="M243" s="34">
        <v>0</v>
      </c>
      <c r="N243" s="34">
        <v>0</v>
      </c>
      <c r="O243" s="34">
        <v>0</v>
      </c>
      <c r="P243" s="34">
        <v>0</v>
      </c>
      <c r="Q243" s="34">
        <v>0</v>
      </c>
      <c r="R243" s="34">
        <v>0</v>
      </c>
      <c r="S243" s="34">
        <v>0</v>
      </c>
      <c r="T243" s="34">
        <v>0</v>
      </c>
      <c r="U243" s="34">
        <v>0</v>
      </c>
      <c r="V243" s="34">
        <v>0</v>
      </c>
      <c r="W243" s="34">
        <v>0</v>
      </c>
      <c r="X243" s="34">
        <v>0</v>
      </c>
      <c r="Y243" s="34">
        <v>0</v>
      </c>
      <c r="Z243" s="34">
        <v>0</v>
      </c>
      <c r="AA243" s="34">
        <v>0</v>
      </c>
    </row>
    <row r="244" spans="1:27" x14ac:dyDescent="0.2">
      <c r="B244" s="31" t="s">
        <v>101</v>
      </c>
      <c r="C244" s="31"/>
      <c r="D244" s="32"/>
      <c r="E244" s="32"/>
      <c r="F244" s="33" t="s">
        <v>26</v>
      </c>
      <c r="G244" s="39">
        <v>0</v>
      </c>
      <c r="H244" s="34">
        <v>0</v>
      </c>
      <c r="I244" s="34">
        <v>0</v>
      </c>
      <c r="J244" s="34">
        <v>0</v>
      </c>
      <c r="K244" s="34">
        <v>0</v>
      </c>
      <c r="L244" s="34">
        <v>0</v>
      </c>
      <c r="M244" s="34">
        <v>0</v>
      </c>
      <c r="N244" s="34">
        <v>0</v>
      </c>
      <c r="O244" s="34">
        <v>0</v>
      </c>
      <c r="P244" s="34">
        <v>0</v>
      </c>
      <c r="Q244" s="34">
        <v>0</v>
      </c>
      <c r="R244" s="34">
        <v>0</v>
      </c>
      <c r="S244" s="34">
        <v>0</v>
      </c>
      <c r="T244" s="34">
        <v>0</v>
      </c>
      <c r="U244" s="34">
        <v>0</v>
      </c>
      <c r="V244" s="34">
        <v>0</v>
      </c>
      <c r="W244" s="34">
        <v>0</v>
      </c>
      <c r="X244" s="34">
        <v>0</v>
      </c>
      <c r="Y244" s="34">
        <v>0</v>
      </c>
      <c r="Z244" s="34">
        <v>0</v>
      </c>
      <c r="AA244" s="34">
        <v>0</v>
      </c>
    </row>
    <row r="245" spans="1:27" x14ac:dyDescent="0.2">
      <c r="B245" s="31" t="s">
        <v>102</v>
      </c>
      <c r="C245" s="31"/>
      <c r="D245" s="32"/>
      <c r="E245" s="32"/>
      <c r="F245" s="33" t="s">
        <v>26</v>
      </c>
      <c r="G245" s="39">
        <v>0</v>
      </c>
      <c r="H245" s="34">
        <v>0</v>
      </c>
      <c r="I245" s="34">
        <v>0</v>
      </c>
      <c r="J245" s="34">
        <v>0</v>
      </c>
      <c r="K245" s="34">
        <v>0</v>
      </c>
      <c r="L245" s="34">
        <v>0</v>
      </c>
      <c r="M245" s="34">
        <v>0</v>
      </c>
      <c r="N245" s="34">
        <v>0</v>
      </c>
      <c r="O245" s="34">
        <v>0</v>
      </c>
      <c r="P245" s="34">
        <v>0</v>
      </c>
      <c r="Q245" s="34">
        <v>0</v>
      </c>
      <c r="R245" s="34">
        <v>0</v>
      </c>
      <c r="S245" s="34">
        <v>0</v>
      </c>
      <c r="T245" s="34">
        <v>0</v>
      </c>
      <c r="U245" s="34">
        <v>0</v>
      </c>
      <c r="V245" s="34">
        <v>0</v>
      </c>
      <c r="W245" s="34">
        <v>0</v>
      </c>
      <c r="X245" s="34">
        <v>0</v>
      </c>
      <c r="Y245" s="34">
        <v>0</v>
      </c>
      <c r="Z245" s="34">
        <v>0</v>
      </c>
      <c r="AA245" s="34">
        <v>0</v>
      </c>
    </row>
    <row r="246" spans="1:27" x14ac:dyDescent="0.2">
      <c r="B246" s="31" t="s">
        <v>103</v>
      </c>
      <c r="C246" s="31"/>
      <c r="D246" s="32"/>
      <c r="E246" s="32"/>
      <c r="F246" s="33" t="s">
        <v>26</v>
      </c>
      <c r="G246" s="39">
        <v>0</v>
      </c>
      <c r="H246" s="34">
        <v>0</v>
      </c>
      <c r="I246" s="34">
        <v>0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0</v>
      </c>
      <c r="T246" s="34">
        <v>0</v>
      </c>
      <c r="U246" s="34">
        <v>0</v>
      </c>
      <c r="V246" s="34">
        <v>0</v>
      </c>
      <c r="W246" s="34">
        <v>0</v>
      </c>
      <c r="X246" s="34">
        <v>0</v>
      </c>
      <c r="Y246" s="34">
        <v>0</v>
      </c>
      <c r="Z246" s="34">
        <v>0</v>
      </c>
      <c r="AA246" s="34">
        <v>0</v>
      </c>
    </row>
    <row r="247" spans="1:27" x14ac:dyDescent="0.2">
      <c r="B247" s="31" t="s">
        <v>104</v>
      </c>
      <c r="C247" s="31"/>
      <c r="D247" s="32"/>
      <c r="E247" s="32"/>
      <c r="F247" s="33" t="s">
        <v>26</v>
      </c>
      <c r="G247" s="39"/>
      <c r="H247" s="75" t="s">
        <v>200</v>
      </c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</row>
    <row r="248" spans="1:27" x14ac:dyDescent="0.2">
      <c r="B248" s="31" t="s">
        <v>105</v>
      </c>
      <c r="C248" s="31"/>
      <c r="D248" s="32"/>
      <c r="E248" s="32"/>
      <c r="F248" s="33" t="s">
        <v>26</v>
      </c>
      <c r="G248" s="39">
        <v>0</v>
      </c>
      <c r="H248" s="34">
        <v>0</v>
      </c>
      <c r="I248" s="34">
        <v>0</v>
      </c>
      <c r="J248" s="34">
        <v>0</v>
      </c>
      <c r="K248" s="34">
        <v>0</v>
      </c>
      <c r="L248" s="34">
        <v>0</v>
      </c>
      <c r="M248" s="34">
        <v>0</v>
      </c>
      <c r="N248" s="34">
        <v>0</v>
      </c>
      <c r="O248" s="34">
        <v>0</v>
      </c>
      <c r="P248" s="34">
        <v>0</v>
      </c>
      <c r="Q248" s="34">
        <v>0</v>
      </c>
      <c r="R248" s="34">
        <v>0</v>
      </c>
      <c r="S248" s="34">
        <v>0</v>
      </c>
      <c r="T248" s="34">
        <v>0</v>
      </c>
      <c r="U248" s="34">
        <v>0</v>
      </c>
      <c r="V248" s="34">
        <v>0</v>
      </c>
      <c r="W248" s="34">
        <v>0</v>
      </c>
      <c r="X248" s="34">
        <v>0</v>
      </c>
      <c r="Y248" s="34">
        <v>0</v>
      </c>
      <c r="Z248" s="34">
        <v>0</v>
      </c>
      <c r="AA248" s="34">
        <v>0</v>
      </c>
    </row>
    <row r="249" spans="1:27" x14ac:dyDescent="0.2">
      <c r="B249" s="31" t="s">
        <v>117</v>
      </c>
      <c r="C249" s="31"/>
      <c r="D249" s="32"/>
      <c r="E249" s="32"/>
      <c r="F249" s="33" t="s">
        <v>26</v>
      </c>
      <c r="G249" s="39"/>
      <c r="H249" s="75" t="s">
        <v>200</v>
      </c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</row>
    <row r="250" spans="1:27" x14ac:dyDescent="0.2">
      <c r="B250" s="31" t="s">
        <v>118</v>
      </c>
      <c r="C250" s="31"/>
      <c r="D250" s="32"/>
      <c r="E250" s="32"/>
      <c r="F250" s="33" t="s">
        <v>26</v>
      </c>
      <c r="G250" s="39"/>
      <c r="H250" s="75" t="s">
        <v>200</v>
      </c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</row>
    <row r="251" spans="1:27" x14ac:dyDescent="0.2">
      <c r="B251" s="97" t="s">
        <v>157</v>
      </c>
      <c r="C251" s="31"/>
      <c r="D251" s="32"/>
      <c r="E251" s="32"/>
      <c r="F251" s="33" t="s">
        <v>26</v>
      </c>
      <c r="G251" s="39"/>
      <c r="H251" s="75" t="s">
        <v>200</v>
      </c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</row>
    <row r="254" spans="1:27" ht="15" x14ac:dyDescent="0.25">
      <c r="B254" s="26" t="s">
        <v>4</v>
      </c>
      <c r="C254" s="26"/>
      <c r="D254" s="9"/>
      <c r="E254" s="9"/>
      <c r="F254" s="27"/>
      <c r="G254" s="38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 ht="15" x14ac:dyDescent="0.25">
      <c r="B255" s="28" t="s">
        <v>25</v>
      </c>
      <c r="C255" s="28"/>
      <c r="D255" s="28"/>
      <c r="E255" s="28"/>
      <c r="F255" s="29" t="s">
        <v>17</v>
      </c>
      <c r="G255" s="30" t="s">
        <v>44</v>
      </c>
      <c r="H255" s="30">
        <v>2023</v>
      </c>
      <c r="I255" s="30">
        <v>2024</v>
      </c>
      <c r="J255" s="30">
        <v>2025</v>
      </c>
      <c r="K255" s="30">
        <v>2026</v>
      </c>
      <c r="L255" s="30">
        <v>2027</v>
      </c>
      <c r="M255" s="30">
        <v>2028</v>
      </c>
      <c r="N255" s="30">
        <v>2029</v>
      </c>
      <c r="O255" s="30">
        <v>2030</v>
      </c>
      <c r="P255" s="30">
        <v>2031</v>
      </c>
      <c r="Q255" s="30">
        <v>2032</v>
      </c>
      <c r="R255" s="30">
        <v>2033</v>
      </c>
      <c r="S255" s="30">
        <v>2034</v>
      </c>
      <c r="T255" s="30">
        <v>2035</v>
      </c>
      <c r="U255" s="30">
        <v>2036</v>
      </c>
      <c r="V255" s="30">
        <v>2037</v>
      </c>
      <c r="W255" s="30">
        <v>2038</v>
      </c>
      <c r="X255" s="30">
        <v>2039</v>
      </c>
      <c r="Y255" s="30">
        <v>2040</v>
      </c>
      <c r="Z255" s="30">
        <v>2041</v>
      </c>
      <c r="AA255" s="30">
        <v>2042</v>
      </c>
    </row>
    <row r="256" spans="1:27" x14ac:dyDescent="0.2">
      <c r="A256" s="23"/>
      <c r="B256" s="31" t="s">
        <v>97</v>
      </c>
      <c r="C256" s="31"/>
      <c r="D256" s="32"/>
      <c r="E256" s="32"/>
      <c r="F256" s="33" t="s">
        <v>26</v>
      </c>
      <c r="G256" s="39">
        <v>0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0</v>
      </c>
      <c r="N256" s="34">
        <v>0</v>
      </c>
      <c r="O256" s="34">
        <v>0</v>
      </c>
      <c r="P256" s="34">
        <v>0</v>
      </c>
      <c r="Q256" s="34">
        <v>0</v>
      </c>
      <c r="R256" s="34">
        <v>0</v>
      </c>
      <c r="S256" s="34">
        <v>0</v>
      </c>
      <c r="T256" s="34">
        <v>0</v>
      </c>
      <c r="U256" s="34">
        <v>0</v>
      </c>
      <c r="V256" s="34">
        <v>0</v>
      </c>
      <c r="W256" s="34">
        <v>0</v>
      </c>
      <c r="X256" s="34">
        <v>0</v>
      </c>
      <c r="Y256" s="34">
        <v>0</v>
      </c>
      <c r="Z256" s="34">
        <v>0</v>
      </c>
      <c r="AA256" s="34">
        <v>0</v>
      </c>
    </row>
    <row r="257" spans="1:27" x14ac:dyDescent="0.2">
      <c r="A257" s="23"/>
      <c r="B257" s="31" t="s">
        <v>98</v>
      </c>
      <c r="C257" s="31"/>
      <c r="D257" s="32"/>
      <c r="E257" s="32"/>
      <c r="F257" s="33" t="s">
        <v>26</v>
      </c>
      <c r="G257" s="39">
        <v>0</v>
      </c>
      <c r="H257" s="34">
        <v>0</v>
      </c>
      <c r="I257" s="34">
        <v>0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0</v>
      </c>
      <c r="P257" s="34">
        <v>0</v>
      </c>
      <c r="Q257" s="34">
        <v>0</v>
      </c>
      <c r="R257" s="34">
        <v>0</v>
      </c>
      <c r="S257" s="34">
        <v>0</v>
      </c>
      <c r="T257" s="34">
        <v>0</v>
      </c>
      <c r="U257" s="34">
        <v>0</v>
      </c>
      <c r="V257" s="34">
        <v>0</v>
      </c>
      <c r="W257" s="34">
        <v>0</v>
      </c>
      <c r="X257" s="34">
        <v>0</v>
      </c>
      <c r="Y257" s="34">
        <v>0</v>
      </c>
      <c r="Z257" s="34">
        <v>0</v>
      </c>
      <c r="AA257" s="34">
        <v>0</v>
      </c>
    </row>
    <row r="258" spans="1:27" x14ac:dyDescent="0.2">
      <c r="A258" s="23"/>
      <c r="B258" s="31" t="s">
        <v>99</v>
      </c>
      <c r="C258" s="31"/>
      <c r="D258" s="32"/>
      <c r="E258" s="32"/>
      <c r="F258" s="33" t="s">
        <v>26</v>
      </c>
      <c r="G258" s="39">
        <v>0</v>
      </c>
      <c r="H258" s="34">
        <v>0</v>
      </c>
      <c r="I258" s="34">
        <v>0</v>
      </c>
      <c r="J258" s="34">
        <v>0</v>
      </c>
      <c r="K258" s="34">
        <v>0</v>
      </c>
      <c r="L258" s="34">
        <v>0</v>
      </c>
      <c r="M258" s="34">
        <v>0</v>
      </c>
      <c r="N258" s="34">
        <v>0</v>
      </c>
      <c r="O258" s="34">
        <v>0</v>
      </c>
      <c r="P258" s="34">
        <v>0</v>
      </c>
      <c r="Q258" s="34">
        <v>0</v>
      </c>
      <c r="R258" s="34">
        <v>0</v>
      </c>
      <c r="S258" s="34">
        <v>0</v>
      </c>
      <c r="T258" s="34">
        <v>0</v>
      </c>
      <c r="U258" s="34">
        <v>0</v>
      </c>
      <c r="V258" s="34">
        <v>0</v>
      </c>
      <c r="W258" s="34">
        <v>0</v>
      </c>
      <c r="X258" s="34">
        <v>0</v>
      </c>
      <c r="Y258" s="34">
        <v>0</v>
      </c>
      <c r="Z258" s="34">
        <v>0</v>
      </c>
      <c r="AA258" s="34">
        <v>0</v>
      </c>
    </row>
    <row r="259" spans="1:27" x14ac:dyDescent="0.2">
      <c r="A259" s="23"/>
      <c r="B259" s="31" t="s">
        <v>100</v>
      </c>
      <c r="C259" s="31"/>
      <c r="D259" s="32"/>
      <c r="E259" s="32"/>
      <c r="F259" s="33" t="s">
        <v>26</v>
      </c>
      <c r="G259" s="39">
        <v>0</v>
      </c>
      <c r="H259" s="34">
        <v>0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v>0</v>
      </c>
      <c r="O259" s="34">
        <v>0</v>
      </c>
      <c r="P259" s="34">
        <v>0</v>
      </c>
      <c r="Q259" s="34">
        <v>0</v>
      </c>
      <c r="R259" s="34">
        <v>0</v>
      </c>
      <c r="S259" s="34">
        <v>0</v>
      </c>
      <c r="T259" s="34">
        <v>0</v>
      </c>
      <c r="U259" s="34">
        <v>0</v>
      </c>
      <c r="V259" s="34">
        <v>0</v>
      </c>
      <c r="W259" s="34">
        <v>0</v>
      </c>
      <c r="X259" s="34">
        <v>0</v>
      </c>
      <c r="Y259" s="34">
        <v>0</v>
      </c>
      <c r="Z259" s="34">
        <v>0</v>
      </c>
      <c r="AA259" s="34">
        <v>0</v>
      </c>
    </row>
    <row r="260" spans="1:27" x14ac:dyDescent="0.2">
      <c r="A260" s="23"/>
      <c r="B260" s="31" t="s">
        <v>101</v>
      </c>
      <c r="C260" s="31"/>
      <c r="D260" s="32"/>
      <c r="E260" s="32"/>
      <c r="F260" s="33" t="s">
        <v>26</v>
      </c>
      <c r="G260" s="39">
        <v>0</v>
      </c>
      <c r="H260" s="34">
        <v>0</v>
      </c>
      <c r="I260" s="34">
        <v>0</v>
      </c>
      <c r="J260" s="34">
        <v>0</v>
      </c>
      <c r="K260" s="34">
        <v>0</v>
      </c>
      <c r="L260" s="34">
        <v>0</v>
      </c>
      <c r="M260" s="34">
        <v>0</v>
      </c>
      <c r="N260" s="34">
        <v>0</v>
      </c>
      <c r="O260" s="34">
        <v>0</v>
      </c>
      <c r="P260" s="34">
        <v>0</v>
      </c>
      <c r="Q260" s="34">
        <v>0</v>
      </c>
      <c r="R260" s="34">
        <v>0</v>
      </c>
      <c r="S260" s="34">
        <v>0</v>
      </c>
      <c r="T260" s="34">
        <v>0</v>
      </c>
      <c r="U260" s="34">
        <v>0</v>
      </c>
      <c r="V260" s="34">
        <v>0</v>
      </c>
      <c r="W260" s="34">
        <v>0</v>
      </c>
      <c r="X260" s="34">
        <v>0</v>
      </c>
      <c r="Y260" s="34">
        <v>0</v>
      </c>
      <c r="Z260" s="34">
        <v>0</v>
      </c>
      <c r="AA260" s="34">
        <v>0</v>
      </c>
    </row>
    <row r="261" spans="1:27" x14ac:dyDescent="0.2">
      <c r="A261" s="23"/>
      <c r="B261" s="31" t="s">
        <v>102</v>
      </c>
      <c r="C261" s="31"/>
      <c r="D261" s="32"/>
      <c r="E261" s="32"/>
      <c r="F261" s="33" t="s">
        <v>26</v>
      </c>
      <c r="G261" s="39">
        <v>0</v>
      </c>
      <c r="H261" s="34">
        <v>0</v>
      </c>
      <c r="I261" s="34">
        <v>0</v>
      </c>
      <c r="J261" s="34">
        <v>0</v>
      </c>
      <c r="K261" s="34">
        <v>0</v>
      </c>
      <c r="L261" s="34">
        <v>0</v>
      </c>
      <c r="M261" s="34">
        <v>0</v>
      </c>
      <c r="N261" s="34">
        <v>0</v>
      </c>
      <c r="O261" s="34">
        <v>0</v>
      </c>
      <c r="P261" s="34">
        <v>0</v>
      </c>
      <c r="Q261" s="34">
        <v>0</v>
      </c>
      <c r="R261" s="34">
        <v>0</v>
      </c>
      <c r="S261" s="34">
        <v>0</v>
      </c>
      <c r="T261" s="34">
        <v>0</v>
      </c>
      <c r="U261" s="34">
        <v>0</v>
      </c>
      <c r="V261" s="34">
        <v>0</v>
      </c>
      <c r="W261" s="34">
        <v>0</v>
      </c>
      <c r="X261" s="34">
        <v>0</v>
      </c>
      <c r="Y261" s="34">
        <v>0</v>
      </c>
      <c r="Z261" s="34">
        <v>0</v>
      </c>
      <c r="AA261" s="34">
        <v>0</v>
      </c>
    </row>
    <row r="262" spans="1:27" x14ac:dyDescent="0.2">
      <c r="A262" s="23"/>
      <c r="B262" s="31" t="s">
        <v>103</v>
      </c>
      <c r="C262" s="31"/>
      <c r="D262" s="32"/>
      <c r="E262" s="32"/>
      <c r="F262" s="33" t="s">
        <v>26</v>
      </c>
      <c r="G262" s="39">
        <v>0</v>
      </c>
      <c r="H262" s="34">
        <v>0</v>
      </c>
      <c r="I262" s="34">
        <v>0</v>
      </c>
      <c r="J262" s="34">
        <v>0</v>
      </c>
      <c r="K262" s="34">
        <v>0</v>
      </c>
      <c r="L262" s="34">
        <v>0</v>
      </c>
      <c r="M262" s="34">
        <v>0</v>
      </c>
      <c r="N262" s="34">
        <v>0</v>
      </c>
      <c r="O262" s="34">
        <v>0</v>
      </c>
      <c r="P262" s="34">
        <v>0</v>
      </c>
      <c r="Q262" s="34">
        <v>0</v>
      </c>
      <c r="R262" s="34">
        <v>0</v>
      </c>
      <c r="S262" s="34">
        <v>0</v>
      </c>
      <c r="T262" s="34">
        <v>0</v>
      </c>
      <c r="U262" s="34">
        <v>0</v>
      </c>
      <c r="V262" s="34">
        <v>0</v>
      </c>
      <c r="W262" s="34">
        <v>0</v>
      </c>
      <c r="X262" s="34">
        <v>0</v>
      </c>
      <c r="Y262" s="34">
        <v>0</v>
      </c>
      <c r="Z262" s="34">
        <v>0</v>
      </c>
      <c r="AA262" s="34">
        <v>0</v>
      </c>
    </row>
    <row r="263" spans="1:27" x14ac:dyDescent="0.2">
      <c r="A263" s="23"/>
      <c r="B263" s="31" t="s">
        <v>104</v>
      </c>
      <c r="C263" s="31"/>
      <c r="D263" s="32"/>
      <c r="E263" s="32"/>
      <c r="F263" s="33" t="s">
        <v>26</v>
      </c>
      <c r="G263" s="39"/>
      <c r="H263" s="75" t="s">
        <v>200</v>
      </c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</row>
    <row r="264" spans="1:27" x14ac:dyDescent="0.2">
      <c r="A264" s="23"/>
      <c r="B264" s="31" t="s">
        <v>105</v>
      </c>
      <c r="C264" s="31"/>
      <c r="D264" s="32"/>
      <c r="E264" s="32"/>
      <c r="F264" s="33" t="s">
        <v>26</v>
      </c>
      <c r="G264" s="39">
        <v>0</v>
      </c>
      <c r="H264" s="34">
        <v>0</v>
      </c>
      <c r="I264" s="34">
        <v>0</v>
      </c>
      <c r="J264" s="34">
        <v>0</v>
      </c>
      <c r="K264" s="34">
        <v>0</v>
      </c>
      <c r="L264" s="34">
        <v>0</v>
      </c>
      <c r="M264" s="34">
        <v>0</v>
      </c>
      <c r="N264" s="34">
        <v>0</v>
      </c>
      <c r="O264" s="34">
        <v>0</v>
      </c>
      <c r="P264" s="34">
        <v>0</v>
      </c>
      <c r="Q264" s="34">
        <v>0</v>
      </c>
      <c r="R264" s="34">
        <v>0</v>
      </c>
      <c r="S264" s="34">
        <v>0</v>
      </c>
      <c r="T264" s="34">
        <v>0</v>
      </c>
      <c r="U264" s="34">
        <v>0</v>
      </c>
      <c r="V264" s="34">
        <v>0</v>
      </c>
      <c r="W264" s="34">
        <v>0</v>
      </c>
      <c r="X264" s="34">
        <v>0</v>
      </c>
      <c r="Y264" s="34">
        <v>0</v>
      </c>
      <c r="Z264" s="34">
        <v>0</v>
      </c>
      <c r="AA264" s="34">
        <v>0</v>
      </c>
    </row>
    <row r="265" spans="1:27" x14ac:dyDescent="0.2">
      <c r="A265" s="23"/>
      <c r="B265" s="31" t="s">
        <v>117</v>
      </c>
      <c r="C265" s="31"/>
      <c r="D265" s="32"/>
      <c r="E265" s="32"/>
      <c r="F265" s="33" t="s">
        <v>26</v>
      </c>
      <c r="G265" s="39"/>
      <c r="H265" s="75" t="s">
        <v>200</v>
      </c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</row>
    <row r="266" spans="1:27" x14ac:dyDescent="0.2">
      <c r="A266" s="23"/>
      <c r="B266" s="31" t="s">
        <v>118</v>
      </c>
      <c r="C266" s="31"/>
      <c r="D266" s="32"/>
      <c r="E266" s="32"/>
      <c r="F266" s="33" t="s">
        <v>26</v>
      </c>
      <c r="G266" s="39"/>
      <c r="H266" s="75" t="s">
        <v>200</v>
      </c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</row>
    <row r="267" spans="1:27" x14ac:dyDescent="0.2">
      <c r="A267" s="23"/>
      <c r="B267" s="97" t="s">
        <v>157</v>
      </c>
      <c r="C267" s="31"/>
      <c r="D267" s="32"/>
      <c r="E267" s="32"/>
      <c r="F267" s="33" t="s">
        <v>26</v>
      </c>
      <c r="G267" s="39"/>
      <c r="H267" s="75" t="s">
        <v>200</v>
      </c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</row>
    <row r="269" spans="1:27" ht="15" x14ac:dyDescent="0.25">
      <c r="B269" s="26" t="s">
        <v>5</v>
      </c>
      <c r="C269" s="26"/>
      <c r="D269" s="9"/>
      <c r="E269" s="9"/>
      <c r="F269" s="27"/>
      <c r="G269" s="38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 ht="15" x14ac:dyDescent="0.25">
      <c r="B270" s="28" t="s">
        <v>25</v>
      </c>
      <c r="C270" s="28"/>
      <c r="D270" s="28"/>
      <c r="E270" s="28"/>
      <c r="F270" s="29" t="s">
        <v>17</v>
      </c>
      <c r="G270" s="30" t="s">
        <v>44</v>
      </c>
      <c r="H270" s="30">
        <v>2023</v>
      </c>
      <c r="I270" s="30">
        <v>2024</v>
      </c>
      <c r="J270" s="30">
        <v>2025</v>
      </c>
      <c r="K270" s="30">
        <v>2026</v>
      </c>
      <c r="L270" s="30">
        <v>2027</v>
      </c>
      <c r="M270" s="30">
        <v>2028</v>
      </c>
      <c r="N270" s="30">
        <v>2029</v>
      </c>
      <c r="O270" s="30">
        <v>2030</v>
      </c>
      <c r="P270" s="30">
        <v>2031</v>
      </c>
      <c r="Q270" s="30">
        <v>2032</v>
      </c>
      <c r="R270" s="30">
        <v>2033</v>
      </c>
      <c r="S270" s="30">
        <v>2034</v>
      </c>
      <c r="T270" s="30">
        <v>2035</v>
      </c>
      <c r="U270" s="30">
        <v>2036</v>
      </c>
      <c r="V270" s="30">
        <v>2037</v>
      </c>
      <c r="W270" s="30">
        <v>2038</v>
      </c>
      <c r="X270" s="30">
        <v>2039</v>
      </c>
      <c r="Y270" s="30">
        <v>2040</v>
      </c>
      <c r="Z270" s="30">
        <v>2041</v>
      </c>
      <c r="AA270" s="30">
        <v>2042</v>
      </c>
    </row>
    <row r="271" spans="1:27" x14ac:dyDescent="0.2">
      <c r="B271" s="31" t="s">
        <v>97</v>
      </c>
      <c r="C271" s="31"/>
      <c r="D271" s="32"/>
      <c r="E271" s="32"/>
      <c r="F271" s="33" t="s">
        <v>26</v>
      </c>
      <c r="G271" s="39">
        <v>0</v>
      </c>
      <c r="H271" s="34">
        <v>0</v>
      </c>
      <c r="I271" s="34">
        <v>0</v>
      </c>
      <c r="J271" s="34">
        <v>0</v>
      </c>
      <c r="K271" s="34">
        <v>0</v>
      </c>
      <c r="L271" s="34">
        <v>0</v>
      </c>
      <c r="M271" s="34">
        <v>0</v>
      </c>
      <c r="N271" s="34">
        <v>0</v>
      </c>
      <c r="O271" s="34">
        <v>0</v>
      </c>
      <c r="P271" s="34">
        <v>0</v>
      </c>
      <c r="Q271" s="34">
        <v>0</v>
      </c>
      <c r="R271" s="34">
        <v>0</v>
      </c>
      <c r="S271" s="34">
        <v>0</v>
      </c>
      <c r="T271" s="34">
        <v>0</v>
      </c>
      <c r="U271" s="34">
        <v>0</v>
      </c>
      <c r="V271" s="34">
        <v>0</v>
      </c>
      <c r="W271" s="34">
        <v>0</v>
      </c>
      <c r="X271" s="34">
        <v>0</v>
      </c>
      <c r="Y271" s="34">
        <v>0</v>
      </c>
      <c r="Z271" s="34">
        <v>0</v>
      </c>
      <c r="AA271" s="34">
        <v>0</v>
      </c>
    </row>
    <row r="272" spans="1:27" x14ac:dyDescent="0.2">
      <c r="B272" s="31" t="s">
        <v>98</v>
      </c>
      <c r="C272" s="31"/>
      <c r="D272" s="32"/>
      <c r="E272" s="32"/>
      <c r="F272" s="33" t="s">
        <v>26</v>
      </c>
      <c r="G272" s="39">
        <v>0</v>
      </c>
      <c r="H272" s="34">
        <v>0</v>
      </c>
      <c r="I272" s="34">
        <v>0</v>
      </c>
      <c r="J272" s="34">
        <v>0</v>
      </c>
      <c r="K272" s="34">
        <v>0</v>
      </c>
      <c r="L272" s="34">
        <v>0</v>
      </c>
      <c r="M272" s="34">
        <v>0</v>
      </c>
      <c r="N272" s="34">
        <v>0</v>
      </c>
      <c r="O272" s="34">
        <v>0</v>
      </c>
      <c r="P272" s="34">
        <v>0</v>
      </c>
      <c r="Q272" s="34">
        <v>0</v>
      </c>
      <c r="R272" s="34">
        <v>0</v>
      </c>
      <c r="S272" s="34">
        <v>0</v>
      </c>
      <c r="T272" s="34">
        <v>0</v>
      </c>
      <c r="U272" s="34">
        <v>0</v>
      </c>
      <c r="V272" s="34">
        <v>0</v>
      </c>
      <c r="W272" s="34">
        <v>0</v>
      </c>
      <c r="X272" s="34">
        <v>0</v>
      </c>
      <c r="Y272" s="34">
        <v>0</v>
      </c>
      <c r="Z272" s="34">
        <v>0</v>
      </c>
      <c r="AA272" s="34">
        <v>0</v>
      </c>
    </row>
    <row r="273" spans="2:27" x14ac:dyDescent="0.2">
      <c r="B273" s="31" t="s">
        <v>99</v>
      </c>
      <c r="C273" s="31"/>
      <c r="D273" s="32"/>
      <c r="E273" s="32"/>
      <c r="F273" s="33" t="s">
        <v>26</v>
      </c>
      <c r="G273" s="39">
        <v>0</v>
      </c>
      <c r="H273" s="34">
        <v>0</v>
      </c>
      <c r="I273" s="34">
        <v>0</v>
      </c>
      <c r="J273" s="34">
        <v>0</v>
      </c>
      <c r="K273" s="34">
        <v>0</v>
      </c>
      <c r="L273" s="34">
        <v>0</v>
      </c>
      <c r="M273" s="34">
        <v>0</v>
      </c>
      <c r="N273" s="34">
        <v>0</v>
      </c>
      <c r="O273" s="34">
        <v>0</v>
      </c>
      <c r="P273" s="34">
        <v>0</v>
      </c>
      <c r="Q273" s="34">
        <v>0</v>
      </c>
      <c r="R273" s="34">
        <v>0</v>
      </c>
      <c r="S273" s="34">
        <v>0</v>
      </c>
      <c r="T273" s="34">
        <v>0</v>
      </c>
      <c r="U273" s="34">
        <v>0</v>
      </c>
      <c r="V273" s="34">
        <v>0</v>
      </c>
      <c r="W273" s="34">
        <v>0</v>
      </c>
      <c r="X273" s="34">
        <v>0</v>
      </c>
      <c r="Y273" s="34">
        <v>0</v>
      </c>
      <c r="Z273" s="34">
        <v>0</v>
      </c>
      <c r="AA273" s="34">
        <v>0</v>
      </c>
    </row>
    <row r="274" spans="2:27" x14ac:dyDescent="0.2">
      <c r="B274" s="31" t="s">
        <v>100</v>
      </c>
      <c r="C274" s="31"/>
      <c r="D274" s="32"/>
      <c r="E274" s="32"/>
      <c r="F274" s="33" t="s">
        <v>26</v>
      </c>
      <c r="G274" s="39">
        <v>0</v>
      </c>
      <c r="H274" s="34">
        <v>0</v>
      </c>
      <c r="I274" s="34">
        <v>0</v>
      </c>
      <c r="J274" s="34">
        <v>0</v>
      </c>
      <c r="K274" s="34">
        <v>0</v>
      </c>
      <c r="L274" s="34">
        <v>0</v>
      </c>
      <c r="M274" s="34">
        <v>0</v>
      </c>
      <c r="N274" s="34">
        <v>0</v>
      </c>
      <c r="O274" s="34">
        <v>0</v>
      </c>
      <c r="P274" s="34">
        <v>0</v>
      </c>
      <c r="Q274" s="34">
        <v>0</v>
      </c>
      <c r="R274" s="34">
        <v>0</v>
      </c>
      <c r="S274" s="34">
        <v>0</v>
      </c>
      <c r="T274" s="34">
        <v>0</v>
      </c>
      <c r="U274" s="34">
        <v>0</v>
      </c>
      <c r="V274" s="34">
        <v>0</v>
      </c>
      <c r="W274" s="34">
        <v>0</v>
      </c>
      <c r="X274" s="34">
        <v>0</v>
      </c>
      <c r="Y274" s="34">
        <v>0</v>
      </c>
      <c r="Z274" s="34">
        <v>0</v>
      </c>
      <c r="AA274" s="34">
        <v>0</v>
      </c>
    </row>
    <row r="275" spans="2:27" x14ac:dyDescent="0.2">
      <c r="B275" s="31" t="s">
        <v>101</v>
      </c>
      <c r="C275" s="31"/>
      <c r="D275" s="32"/>
      <c r="E275" s="32"/>
      <c r="F275" s="33" t="s">
        <v>26</v>
      </c>
      <c r="G275" s="39">
        <v>0</v>
      </c>
      <c r="H275" s="34">
        <v>0</v>
      </c>
      <c r="I275" s="34">
        <v>0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0</v>
      </c>
      <c r="R275" s="34">
        <v>0</v>
      </c>
      <c r="S275" s="34">
        <v>0</v>
      </c>
      <c r="T275" s="34">
        <v>0</v>
      </c>
      <c r="U275" s="34">
        <v>0</v>
      </c>
      <c r="V275" s="34">
        <v>0</v>
      </c>
      <c r="W275" s="34">
        <v>0</v>
      </c>
      <c r="X275" s="34">
        <v>0</v>
      </c>
      <c r="Y275" s="34">
        <v>0</v>
      </c>
      <c r="Z275" s="34">
        <v>0</v>
      </c>
      <c r="AA275" s="34">
        <v>0</v>
      </c>
    </row>
    <row r="276" spans="2:27" x14ac:dyDescent="0.2">
      <c r="B276" s="31" t="s">
        <v>102</v>
      </c>
      <c r="C276" s="31"/>
      <c r="D276" s="32"/>
      <c r="E276" s="32"/>
      <c r="F276" s="33" t="s">
        <v>26</v>
      </c>
      <c r="G276" s="39">
        <v>0</v>
      </c>
      <c r="H276" s="34">
        <v>0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  <c r="S276" s="34">
        <v>0</v>
      </c>
      <c r="T276" s="34">
        <v>0</v>
      </c>
      <c r="U276" s="34">
        <v>0</v>
      </c>
      <c r="V276" s="34">
        <v>0</v>
      </c>
      <c r="W276" s="34">
        <v>0</v>
      </c>
      <c r="X276" s="34">
        <v>0</v>
      </c>
      <c r="Y276" s="34">
        <v>0</v>
      </c>
      <c r="Z276" s="34">
        <v>0</v>
      </c>
      <c r="AA276" s="34">
        <v>0</v>
      </c>
    </row>
    <row r="277" spans="2:27" x14ac:dyDescent="0.2">
      <c r="B277" s="31" t="s">
        <v>103</v>
      </c>
      <c r="C277" s="31"/>
      <c r="D277" s="32"/>
      <c r="E277" s="32"/>
      <c r="F277" s="33" t="s">
        <v>26</v>
      </c>
      <c r="G277" s="39">
        <v>0</v>
      </c>
      <c r="H277" s="34">
        <v>0</v>
      </c>
      <c r="I277" s="34">
        <v>0</v>
      </c>
      <c r="J277" s="34">
        <v>0</v>
      </c>
      <c r="K277" s="34">
        <v>0</v>
      </c>
      <c r="L277" s="34">
        <v>0</v>
      </c>
      <c r="M277" s="34">
        <v>0</v>
      </c>
      <c r="N277" s="34">
        <v>0</v>
      </c>
      <c r="O277" s="34">
        <v>0</v>
      </c>
      <c r="P277" s="34">
        <v>0</v>
      </c>
      <c r="Q277" s="34">
        <v>0</v>
      </c>
      <c r="R277" s="34">
        <v>0</v>
      </c>
      <c r="S277" s="34">
        <v>0</v>
      </c>
      <c r="T277" s="34">
        <v>0</v>
      </c>
      <c r="U277" s="34">
        <v>0</v>
      </c>
      <c r="V277" s="34">
        <v>0</v>
      </c>
      <c r="W277" s="34">
        <v>0</v>
      </c>
      <c r="X277" s="34">
        <v>0</v>
      </c>
      <c r="Y277" s="34">
        <v>0</v>
      </c>
      <c r="Z277" s="34">
        <v>0</v>
      </c>
      <c r="AA277" s="34">
        <v>0</v>
      </c>
    </row>
    <row r="278" spans="2:27" x14ac:dyDescent="0.2">
      <c r="B278" s="31" t="s">
        <v>104</v>
      </c>
      <c r="C278" s="31"/>
      <c r="D278" s="32"/>
      <c r="E278" s="32"/>
      <c r="F278" s="33" t="s">
        <v>26</v>
      </c>
      <c r="G278" s="39"/>
      <c r="H278" s="75" t="s">
        <v>200</v>
      </c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</row>
    <row r="279" spans="2:27" x14ac:dyDescent="0.2">
      <c r="B279" s="31" t="s">
        <v>105</v>
      </c>
      <c r="C279" s="31"/>
      <c r="D279" s="32"/>
      <c r="E279" s="32"/>
      <c r="F279" s="33" t="s">
        <v>26</v>
      </c>
      <c r="G279" s="39">
        <v>0</v>
      </c>
      <c r="H279" s="34">
        <v>0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0</v>
      </c>
      <c r="AA279" s="34">
        <v>0</v>
      </c>
    </row>
    <row r="280" spans="2:27" x14ac:dyDescent="0.2">
      <c r="B280" s="31" t="s">
        <v>117</v>
      </c>
      <c r="C280" s="31"/>
      <c r="D280" s="32"/>
      <c r="E280" s="32"/>
      <c r="F280" s="33" t="s">
        <v>26</v>
      </c>
      <c r="G280" s="39"/>
      <c r="H280" s="75" t="s">
        <v>200</v>
      </c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</row>
    <row r="281" spans="2:27" x14ac:dyDescent="0.2">
      <c r="B281" s="31" t="s">
        <v>118</v>
      </c>
      <c r="C281" s="31"/>
      <c r="D281" s="32"/>
      <c r="E281" s="32"/>
      <c r="F281" s="33" t="s">
        <v>26</v>
      </c>
      <c r="G281" s="39"/>
      <c r="H281" s="75" t="s">
        <v>200</v>
      </c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</row>
    <row r="282" spans="2:27" x14ac:dyDescent="0.2">
      <c r="B282" s="97" t="s">
        <v>157</v>
      </c>
      <c r="C282" s="31"/>
      <c r="D282" s="32"/>
      <c r="E282" s="32"/>
      <c r="F282" s="33" t="s">
        <v>26</v>
      </c>
      <c r="G282" s="39"/>
      <c r="H282" s="75" t="s">
        <v>200</v>
      </c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</row>
    <row r="284" spans="2:27" ht="15" x14ac:dyDescent="0.25">
      <c r="B284" s="26" t="s">
        <v>147</v>
      </c>
      <c r="C284" s="26"/>
      <c r="D284" s="9"/>
      <c r="E284" s="9"/>
      <c r="F284" s="27"/>
      <c r="G284" s="38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2:27" ht="15" x14ac:dyDescent="0.25">
      <c r="B285" s="28" t="s">
        <v>25</v>
      </c>
      <c r="C285" s="28"/>
      <c r="D285" s="28"/>
      <c r="E285" s="28"/>
      <c r="F285" s="29" t="s">
        <v>17</v>
      </c>
      <c r="G285" s="30" t="s">
        <v>44</v>
      </c>
      <c r="H285" s="30">
        <v>2023</v>
      </c>
      <c r="I285" s="30">
        <v>2024</v>
      </c>
      <c r="J285" s="30">
        <v>2025</v>
      </c>
      <c r="K285" s="30">
        <v>2026</v>
      </c>
      <c r="L285" s="30">
        <v>2027</v>
      </c>
      <c r="M285" s="30">
        <v>2028</v>
      </c>
      <c r="N285" s="30">
        <v>2029</v>
      </c>
      <c r="O285" s="30">
        <v>2030</v>
      </c>
      <c r="P285" s="30">
        <v>2031</v>
      </c>
      <c r="Q285" s="30">
        <v>2032</v>
      </c>
      <c r="R285" s="30">
        <v>2033</v>
      </c>
      <c r="S285" s="30">
        <v>2034</v>
      </c>
      <c r="T285" s="30">
        <v>2035</v>
      </c>
      <c r="U285" s="30">
        <v>2036</v>
      </c>
      <c r="V285" s="30">
        <v>2037</v>
      </c>
      <c r="W285" s="30">
        <v>2038</v>
      </c>
      <c r="X285" s="30">
        <v>2039</v>
      </c>
      <c r="Y285" s="30">
        <v>2040</v>
      </c>
      <c r="Z285" s="30">
        <v>2041</v>
      </c>
      <c r="AA285" s="30">
        <v>2042</v>
      </c>
    </row>
    <row r="286" spans="2:27" x14ac:dyDescent="0.2">
      <c r="B286" s="31" t="s">
        <v>97</v>
      </c>
      <c r="C286" s="31"/>
      <c r="D286" s="32"/>
      <c r="E286" s="32"/>
      <c r="F286" s="33" t="s">
        <v>26</v>
      </c>
      <c r="G286" s="39">
        <v>0</v>
      </c>
      <c r="H286" s="34">
        <v>0</v>
      </c>
      <c r="I286" s="34">
        <v>0</v>
      </c>
      <c r="J286" s="34">
        <v>0</v>
      </c>
      <c r="K286" s="34">
        <v>0</v>
      </c>
      <c r="L286" s="34">
        <v>0</v>
      </c>
      <c r="M286" s="34">
        <v>0</v>
      </c>
      <c r="N286" s="34">
        <v>0</v>
      </c>
      <c r="O286" s="34">
        <v>0</v>
      </c>
      <c r="P286" s="34">
        <v>0</v>
      </c>
      <c r="Q286" s="34">
        <v>0</v>
      </c>
      <c r="R286" s="34">
        <v>0</v>
      </c>
      <c r="S286" s="34">
        <v>0</v>
      </c>
      <c r="T286" s="34">
        <v>0</v>
      </c>
      <c r="U286" s="34">
        <v>0</v>
      </c>
      <c r="V286" s="34">
        <v>0</v>
      </c>
      <c r="W286" s="34">
        <v>0</v>
      </c>
      <c r="X286" s="34">
        <v>0</v>
      </c>
      <c r="Y286" s="34">
        <v>0</v>
      </c>
      <c r="Z286" s="34">
        <v>0</v>
      </c>
      <c r="AA286" s="34">
        <v>0</v>
      </c>
    </row>
    <row r="287" spans="2:27" x14ac:dyDescent="0.2">
      <c r="B287" s="31" t="s">
        <v>98</v>
      </c>
      <c r="C287" s="31"/>
      <c r="D287" s="32"/>
      <c r="E287" s="32"/>
      <c r="F287" s="33" t="s">
        <v>26</v>
      </c>
      <c r="G287" s="39">
        <v>0</v>
      </c>
      <c r="H287" s="34">
        <v>0</v>
      </c>
      <c r="I287" s="34">
        <v>0</v>
      </c>
      <c r="J287" s="34">
        <v>0</v>
      </c>
      <c r="K287" s="34">
        <v>0</v>
      </c>
      <c r="L287" s="34">
        <v>0</v>
      </c>
      <c r="M287" s="34">
        <v>0</v>
      </c>
      <c r="N287" s="34">
        <v>0</v>
      </c>
      <c r="O287" s="34">
        <v>0</v>
      </c>
      <c r="P287" s="34">
        <v>0</v>
      </c>
      <c r="Q287" s="34">
        <v>0</v>
      </c>
      <c r="R287" s="34">
        <v>0</v>
      </c>
      <c r="S287" s="34">
        <v>0</v>
      </c>
      <c r="T287" s="34">
        <v>0</v>
      </c>
      <c r="U287" s="34">
        <v>0</v>
      </c>
      <c r="V287" s="34">
        <v>0</v>
      </c>
      <c r="W287" s="34">
        <v>0</v>
      </c>
      <c r="X287" s="34">
        <v>0</v>
      </c>
      <c r="Y287" s="34">
        <v>0</v>
      </c>
      <c r="Z287" s="34">
        <v>0</v>
      </c>
      <c r="AA287" s="34">
        <v>0</v>
      </c>
    </row>
    <row r="288" spans="2:27" x14ac:dyDescent="0.2">
      <c r="B288" s="31" t="s">
        <v>99</v>
      </c>
      <c r="C288" s="31"/>
      <c r="D288" s="32"/>
      <c r="E288" s="32"/>
      <c r="F288" s="33" t="s">
        <v>26</v>
      </c>
      <c r="G288" s="39">
        <v>0</v>
      </c>
      <c r="H288" s="34">
        <v>0</v>
      </c>
      <c r="I288" s="34">
        <v>0</v>
      </c>
      <c r="J288" s="34">
        <v>0</v>
      </c>
      <c r="K288" s="34">
        <v>0</v>
      </c>
      <c r="L288" s="34">
        <v>0</v>
      </c>
      <c r="M288" s="34">
        <v>0</v>
      </c>
      <c r="N288" s="34">
        <v>0</v>
      </c>
      <c r="O288" s="34">
        <v>0</v>
      </c>
      <c r="P288" s="34">
        <v>0</v>
      </c>
      <c r="Q288" s="34">
        <v>0</v>
      </c>
      <c r="R288" s="34">
        <v>0</v>
      </c>
      <c r="S288" s="34">
        <v>0</v>
      </c>
      <c r="T288" s="34">
        <v>0</v>
      </c>
      <c r="U288" s="34">
        <v>0</v>
      </c>
      <c r="V288" s="34">
        <v>0</v>
      </c>
      <c r="W288" s="34">
        <v>0</v>
      </c>
      <c r="X288" s="34">
        <v>0</v>
      </c>
      <c r="Y288" s="34">
        <v>0</v>
      </c>
      <c r="Z288" s="34">
        <v>0</v>
      </c>
      <c r="AA288" s="34">
        <v>0</v>
      </c>
    </row>
    <row r="289" spans="2:27" x14ac:dyDescent="0.2">
      <c r="B289" s="31" t="s">
        <v>100</v>
      </c>
      <c r="C289" s="31"/>
      <c r="D289" s="32"/>
      <c r="E289" s="32"/>
      <c r="F289" s="33" t="s">
        <v>26</v>
      </c>
      <c r="G289" s="39">
        <v>0</v>
      </c>
      <c r="H289" s="34">
        <v>0</v>
      </c>
      <c r="I289" s="34">
        <v>0</v>
      </c>
      <c r="J289" s="34">
        <v>0</v>
      </c>
      <c r="K289" s="34">
        <v>0</v>
      </c>
      <c r="L289" s="34">
        <v>0</v>
      </c>
      <c r="M289" s="34">
        <v>0</v>
      </c>
      <c r="N289" s="34">
        <v>0</v>
      </c>
      <c r="O289" s="34">
        <v>0</v>
      </c>
      <c r="P289" s="34">
        <v>0</v>
      </c>
      <c r="Q289" s="34">
        <v>0</v>
      </c>
      <c r="R289" s="34">
        <v>0</v>
      </c>
      <c r="S289" s="34">
        <v>0</v>
      </c>
      <c r="T289" s="34">
        <v>0</v>
      </c>
      <c r="U289" s="34">
        <v>0</v>
      </c>
      <c r="V289" s="34">
        <v>0</v>
      </c>
      <c r="W289" s="34">
        <v>0</v>
      </c>
      <c r="X289" s="34">
        <v>0</v>
      </c>
      <c r="Y289" s="34">
        <v>0</v>
      </c>
      <c r="Z289" s="34">
        <v>0</v>
      </c>
      <c r="AA289" s="34">
        <v>0</v>
      </c>
    </row>
    <row r="290" spans="2:27" x14ac:dyDescent="0.2">
      <c r="B290" s="31" t="s">
        <v>101</v>
      </c>
      <c r="C290" s="31"/>
      <c r="D290" s="32"/>
      <c r="E290" s="32"/>
      <c r="F290" s="33" t="s">
        <v>26</v>
      </c>
      <c r="G290" s="39">
        <v>0</v>
      </c>
      <c r="H290" s="34">
        <v>0</v>
      </c>
      <c r="I290" s="34">
        <v>0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0</v>
      </c>
      <c r="R290" s="34">
        <v>0</v>
      </c>
      <c r="S290" s="34">
        <v>0</v>
      </c>
      <c r="T290" s="34">
        <v>0</v>
      </c>
      <c r="U290" s="34">
        <v>0</v>
      </c>
      <c r="V290" s="34">
        <v>0</v>
      </c>
      <c r="W290" s="34">
        <v>0</v>
      </c>
      <c r="X290" s="34">
        <v>0</v>
      </c>
      <c r="Y290" s="34">
        <v>0</v>
      </c>
      <c r="Z290" s="34">
        <v>0</v>
      </c>
      <c r="AA290" s="34">
        <v>0</v>
      </c>
    </row>
    <row r="291" spans="2:27" x14ac:dyDescent="0.2">
      <c r="B291" s="31" t="s">
        <v>102</v>
      </c>
      <c r="C291" s="31"/>
      <c r="D291" s="32"/>
      <c r="E291" s="32"/>
      <c r="F291" s="33" t="s">
        <v>26</v>
      </c>
      <c r="G291" s="39">
        <v>0</v>
      </c>
      <c r="H291" s="34">
        <v>0</v>
      </c>
      <c r="I291" s="34">
        <v>0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0</v>
      </c>
      <c r="R291" s="34">
        <v>0</v>
      </c>
      <c r="S291" s="34">
        <v>0</v>
      </c>
      <c r="T291" s="34">
        <v>0</v>
      </c>
      <c r="U291" s="34">
        <v>0</v>
      </c>
      <c r="V291" s="34">
        <v>0</v>
      </c>
      <c r="W291" s="34">
        <v>0</v>
      </c>
      <c r="X291" s="34">
        <v>0</v>
      </c>
      <c r="Y291" s="34">
        <v>0</v>
      </c>
      <c r="Z291" s="34">
        <v>0</v>
      </c>
      <c r="AA291" s="34">
        <v>0</v>
      </c>
    </row>
    <row r="292" spans="2:27" x14ac:dyDescent="0.2">
      <c r="B292" s="31" t="s">
        <v>103</v>
      </c>
      <c r="C292" s="31"/>
      <c r="D292" s="32"/>
      <c r="E292" s="32"/>
      <c r="F292" s="33" t="s">
        <v>26</v>
      </c>
      <c r="G292" s="39">
        <v>0</v>
      </c>
      <c r="H292" s="34">
        <v>0</v>
      </c>
      <c r="I292" s="34">
        <v>0</v>
      </c>
      <c r="J292" s="34">
        <v>0</v>
      </c>
      <c r="K292" s="34">
        <v>0</v>
      </c>
      <c r="L292" s="34">
        <v>0</v>
      </c>
      <c r="M292" s="34">
        <v>0</v>
      </c>
      <c r="N292" s="34">
        <v>0</v>
      </c>
      <c r="O292" s="34">
        <v>0</v>
      </c>
      <c r="P292" s="34">
        <v>0</v>
      </c>
      <c r="Q292" s="34">
        <v>0</v>
      </c>
      <c r="R292" s="34">
        <v>0</v>
      </c>
      <c r="S292" s="34">
        <v>0</v>
      </c>
      <c r="T292" s="34">
        <v>0</v>
      </c>
      <c r="U292" s="34">
        <v>0</v>
      </c>
      <c r="V292" s="34">
        <v>0</v>
      </c>
      <c r="W292" s="34">
        <v>0</v>
      </c>
      <c r="X292" s="34">
        <v>0</v>
      </c>
      <c r="Y292" s="34">
        <v>0</v>
      </c>
      <c r="Z292" s="34">
        <v>0</v>
      </c>
      <c r="AA292" s="34">
        <v>0</v>
      </c>
    </row>
    <row r="293" spans="2:27" x14ac:dyDescent="0.2">
      <c r="B293" s="31" t="s">
        <v>104</v>
      </c>
      <c r="C293" s="31"/>
      <c r="D293" s="32"/>
      <c r="E293" s="32"/>
      <c r="F293" s="33" t="s">
        <v>26</v>
      </c>
      <c r="G293" s="39"/>
      <c r="H293" s="75" t="s">
        <v>200</v>
      </c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</row>
    <row r="294" spans="2:27" x14ac:dyDescent="0.2">
      <c r="B294" s="31" t="s">
        <v>105</v>
      </c>
      <c r="C294" s="31"/>
      <c r="D294" s="32"/>
      <c r="E294" s="32"/>
      <c r="F294" s="33" t="s">
        <v>26</v>
      </c>
      <c r="G294" s="39">
        <v>0</v>
      </c>
      <c r="H294" s="34">
        <v>0</v>
      </c>
      <c r="I294" s="34">
        <v>0</v>
      </c>
      <c r="J294" s="34">
        <v>0</v>
      </c>
      <c r="K294" s="34">
        <v>0</v>
      </c>
      <c r="L294" s="34">
        <v>0</v>
      </c>
      <c r="M294" s="34">
        <v>0</v>
      </c>
      <c r="N294" s="34">
        <v>0</v>
      </c>
      <c r="O294" s="34">
        <v>0</v>
      </c>
      <c r="P294" s="34">
        <v>0</v>
      </c>
      <c r="Q294" s="34">
        <v>0</v>
      </c>
      <c r="R294" s="34">
        <v>0</v>
      </c>
      <c r="S294" s="34">
        <v>0</v>
      </c>
      <c r="T294" s="34">
        <v>0</v>
      </c>
      <c r="U294" s="34">
        <v>0</v>
      </c>
      <c r="V294" s="34">
        <v>0</v>
      </c>
      <c r="W294" s="34">
        <v>0</v>
      </c>
      <c r="X294" s="34">
        <v>0</v>
      </c>
      <c r="Y294" s="34">
        <v>0</v>
      </c>
      <c r="Z294" s="34">
        <v>0</v>
      </c>
      <c r="AA294" s="34">
        <v>0</v>
      </c>
    </row>
    <row r="295" spans="2:27" x14ac:dyDescent="0.2">
      <c r="B295" s="31" t="s">
        <v>117</v>
      </c>
      <c r="C295" s="31"/>
      <c r="D295" s="32"/>
      <c r="E295" s="32"/>
      <c r="F295" s="33" t="s">
        <v>26</v>
      </c>
      <c r="G295" s="39"/>
      <c r="H295" s="75" t="s">
        <v>200</v>
      </c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</row>
    <row r="296" spans="2:27" x14ac:dyDescent="0.2">
      <c r="B296" s="31" t="s">
        <v>118</v>
      </c>
      <c r="C296" s="31"/>
      <c r="D296" s="32"/>
      <c r="E296" s="32"/>
      <c r="F296" s="33" t="s">
        <v>26</v>
      </c>
      <c r="G296" s="39"/>
      <c r="H296" s="75" t="s">
        <v>200</v>
      </c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</row>
    <row r="297" spans="2:27" x14ac:dyDescent="0.2">
      <c r="B297" s="97" t="s">
        <v>157</v>
      </c>
      <c r="C297" s="31"/>
      <c r="D297" s="32"/>
      <c r="E297" s="32"/>
      <c r="F297" s="33" t="s">
        <v>26</v>
      </c>
      <c r="G297" s="39"/>
      <c r="H297" s="75" t="s">
        <v>200</v>
      </c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</row>
    <row r="299" spans="2:27" ht="15" x14ac:dyDescent="0.25">
      <c r="B299" s="26" t="s">
        <v>146</v>
      </c>
      <c r="C299" s="26"/>
      <c r="D299" s="9"/>
      <c r="E299" s="9"/>
      <c r="F299" s="27"/>
      <c r="G299" s="38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2:27" ht="15" x14ac:dyDescent="0.25">
      <c r="B300" s="28" t="s">
        <v>25</v>
      </c>
      <c r="C300" s="28"/>
      <c r="D300" s="28"/>
      <c r="E300" s="28"/>
      <c r="F300" s="29" t="s">
        <v>17</v>
      </c>
      <c r="G300" s="30" t="s">
        <v>44</v>
      </c>
      <c r="H300" s="30">
        <v>2023</v>
      </c>
      <c r="I300" s="30">
        <v>2024</v>
      </c>
      <c r="J300" s="30">
        <v>2025</v>
      </c>
      <c r="K300" s="30">
        <v>2026</v>
      </c>
      <c r="L300" s="30">
        <v>2027</v>
      </c>
      <c r="M300" s="30">
        <v>2028</v>
      </c>
      <c r="N300" s="30">
        <v>2029</v>
      </c>
      <c r="O300" s="30">
        <v>2030</v>
      </c>
      <c r="P300" s="30">
        <v>2031</v>
      </c>
      <c r="Q300" s="30">
        <v>2032</v>
      </c>
      <c r="R300" s="30">
        <v>2033</v>
      </c>
      <c r="S300" s="30">
        <v>2034</v>
      </c>
      <c r="T300" s="30">
        <v>2035</v>
      </c>
      <c r="U300" s="30">
        <v>2036</v>
      </c>
      <c r="V300" s="30">
        <v>2037</v>
      </c>
      <c r="W300" s="30">
        <v>2038</v>
      </c>
      <c r="X300" s="30">
        <v>2039</v>
      </c>
      <c r="Y300" s="30">
        <v>2040</v>
      </c>
      <c r="Z300" s="30">
        <v>2041</v>
      </c>
      <c r="AA300" s="30">
        <v>2042</v>
      </c>
    </row>
    <row r="301" spans="2:27" x14ac:dyDescent="0.2">
      <c r="B301" s="31" t="s">
        <v>97</v>
      </c>
      <c r="C301" s="31"/>
      <c r="D301" s="32"/>
      <c r="E301" s="32"/>
      <c r="F301" s="33" t="s">
        <v>26</v>
      </c>
      <c r="G301" s="39">
        <v>702376518.89037538</v>
      </c>
      <c r="H301" s="34">
        <v>0</v>
      </c>
      <c r="I301" s="34">
        <v>0</v>
      </c>
      <c r="J301" s="34">
        <v>0</v>
      </c>
      <c r="K301" s="34">
        <v>101923393.40985009</v>
      </c>
      <c r="L301" s="34">
        <v>254011474.46852243</v>
      </c>
      <c r="M301" s="34">
        <v>245478789.27965733</v>
      </c>
      <c r="N301" s="34">
        <v>307082901.02783722</v>
      </c>
      <c r="O301" s="34">
        <v>0</v>
      </c>
      <c r="P301" s="34">
        <v>0</v>
      </c>
      <c r="Q301" s="34">
        <v>0</v>
      </c>
      <c r="R301" s="34">
        <v>0</v>
      </c>
      <c r="S301" s="34">
        <v>0</v>
      </c>
      <c r="T301" s="34">
        <v>0</v>
      </c>
      <c r="U301" s="34">
        <v>0</v>
      </c>
      <c r="V301" s="34">
        <v>0</v>
      </c>
      <c r="W301" s="34">
        <v>0</v>
      </c>
      <c r="X301" s="34">
        <v>0</v>
      </c>
      <c r="Y301" s="34">
        <v>0</v>
      </c>
      <c r="Z301" s="34">
        <v>0</v>
      </c>
      <c r="AA301" s="34">
        <v>0</v>
      </c>
    </row>
    <row r="302" spans="2:27" x14ac:dyDescent="0.2">
      <c r="B302" s="31" t="s">
        <v>98</v>
      </c>
      <c r="C302" s="31"/>
      <c r="D302" s="32"/>
      <c r="E302" s="32"/>
      <c r="F302" s="33" t="s">
        <v>26</v>
      </c>
      <c r="G302" s="39">
        <v>702376518.89037538</v>
      </c>
      <c r="H302" s="34">
        <v>0</v>
      </c>
      <c r="I302" s="34">
        <v>0</v>
      </c>
      <c r="J302" s="34">
        <v>0</v>
      </c>
      <c r="K302" s="34">
        <v>101923393.40985009</v>
      </c>
      <c r="L302" s="34">
        <v>254011474.46852243</v>
      </c>
      <c r="M302" s="34">
        <v>245478789.27965733</v>
      </c>
      <c r="N302" s="34">
        <v>307082901.02783722</v>
      </c>
      <c r="O302" s="34">
        <v>0</v>
      </c>
      <c r="P302" s="34">
        <v>0</v>
      </c>
      <c r="Q302" s="34">
        <v>0</v>
      </c>
      <c r="R302" s="34">
        <v>0</v>
      </c>
      <c r="S302" s="34">
        <v>0</v>
      </c>
      <c r="T302" s="34">
        <v>0</v>
      </c>
      <c r="U302" s="34">
        <v>0</v>
      </c>
      <c r="V302" s="34">
        <v>0</v>
      </c>
      <c r="W302" s="34">
        <v>0</v>
      </c>
      <c r="X302" s="34">
        <v>0</v>
      </c>
      <c r="Y302" s="34">
        <v>0</v>
      </c>
      <c r="Z302" s="34">
        <v>0</v>
      </c>
      <c r="AA302" s="34">
        <v>0</v>
      </c>
    </row>
    <row r="303" spans="2:27" x14ac:dyDescent="0.2">
      <c r="B303" s="31" t="s">
        <v>99</v>
      </c>
      <c r="C303" s="31"/>
      <c r="D303" s="32"/>
      <c r="E303" s="32"/>
      <c r="F303" s="33" t="s">
        <v>26</v>
      </c>
      <c r="G303" s="39">
        <v>355507651.53181821</v>
      </c>
      <c r="H303" s="34">
        <v>0</v>
      </c>
      <c r="I303" s="34">
        <v>0</v>
      </c>
      <c r="J303" s="34">
        <v>0</v>
      </c>
      <c r="K303" s="34">
        <v>0</v>
      </c>
      <c r="L303" s="34">
        <v>0</v>
      </c>
      <c r="M303" s="34">
        <v>173560442.68779439</v>
      </c>
      <c r="N303" s="34">
        <v>307082901.02783722</v>
      </c>
      <c r="O303" s="34">
        <v>0</v>
      </c>
      <c r="P303" s="34">
        <v>0</v>
      </c>
      <c r="Q303" s="34">
        <v>0</v>
      </c>
      <c r="R303" s="34">
        <v>0</v>
      </c>
      <c r="S303" s="34">
        <v>0</v>
      </c>
      <c r="T303" s="34">
        <v>0</v>
      </c>
      <c r="U303" s="34">
        <v>0</v>
      </c>
      <c r="V303" s="34">
        <v>0</v>
      </c>
      <c r="W303" s="34">
        <v>0</v>
      </c>
      <c r="X303" s="34">
        <v>0</v>
      </c>
      <c r="Y303" s="34">
        <v>0</v>
      </c>
      <c r="Z303" s="34">
        <v>0</v>
      </c>
      <c r="AA303" s="34">
        <v>0</v>
      </c>
    </row>
    <row r="304" spans="2:27" x14ac:dyDescent="0.2">
      <c r="B304" s="31" t="s">
        <v>100</v>
      </c>
      <c r="C304" s="31"/>
      <c r="D304" s="32"/>
      <c r="E304" s="32"/>
      <c r="F304" s="33" t="s">
        <v>26</v>
      </c>
      <c r="G304" s="39">
        <v>318810895.86376184</v>
      </c>
      <c r="H304" s="34">
        <v>0</v>
      </c>
      <c r="I304" s="34">
        <v>0</v>
      </c>
      <c r="J304" s="34">
        <v>0</v>
      </c>
      <c r="K304" s="34">
        <v>0</v>
      </c>
      <c r="L304" s="34">
        <v>0</v>
      </c>
      <c r="M304" s="34">
        <v>125599250.66466807</v>
      </c>
      <c r="N304" s="34">
        <v>307082901.02783722</v>
      </c>
      <c r="O304" s="34">
        <v>0</v>
      </c>
      <c r="P304" s="34">
        <v>0</v>
      </c>
      <c r="Q304" s="34">
        <v>0</v>
      </c>
      <c r="R304" s="34">
        <v>0</v>
      </c>
      <c r="S304" s="34">
        <v>0</v>
      </c>
      <c r="T304" s="34">
        <v>0</v>
      </c>
      <c r="U304" s="34">
        <v>0</v>
      </c>
      <c r="V304" s="34">
        <v>0</v>
      </c>
      <c r="W304" s="34">
        <v>0</v>
      </c>
      <c r="X304" s="34">
        <v>0</v>
      </c>
      <c r="Y304" s="34">
        <v>0</v>
      </c>
      <c r="Z304" s="34">
        <v>0</v>
      </c>
      <c r="AA304" s="34">
        <v>0</v>
      </c>
    </row>
    <row r="305" spans="2:27" x14ac:dyDescent="0.2">
      <c r="B305" s="31" t="s">
        <v>101</v>
      </c>
      <c r="C305" s="31"/>
      <c r="D305" s="32"/>
      <c r="E305" s="32"/>
      <c r="F305" s="33" t="s">
        <v>26</v>
      </c>
      <c r="G305" s="39">
        <v>355507651.53181821</v>
      </c>
      <c r="H305" s="34">
        <v>0</v>
      </c>
      <c r="I305" s="34">
        <v>0</v>
      </c>
      <c r="J305" s="34">
        <v>0</v>
      </c>
      <c r="K305" s="34">
        <v>0</v>
      </c>
      <c r="L305" s="34">
        <v>0</v>
      </c>
      <c r="M305" s="34">
        <v>173560442.68779439</v>
      </c>
      <c r="N305" s="34">
        <v>307082901.02783722</v>
      </c>
      <c r="O305" s="34">
        <v>0</v>
      </c>
      <c r="P305" s="34">
        <v>0</v>
      </c>
      <c r="Q305" s="34">
        <v>0</v>
      </c>
      <c r="R305" s="34">
        <v>0</v>
      </c>
      <c r="S305" s="34">
        <v>0</v>
      </c>
      <c r="T305" s="34">
        <v>0</v>
      </c>
      <c r="U305" s="34">
        <v>0</v>
      </c>
      <c r="V305" s="34">
        <v>0</v>
      </c>
      <c r="W305" s="34">
        <v>0</v>
      </c>
      <c r="X305" s="34">
        <v>0</v>
      </c>
      <c r="Y305" s="34">
        <v>0</v>
      </c>
      <c r="Z305" s="34">
        <v>0</v>
      </c>
      <c r="AA305" s="34">
        <v>0</v>
      </c>
    </row>
    <row r="306" spans="2:27" x14ac:dyDescent="0.2">
      <c r="B306" s="31" t="s">
        <v>102</v>
      </c>
      <c r="C306" s="31"/>
      <c r="D306" s="32"/>
      <c r="E306" s="32"/>
      <c r="F306" s="33" t="s">
        <v>26</v>
      </c>
      <c r="G306" s="39">
        <v>355507651.53181821</v>
      </c>
      <c r="H306" s="34">
        <v>0</v>
      </c>
      <c r="I306" s="34">
        <v>0</v>
      </c>
      <c r="J306" s="34">
        <v>0</v>
      </c>
      <c r="K306" s="34">
        <v>0</v>
      </c>
      <c r="L306" s="34">
        <v>0</v>
      </c>
      <c r="M306" s="34">
        <v>173560442.68779439</v>
      </c>
      <c r="N306" s="34">
        <v>307082901.02783722</v>
      </c>
      <c r="O306" s="34">
        <v>0</v>
      </c>
      <c r="P306" s="34">
        <v>0</v>
      </c>
      <c r="Q306" s="34">
        <v>0</v>
      </c>
      <c r="R306" s="34">
        <v>0</v>
      </c>
      <c r="S306" s="34">
        <v>0</v>
      </c>
      <c r="T306" s="34">
        <v>0</v>
      </c>
      <c r="U306" s="34">
        <v>0</v>
      </c>
      <c r="V306" s="34">
        <v>0</v>
      </c>
      <c r="W306" s="34">
        <v>0</v>
      </c>
      <c r="X306" s="34">
        <v>0</v>
      </c>
      <c r="Y306" s="34">
        <v>0</v>
      </c>
      <c r="Z306" s="34">
        <v>0</v>
      </c>
      <c r="AA306" s="34">
        <v>0</v>
      </c>
    </row>
    <row r="307" spans="2:27" x14ac:dyDescent="0.2">
      <c r="B307" s="31" t="s">
        <v>103</v>
      </c>
      <c r="C307" s="31"/>
      <c r="D307" s="32"/>
      <c r="E307" s="32"/>
      <c r="F307" s="33" t="s">
        <v>26</v>
      </c>
      <c r="G307" s="39">
        <v>672671495.99769282</v>
      </c>
      <c r="H307" s="34">
        <v>0</v>
      </c>
      <c r="I307" s="34">
        <v>0</v>
      </c>
      <c r="J307" s="34">
        <v>0</v>
      </c>
      <c r="K307" s="34">
        <v>67042526.483940028</v>
      </c>
      <c r="L307" s="34">
        <v>254011474.46852243</v>
      </c>
      <c r="M307" s="34">
        <v>245478789.27965733</v>
      </c>
      <c r="N307" s="34">
        <v>307082901.02783722</v>
      </c>
      <c r="O307" s="34">
        <v>0</v>
      </c>
      <c r="P307" s="34">
        <v>0</v>
      </c>
      <c r="Q307" s="34">
        <v>0</v>
      </c>
      <c r="R307" s="34">
        <v>0</v>
      </c>
      <c r="S307" s="34">
        <v>0</v>
      </c>
      <c r="T307" s="34">
        <v>0</v>
      </c>
      <c r="U307" s="34">
        <v>0</v>
      </c>
      <c r="V307" s="34">
        <v>0</v>
      </c>
      <c r="W307" s="34">
        <v>0</v>
      </c>
      <c r="X307" s="34">
        <v>0</v>
      </c>
      <c r="Y307" s="34">
        <v>0</v>
      </c>
      <c r="Z307" s="34">
        <v>0</v>
      </c>
      <c r="AA307" s="34">
        <v>0</v>
      </c>
    </row>
    <row r="308" spans="2:27" x14ac:dyDescent="0.2">
      <c r="B308" s="31" t="s">
        <v>104</v>
      </c>
      <c r="C308" s="31"/>
      <c r="D308" s="32"/>
      <c r="E308" s="32"/>
      <c r="F308" s="33" t="s">
        <v>26</v>
      </c>
      <c r="G308" s="39"/>
      <c r="H308" s="75" t="s">
        <v>200</v>
      </c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</row>
    <row r="309" spans="2:27" x14ac:dyDescent="0.2">
      <c r="B309" s="31" t="s">
        <v>105</v>
      </c>
      <c r="C309" s="31"/>
      <c r="D309" s="32"/>
      <c r="E309" s="32"/>
      <c r="F309" s="33" t="s">
        <v>26</v>
      </c>
      <c r="G309" s="39">
        <v>672671495.99769282</v>
      </c>
      <c r="H309" s="34">
        <v>0</v>
      </c>
      <c r="I309" s="34">
        <v>0</v>
      </c>
      <c r="J309" s="34">
        <v>0</v>
      </c>
      <c r="K309" s="34">
        <v>67042526.483940028</v>
      </c>
      <c r="L309" s="34">
        <v>254011474.46852243</v>
      </c>
      <c r="M309" s="34">
        <v>245478789.27965733</v>
      </c>
      <c r="N309" s="34">
        <v>307082901.02783722</v>
      </c>
      <c r="O309" s="34">
        <v>0</v>
      </c>
      <c r="P309" s="34">
        <v>0</v>
      </c>
      <c r="Q309" s="34">
        <v>0</v>
      </c>
      <c r="R309" s="34">
        <v>0</v>
      </c>
      <c r="S309" s="34">
        <v>0</v>
      </c>
      <c r="T309" s="34">
        <v>0</v>
      </c>
      <c r="U309" s="34">
        <v>0</v>
      </c>
      <c r="V309" s="34">
        <v>0</v>
      </c>
      <c r="W309" s="34">
        <v>0</v>
      </c>
      <c r="X309" s="34">
        <v>0</v>
      </c>
      <c r="Y309" s="34">
        <v>0</v>
      </c>
      <c r="Z309" s="34">
        <v>0</v>
      </c>
      <c r="AA309" s="34">
        <v>0</v>
      </c>
    </row>
    <row r="310" spans="2:27" x14ac:dyDescent="0.2">
      <c r="B310" s="31" t="s">
        <v>117</v>
      </c>
      <c r="C310" s="31"/>
      <c r="D310" s="32"/>
      <c r="E310" s="32"/>
      <c r="F310" s="33" t="s">
        <v>26</v>
      </c>
      <c r="G310" s="39"/>
      <c r="H310" s="75" t="s">
        <v>200</v>
      </c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</row>
    <row r="311" spans="2:27" x14ac:dyDescent="0.2">
      <c r="B311" s="31" t="s">
        <v>118</v>
      </c>
      <c r="C311" s="31"/>
      <c r="D311" s="32"/>
      <c r="E311" s="32"/>
      <c r="F311" s="33" t="s">
        <v>26</v>
      </c>
      <c r="G311" s="39"/>
      <c r="H311" s="75" t="s">
        <v>200</v>
      </c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</row>
    <row r="312" spans="2:27" x14ac:dyDescent="0.2">
      <c r="B312" s="97" t="s">
        <v>157</v>
      </c>
      <c r="C312" s="31"/>
      <c r="D312" s="32"/>
      <c r="E312" s="32"/>
      <c r="F312" s="33" t="s">
        <v>26</v>
      </c>
      <c r="G312" s="39"/>
      <c r="H312" s="75" t="s">
        <v>200</v>
      </c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</row>
    <row r="314" spans="2:27" ht="15" x14ac:dyDescent="0.25">
      <c r="B314" s="26" t="s">
        <v>6</v>
      </c>
      <c r="C314" s="26"/>
      <c r="D314" s="9"/>
      <c r="E314" s="9"/>
      <c r="F314" s="27"/>
      <c r="G314" s="38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2:27" ht="15" x14ac:dyDescent="0.25">
      <c r="B315" s="28" t="s">
        <v>25</v>
      </c>
      <c r="C315" s="28"/>
      <c r="D315" s="28"/>
      <c r="E315" s="28"/>
      <c r="F315" s="29" t="s">
        <v>17</v>
      </c>
      <c r="G315" s="30" t="s">
        <v>44</v>
      </c>
      <c r="H315" s="30">
        <v>2023</v>
      </c>
      <c r="I315" s="30">
        <v>2024</v>
      </c>
      <c r="J315" s="30">
        <v>2025</v>
      </c>
      <c r="K315" s="30">
        <v>2026</v>
      </c>
      <c r="L315" s="30">
        <v>2027</v>
      </c>
      <c r="M315" s="30">
        <v>2028</v>
      </c>
      <c r="N315" s="30">
        <v>2029</v>
      </c>
      <c r="O315" s="30">
        <v>2030</v>
      </c>
      <c r="P315" s="30">
        <v>2031</v>
      </c>
      <c r="Q315" s="30">
        <v>2032</v>
      </c>
      <c r="R315" s="30">
        <v>2033</v>
      </c>
      <c r="S315" s="30">
        <v>2034</v>
      </c>
      <c r="T315" s="30">
        <v>2035</v>
      </c>
      <c r="U315" s="30">
        <v>2036</v>
      </c>
      <c r="V315" s="30">
        <v>2037</v>
      </c>
      <c r="W315" s="30">
        <v>2038</v>
      </c>
      <c r="X315" s="30">
        <v>2039</v>
      </c>
      <c r="Y315" s="30">
        <v>2040</v>
      </c>
      <c r="Z315" s="30">
        <v>2041</v>
      </c>
      <c r="AA315" s="30">
        <v>2042</v>
      </c>
    </row>
    <row r="316" spans="2:27" x14ac:dyDescent="0.2">
      <c r="B316" s="31" t="s">
        <v>97</v>
      </c>
      <c r="C316" s="31"/>
      <c r="D316" s="32"/>
      <c r="E316" s="32"/>
      <c r="F316" s="33" t="s">
        <v>26</v>
      </c>
      <c r="G316" s="39">
        <v>0</v>
      </c>
      <c r="H316" s="34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  <c r="S316" s="34">
        <v>0</v>
      </c>
      <c r="T316" s="34">
        <v>0</v>
      </c>
      <c r="U316" s="34">
        <v>0</v>
      </c>
      <c r="V316" s="34">
        <v>0</v>
      </c>
      <c r="W316" s="34">
        <v>0</v>
      </c>
      <c r="X316" s="34">
        <v>0</v>
      </c>
      <c r="Y316" s="34">
        <v>0</v>
      </c>
      <c r="Z316" s="34">
        <v>0</v>
      </c>
      <c r="AA316" s="34">
        <v>0</v>
      </c>
    </row>
    <row r="317" spans="2:27" x14ac:dyDescent="0.2">
      <c r="B317" s="31" t="s">
        <v>98</v>
      </c>
      <c r="C317" s="31"/>
      <c r="D317" s="32"/>
      <c r="E317" s="32"/>
      <c r="F317" s="33" t="s">
        <v>26</v>
      </c>
      <c r="G317" s="39">
        <v>0</v>
      </c>
      <c r="H317" s="34">
        <v>0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0</v>
      </c>
    </row>
    <row r="318" spans="2:27" x14ac:dyDescent="0.2">
      <c r="B318" s="31" t="s">
        <v>99</v>
      </c>
      <c r="C318" s="31"/>
      <c r="D318" s="32"/>
      <c r="E318" s="32"/>
      <c r="F318" s="33" t="s">
        <v>26</v>
      </c>
      <c r="G318" s="39">
        <v>0</v>
      </c>
      <c r="H318" s="34">
        <v>0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  <c r="S318" s="34">
        <v>0</v>
      </c>
      <c r="T318" s="34">
        <v>0</v>
      </c>
      <c r="U318" s="34">
        <v>0</v>
      </c>
      <c r="V318" s="34">
        <v>0</v>
      </c>
      <c r="W318" s="34">
        <v>0</v>
      </c>
      <c r="X318" s="34">
        <v>0</v>
      </c>
      <c r="Y318" s="34">
        <v>0</v>
      </c>
      <c r="Z318" s="34">
        <v>0</v>
      </c>
      <c r="AA318" s="34">
        <v>0</v>
      </c>
    </row>
    <row r="319" spans="2:27" x14ac:dyDescent="0.2">
      <c r="B319" s="31" t="s">
        <v>100</v>
      </c>
      <c r="C319" s="31"/>
      <c r="D319" s="32"/>
      <c r="E319" s="32"/>
      <c r="F319" s="33" t="s">
        <v>26</v>
      </c>
      <c r="G319" s="39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0</v>
      </c>
      <c r="V319" s="34">
        <v>0</v>
      </c>
      <c r="W319" s="34">
        <v>0</v>
      </c>
      <c r="X319" s="34">
        <v>0</v>
      </c>
      <c r="Y319" s="34">
        <v>0</v>
      </c>
      <c r="Z319" s="34">
        <v>0</v>
      </c>
      <c r="AA319" s="34">
        <v>0</v>
      </c>
    </row>
    <row r="320" spans="2:27" x14ac:dyDescent="0.2">
      <c r="B320" s="31" t="s">
        <v>101</v>
      </c>
      <c r="C320" s="31"/>
      <c r="D320" s="32"/>
      <c r="E320" s="32"/>
      <c r="F320" s="33" t="s">
        <v>26</v>
      </c>
      <c r="G320" s="39">
        <v>0</v>
      </c>
      <c r="H320" s="34">
        <v>0</v>
      </c>
      <c r="I320" s="34">
        <v>0</v>
      </c>
      <c r="J320" s="34">
        <v>0</v>
      </c>
      <c r="K320" s="34">
        <v>0</v>
      </c>
      <c r="L320" s="34">
        <v>0</v>
      </c>
      <c r="M320" s="34">
        <v>0</v>
      </c>
      <c r="N320" s="34">
        <v>0</v>
      </c>
      <c r="O320" s="34">
        <v>0</v>
      </c>
      <c r="P320" s="34">
        <v>0</v>
      </c>
      <c r="Q320" s="34">
        <v>0</v>
      </c>
      <c r="R320" s="34">
        <v>0</v>
      </c>
      <c r="S320" s="34">
        <v>0</v>
      </c>
      <c r="T320" s="34">
        <v>0</v>
      </c>
      <c r="U320" s="34">
        <v>0</v>
      </c>
      <c r="V320" s="34">
        <v>0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</row>
    <row r="321" spans="2:27" x14ac:dyDescent="0.2">
      <c r="B321" s="31" t="s">
        <v>102</v>
      </c>
      <c r="C321" s="31"/>
      <c r="D321" s="32"/>
      <c r="E321" s="32"/>
      <c r="F321" s="33" t="s">
        <v>26</v>
      </c>
      <c r="G321" s="39">
        <v>0</v>
      </c>
      <c r="H321" s="34">
        <v>0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  <c r="S321" s="34">
        <v>0</v>
      </c>
      <c r="T321" s="34">
        <v>0</v>
      </c>
      <c r="U321" s="34">
        <v>0</v>
      </c>
      <c r="V321" s="34">
        <v>0</v>
      </c>
      <c r="W321" s="34">
        <v>0</v>
      </c>
      <c r="X321" s="34">
        <v>0</v>
      </c>
      <c r="Y321" s="34">
        <v>0</v>
      </c>
      <c r="Z321" s="34">
        <v>0</v>
      </c>
      <c r="AA321" s="34">
        <v>0</v>
      </c>
    </row>
    <row r="322" spans="2:27" x14ac:dyDescent="0.2">
      <c r="B322" s="31" t="s">
        <v>103</v>
      </c>
      <c r="C322" s="31"/>
      <c r="D322" s="32"/>
      <c r="E322" s="32"/>
      <c r="F322" s="33" t="s">
        <v>26</v>
      </c>
      <c r="G322" s="39">
        <v>0</v>
      </c>
      <c r="H322" s="34">
        <v>0</v>
      </c>
      <c r="I322" s="34">
        <v>0</v>
      </c>
      <c r="J322" s="34">
        <v>0</v>
      </c>
      <c r="K322" s="34">
        <v>0</v>
      </c>
      <c r="L322" s="34">
        <v>0</v>
      </c>
      <c r="M322" s="34">
        <v>0</v>
      </c>
      <c r="N322" s="34">
        <v>0</v>
      </c>
      <c r="O322" s="34">
        <v>0</v>
      </c>
      <c r="P322" s="34">
        <v>0</v>
      </c>
      <c r="Q322" s="34">
        <v>0</v>
      </c>
      <c r="R322" s="34">
        <v>0</v>
      </c>
      <c r="S322" s="34">
        <v>0</v>
      </c>
      <c r="T322" s="34">
        <v>0</v>
      </c>
      <c r="U322" s="34">
        <v>0</v>
      </c>
      <c r="V322" s="34">
        <v>0</v>
      </c>
      <c r="W322" s="34">
        <v>0</v>
      </c>
      <c r="X322" s="34">
        <v>0</v>
      </c>
      <c r="Y322" s="34">
        <v>0</v>
      </c>
      <c r="Z322" s="34">
        <v>0</v>
      </c>
      <c r="AA322" s="34">
        <v>0</v>
      </c>
    </row>
    <row r="323" spans="2:27" x14ac:dyDescent="0.2">
      <c r="B323" s="31" t="s">
        <v>104</v>
      </c>
      <c r="C323" s="31"/>
      <c r="D323" s="32"/>
      <c r="E323" s="32"/>
      <c r="F323" s="33" t="s">
        <v>26</v>
      </c>
      <c r="G323" s="39">
        <v>4147577.2793821045</v>
      </c>
      <c r="H323" s="34">
        <v>0</v>
      </c>
      <c r="I323" s="34">
        <v>590456.17546463013</v>
      </c>
      <c r="J323" s="34">
        <v>347314.65458631516</v>
      </c>
      <c r="K323" s="34">
        <v>328621.05859375</v>
      </c>
      <c r="L323" s="34">
        <v>-277268.97020339966</v>
      </c>
      <c r="M323" s="34">
        <v>3712921.920135498</v>
      </c>
      <c r="N323" s="34">
        <v>-3260389.4993095398</v>
      </c>
      <c r="O323" s="34">
        <v>1089261.3727283478</v>
      </c>
      <c r="P323" s="34">
        <v>3919887.3123283386</v>
      </c>
      <c r="Q323" s="34">
        <v>-1233860.6647014618</v>
      </c>
      <c r="R323" s="34">
        <v>1266730.572353363</v>
      </c>
      <c r="S323" s="34">
        <v>959375.35167312622</v>
      </c>
      <c r="T323" s="34">
        <v>-4139385.6945495605</v>
      </c>
      <c r="U323" s="34">
        <v>183982.17048740387</v>
      </c>
      <c r="V323" s="34">
        <v>2156625.4184341431</v>
      </c>
      <c r="W323" s="34">
        <v>-470851.46663665771</v>
      </c>
      <c r="X323" s="34">
        <v>854642.20524978638</v>
      </c>
      <c r="Y323" s="34">
        <v>-547904.32309532166</v>
      </c>
      <c r="Z323" s="34">
        <v>-145878.90892457962</v>
      </c>
      <c r="AA323" s="34">
        <v>329651.13222503662</v>
      </c>
    </row>
    <row r="324" spans="2:27" x14ac:dyDescent="0.2">
      <c r="B324" s="31" t="s">
        <v>105</v>
      </c>
      <c r="C324" s="31"/>
      <c r="D324" s="32"/>
      <c r="E324" s="32"/>
      <c r="F324" s="33" t="s">
        <v>26</v>
      </c>
      <c r="G324" s="39">
        <v>0</v>
      </c>
      <c r="H324" s="34">
        <v>0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  <c r="S324" s="34">
        <v>0</v>
      </c>
      <c r="T324" s="34">
        <v>0</v>
      </c>
      <c r="U324" s="34">
        <v>0</v>
      </c>
      <c r="V324" s="34">
        <v>0</v>
      </c>
      <c r="W324" s="34">
        <v>0</v>
      </c>
      <c r="X324" s="34">
        <v>0</v>
      </c>
      <c r="Y324" s="34">
        <v>0</v>
      </c>
      <c r="Z324" s="34">
        <v>0</v>
      </c>
      <c r="AA324" s="34">
        <v>0</v>
      </c>
    </row>
    <row r="325" spans="2:27" x14ac:dyDescent="0.2">
      <c r="B325" s="31" t="s">
        <v>117</v>
      </c>
      <c r="C325" s="31"/>
      <c r="D325" s="32"/>
      <c r="E325" s="32"/>
      <c r="F325" s="33" t="s">
        <v>26</v>
      </c>
      <c r="G325" s="39"/>
      <c r="H325" s="75" t="s">
        <v>200</v>
      </c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</row>
    <row r="326" spans="2:27" x14ac:dyDescent="0.2">
      <c r="B326" s="31" t="s">
        <v>118</v>
      </c>
      <c r="C326" s="31"/>
      <c r="D326" s="32"/>
      <c r="E326" s="32"/>
      <c r="F326" s="33" t="s">
        <v>26</v>
      </c>
      <c r="G326" s="39"/>
      <c r="H326" s="75" t="s">
        <v>200</v>
      </c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</row>
    <row r="327" spans="2:27" x14ac:dyDescent="0.2">
      <c r="B327" s="97" t="s">
        <v>157</v>
      </c>
      <c r="C327" s="31"/>
      <c r="D327" s="32"/>
      <c r="E327" s="32"/>
      <c r="F327" s="33" t="s">
        <v>26</v>
      </c>
      <c r="G327" s="39"/>
      <c r="H327" s="75" t="s">
        <v>200</v>
      </c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</row>
    <row r="329" spans="2:27" ht="15" x14ac:dyDescent="0.25">
      <c r="B329" s="26" t="s">
        <v>143</v>
      </c>
      <c r="C329" s="26"/>
      <c r="D329" s="9"/>
      <c r="E329" s="9"/>
      <c r="F329" s="27"/>
      <c r="G329" s="38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2:27" ht="15" x14ac:dyDescent="0.25">
      <c r="B330" s="28" t="s">
        <v>25</v>
      </c>
      <c r="C330" s="28"/>
      <c r="D330" s="28"/>
      <c r="E330" s="28"/>
      <c r="F330" s="29" t="s">
        <v>17</v>
      </c>
      <c r="G330" s="30" t="s">
        <v>44</v>
      </c>
      <c r="H330" s="30">
        <v>2023</v>
      </c>
      <c r="I330" s="30">
        <v>2024</v>
      </c>
      <c r="J330" s="30">
        <v>2025</v>
      </c>
      <c r="K330" s="30">
        <v>2026</v>
      </c>
      <c r="L330" s="30">
        <v>2027</v>
      </c>
      <c r="M330" s="30">
        <v>2028</v>
      </c>
      <c r="N330" s="30">
        <v>2029</v>
      </c>
      <c r="O330" s="30">
        <v>2030</v>
      </c>
      <c r="P330" s="30">
        <v>2031</v>
      </c>
      <c r="Q330" s="30">
        <v>2032</v>
      </c>
      <c r="R330" s="30">
        <v>2033</v>
      </c>
      <c r="S330" s="30">
        <v>2034</v>
      </c>
      <c r="T330" s="30">
        <v>2035</v>
      </c>
      <c r="U330" s="30">
        <v>2036</v>
      </c>
      <c r="V330" s="30">
        <v>2037</v>
      </c>
      <c r="W330" s="30">
        <v>2038</v>
      </c>
      <c r="X330" s="30">
        <v>2039</v>
      </c>
      <c r="Y330" s="30">
        <v>2040</v>
      </c>
      <c r="Z330" s="30">
        <v>2041</v>
      </c>
      <c r="AA330" s="30">
        <v>2042</v>
      </c>
    </row>
    <row r="331" spans="2:27" x14ac:dyDescent="0.2">
      <c r="B331" s="31" t="s">
        <v>97</v>
      </c>
      <c r="C331" s="31"/>
      <c r="D331" s="32"/>
      <c r="E331" s="32"/>
      <c r="F331" s="33" t="s">
        <v>26</v>
      </c>
      <c r="G331" s="39">
        <v>0</v>
      </c>
      <c r="H331" s="34">
        <v>0</v>
      </c>
      <c r="I331" s="34">
        <v>0</v>
      </c>
      <c r="J331" s="34">
        <v>0</v>
      </c>
      <c r="K331" s="34">
        <v>0</v>
      </c>
      <c r="L331" s="34">
        <v>0</v>
      </c>
      <c r="M331" s="34">
        <v>0</v>
      </c>
      <c r="N331" s="34">
        <v>0</v>
      </c>
      <c r="O331" s="34">
        <v>0</v>
      </c>
      <c r="P331" s="34">
        <v>0</v>
      </c>
      <c r="Q331" s="34">
        <v>0</v>
      </c>
      <c r="R331" s="34">
        <v>0</v>
      </c>
      <c r="S331" s="34">
        <v>0</v>
      </c>
      <c r="T331" s="34">
        <v>0</v>
      </c>
      <c r="U331" s="34">
        <v>0</v>
      </c>
      <c r="V331" s="34">
        <v>0</v>
      </c>
      <c r="W331" s="34">
        <v>0</v>
      </c>
      <c r="X331" s="34">
        <v>0</v>
      </c>
      <c r="Y331" s="34">
        <v>0</v>
      </c>
      <c r="Z331" s="34">
        <v>0</v>
      </c>
      <c r="AA331" s="34">
        <v>0</v>
      </c>
    </row>
    <row r="332" spans="2:27" x14ac:dyDescent="0.2">
      <c r="B332" s="31" t="s">
        <v>98</v>
      </c>
      <c r="C332" s="31"/>
      <c r="D332" s="32"/>
      <c r="E332" s="32"/>
      <c r="F332" s="33" t="s">
        <v>26</v>
      </c>
      <c r="G332" s="39">
        <v>0</v>
      </c>
      <c r="H332" s="34">
        <v>0</v>
      </c>
      <c r="I332" s="34">
        <v>0</v>
      </c>
      <c r="J332" s="34">
        <v>0</v>
      </c>
      <c r="K332" s="34">
        <v>0</v>
      </c>
      <c r="L332" s="34">
        <v>0</v>
      </c>
      <c r="M332" s="34">
        <v>0</v>
      </c>
      <c r="N332" s="34">
        <v>0</v>
      </c>
      <c r="O332" s="34">
        <v>0</v>
      </c>
      <c r="P332" s="34">
        <v>0</v>
      </c>
      <c r="Q332" s="34">
        <v>0</v>
      </c>
      <c r="R332" s="34">
        <v>0</v>
      </c>
      <c r="S332" s="34">
        <v>0</v>
      </c>
      <c r="T332" s="34">
        <v>0</v>
      </c>
      <c r="U332" s="34">
        <v>0</v>
      </c>
      <c r="V332" s="34">
        <v>0</v>
      </c>
      <c r="W332" s="34">
        <v>0</v>
      </c>
      <c r="X332" s="34">
        <v>0</v>
      </c>
      <c r="Y332" s="34">
        <v>0</v>
      </c>
      <c r="Z332" s="34">
        <v>0</v>
      </c>
      <c r="AA332" s="34">
        <v>0</v>
      </c>
    </row>
    <row r="333" spans="2:27" x14ac:dyDescent="0.2">
      <c r="B333" s="31" t="s">
        <v>99</v>
      </c>
      <c r="C333" s="31"/>
      <c r="D333" s="32"/>
      <c r="E333" s="32"/>
      <c r="F333" s="33" t="s">
        <v>26</v>
      </c>
      <c r="G333" s="39">
        <v>0</v>
      </c>
      <c r="H333" s="34">
        <v>0</v>
      </c>
      <c r="I333" s="34">
        <v>0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  <c r="S333" s="34">
        <v>0</v>
      </c>
      <c r="T333" s="34">
        <v>0</v>
      </c>
      <c r="U333" s="34">
        <v>0</v>
      </c>
      <c r="V333" s="34">
        <v>0</v>
      </c>
      <c r="W333" s="34">
        <v>0</v>
      </c>
      <c r="X333" s="34">
        <v>0</v>
      </c>
      <c r="Y333" s="34">
        <v>0</v>
      </c>
      <c r="Z333" s="34">
        <v>0</v>
      </c>
      <c r="AA333" s="34">
        <v>0</v>
      </c>
    </row>
    <row r="334" spans="2:27" x14ac:dyDescent="0.2">
      <c r="B334" s="31" t="s">
        <v>100</v>
      </c>
      <c r="C334" s="31"/>
      <c r="D334" s="32"/>
      <c r="E334" s="32"/>
      <c r="F334" s="33" t="s">
        <v>26</v>
      </c>
      <c r="G334" s="39">
        <v>758082.44703095907</v>
      </c>
      <c r="H334" s="34">
        <v>0</v>
      </c>
      <c r="I334" s="34">
        <v>0</v>
      </c>
      <c r="J334" s="34">
        <v>0</v>
      </c>
      <c r="K334" s="34">
        <v>0</v>
      </c>
      <c r="L334" s="34">
        <v>0</v>
      </c>
      <c r="M334" s="34">
        <v>0</v>
      </c>
      <c r="N334" s="34">
        <v>7790.0429200797407</v>
      </c>
      <c r="O334" s="34">
        <v>7790.0429200797407</v>
      </c>
      <c r="P334" s="34">
        <v>54530.300440558189</v>
      </c>
      <c r="Q334" s="34">
        <v>54530.300440558189</v>
      </c>
      <c r="R334" s="34">
        <v>54530.300440558189</v>
      </c>
      <c r="S334" s="34">
        <v>54530.300440558189</v>
      </c>
      <c r="T334" s="34">
        <v>54530.300440558189</v>
      </c>
      <c r="U334" s="34">
        <v>140220.77256143535</v>
      </c>
      <c r="V334" s="34">
        <v>140220.77256143535</v>
      </c>
      <c r="W334" s="34">
        <v>140220.77256143535</v>
      </c>
      <c r="X334" s="34">
        <v>140220.77256143535</v>
      </c>
      <c r="Y334" s="34">
        <v>140220.77256143535</v>
      </c>
      <c r="Z334" s="34">
        <v>366132.01724374783</v>
      </c>
      <c r="AA334" s="34">
        <v>366132.01724374783</v>
      </c>
    </row>
    <row r="335" spans="2:27" x14ac:dyDescent="0.2">
      <c r="B335" s="31" t="s">
        <v>101</v>
      </c>
      <c r="C335" s="31"/>
      <c r="D335" s="32"/>
      <c r="E335" s="32"/>
      <c r="F335" s="33" t="s">
        <v>26</v>
      </c>
      <c r="G335" s="39">
        <v>0</v>
      </c>
      <c r="H335" s="34">
        <v>0</v>
      </c>
      <c r="I335" s="34">
        <v>0</v>
      </c>
      <c r="J335" s="34">
        <v>0</v>
      </c>
      <c r="K335" s="34">
        <v>0</v>
      </c>
      <c r="L335" s="34">
        <v>0</v>
      </c>
      <c r="M335" s="34">
        <v>0</v>
      </c>
      <c r="N335" s="34">
        <v>0</v>
      </c>
      <c r="O335" s="34">
        <v>0</v>
      </c>
      <c r="P335" s="34">
        <v>0</v>
      </c>
      <c r="Q335" s="34">
        <v>0</v>
      </c>
      <c r="R335" s="34">
        <v>0</v>
      </c>
      <c r="S335" s="34">
        <v>0</v>
      </c>
      <c r="T335" s="34">
        <v>0</v>
      </c>
      <c r="U335" s="34">
        <v>0</v>
      </c>
      <c r="V335" s="34">
        <v>0</v>
      </c>
      <c r="W335" s="34">
        <v>0</v>
      </c>
      <c r="X335" s="34">
        <v>0</v>
      </c>
      <c r="Y335" s="34">
        <v>0</v>
      </c>
      <c r="Z335" s="34">
        <v>0</v>
      </c>
      <c r="AA335" s="34">
        <v>0</v>
      </c>
    </row>
    <row r="336" spans="2:27" x14ac:dyDescent="0.2">
      <c r="B336" s="31" t="s">
        <v>102</v>
      </c>
      <c r="C336" s="31"/>
      <c r="D336" s="32"/>
      <c r="E336" s="32"/>
      <c r="F336" s="33" t="s">
        <v>26</v>
      </c>
      <c r="G336" s="39">
        <v>0</v>
      </c>
      <c r="H336" s="34">
        <v>0</v>
      </c>
      <c r="I336" s="34">
        <v>0</v>
      </c>
      <c r="J336" s="34">
        <v>0</v>
      </c>
      <c r="K336" s="34">
        <v>0</v>
      </c>
      <c r="L336" s="34">
        <v>0</v>
      </c>
      <c r="M336" s="34">
        <v>0</v>
      </c>
      <c r="N336" s="34">
        <v>0</v>
      </c>
      <c r="O336" s="34">
        <v>0</v>
      </c>
      <c r="P336" s="34">
        <v>0</v>
      </c>
      <c r="Q336" s="34">
        <v>0</v>
      </c>
      <c r="R336" s="34">
        <v>0</v>
      </c>
      <c r="S336" s="34">
        <v>0</v>
      </c>
      <c r="T336" s="34">
        <v>0</v>
      </c>
      <c r="U336" s="34">
        <v>0</v>
      </c>
      <c r="V336" s="34">
        <v>0</v>
      </c>
      <c r="W336" s="34">
        <v>0</v>
      </c>
      <c r="X336" s="34">
        <v>0</v>
      </c>
      <c r="Y336" s="34">
        <v>0</v>
      </c>
      <c r="Z336" s="34">
        <v>0</v>
      </c>
      <c r="AA336" s="34">
        <v>0</v>
      </c>
    </row>
    <row r="337" spans="2:27" x14ac:dyDescent="0.2">
      <c r="B337" s="31" t="s">
        <v>103</v>
      </c>
      <c r="C337" s="31"/>
      <c r="D337" s="32"/>
      <c r="E337" s="32"/>
      <c r="F337" s="33" t="s">
        <v>26</v>
      </c>
      <c r="G337" s="39">
        <v>770331.1295631387</v>
      </c>
      <c r="H337" s="34">
        <v>0</v>
      </c>
      <c r="I337" s="34">
        <v>0</v>
      </c>
      <c r="J337" s="34">
        <v>0</v>
      </c>
      <c r="K337" s="34">
        <v>0</v>
      </c>
      <c r="L337" s="34">
        <v>7790.0429200797407</v>
      </c>
      <c r="M337" s="34">
        <v>7790.0429200797407</v>
      </c>
      <c r="N337" s="34">
        <v>7790.0429200797407</v>
      </c>
      <c r="O337" s="34">
        <v>7790.0429200797407</v>
      </c>
      <c r="P337" s="34">
        <v>54530.300440558189</v>
      </c>
      <c r="Q337" s="34">
        <v>54530.300440558189</v>
      </c>
      <c r="R337" s="34">
        <v>54530.300440558189</v>
      </c>
      <c r="S337" s="34">
        <v>54530.300440558189</v>
      </c>
      <c r="T337" s="34">
        <v>54530.300440558189</v>
      </c>
      <c r="U337" s="34">
        <v>140220.77256143535</v>
      </c>
      <c r="V337" s="34">
        <v>140220.77256143535</v>
      </c>
      <c r="W337" s="34">
        <v>140220.77256143535</v>
      </c>
      <c r="X337" s="34">
        <v>140220.77256143535</v>
      </c>
      <c r="Y337" s="34">
        <v>140220.77256143535</v>
      </c>
      <c r="Z337" s="34">
        <v>366132.01724374783</v>
      </c>
      <c r="AA337" s="34">
        <v>366132.01724374783</v>
      </c>
    </row>
    <row r="338" spans="2:27" x14ac:dyDescent="0.2">
      <c r="B338" s="31" t="s">
        <v>104</v>
      </c>
      <c r="C338" s="31"/>
      <c r="D338" s="32"/>
      <c r="E338" s="32"/>
      <c r="F338" s="33" t="s">
        <v>26</v>
      </c>
      <c r="G338" s="39"/>
      <c r="H338" s="75" t="s">
        <v>200</v>
      </c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</row>
    <row r="339" spans="2:27" x14ac:dyDescent="0.2">
      <c r="B339" s="31" t="s">
        <v>105</v>
      </c>
      <c r="C339" s="31"/>
      <c r="D339" s="32"/>
      <c r="E339" s="32"/>
      <c r="F339" s="33" t="s">
        <v>26</v>
      </c>
      <c r="G339" s="39">
        <v>770331.1295631387</v>
      </c>
      <c r="H339" s="34">
        <v>0</v>
      </c>
      <c r="I339" s="34">
        <v>0</v>
      </c>
      <c r="J339" s="34">
        <v>0</v>
      </c>
      <c r="K339" s="34">
        <v>0</v>
      </c>
      <c r="L339" s="34">
        <v>7790.0429200797407</v>
      </c>
      <c r="M339" s="34">
        <v>7790.0429200797407</v>
      </c>
      <c r="N339" s="34">
        <v>7790.0429200797407</v>
      </c>
      <c r="O339" s="34">
        <v>7790.0429200797407</v>
      </c>
      <c r="P339" s="34">
        <v>54530.300440558189</v>
      </c>
      <c r="Q339" s="34">
        <v>54530.300440558189</v>
      </c>
      <c r="R339" s="34">
        <v>54530.300440558189</v>
      </c>
      <c r="S339" s="34">
        <v>54530.300440558189</v>
      </c>
      <c r="T339" s="34">
        <v>54530.300440558189</v>
      </c>
      <c r="U339" s="34">
        <v>140220.77256143535</v>
      </c>
      <c r="V339" s="34">
        <v>140220.77256143535</v>
      </c>
      <c r="W339" s="34">
        <v>140220.77256143535</v>
      </c>
      <c r="X339" s="34">
        <v>140220.77256143535</v>
      </c>
      <c r="Y339" s="34">
        <v>140220.77256143535</v>
      </c>
      <c r="Z339" s="34">
        <v>366132.01724374783</v>
      </c>
      <c r="AA339" s="34">
        <v>366132.01724374783</v>
      </c>
    </row>
    <row r="340" spans="2:27" x14ac:dyDescent="0.2">
      <c r="B340" s="31" t="s">
        <v>117</v>
      </c>
      <c r="C340" s="31"/>
      <c r="D340" s="32"/>
      <c r="E340" s="32"/>
      <c r="F340" s="33" t="s">
        <v>26</v>
      </c>
      <c r="G340" s="39"/>
      <c r="H340" s="75" t="s">
        <v>200</v>
      </c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</row>
    <row r="341" spans="2:27" x14ac:dyDescent="0.2">
      <c r="B341" s="31" t="s">
        <v>118</v>
      </c>
      <c r="C341" s="31"/>
      <c r="D341" s="32"/>
      <c r="E341" s="32"/>
      <c r="F341" s="33" t="s">
        <v>26</v>
      </c>
      <c r="G341" s="39"/>
      <c r="H341" s="75" t="s">
        <v>200</v>
      </c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</row>
    <row r="342" spans="2:27" x14ac:dyDescent="0.2">
      <c r="B342" s="97" t="s">
        <v>157</v>
      </c>
      <c r="C342" s="31"/>
      <c r="D342" s="32"/>
      <c r="E342" s="32"/>
      <c r="F342" s="33" t="s">
        <v>26</v>
      </c>
      <c r="G342" s="39"/>
      <c r="H342" s="75" t="s">
        <v>200</v>
      </c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</row>
    <row r="344" spans="2:27" ht="15" x14ac:dyDescent="0.25">
      <c r="B344" s="26" t="s">
        <v>145</v>
      </c>
      <c r="C344" s="26"/>
      <c r="D344" s="9"/>
      <c r="E344" s="9"/>
      <c r="F344" s="27"/>
      <c r="G344" s="38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2:27" ht="15" x14ac:dyDescent="0.25">
      <c r="B345" s="28" t="s">
        <v>25</v>
      </c>
      <c r="C345" s="28"/>
      <c r="D345" s="28"/>
      <c r="E345" s="28"/>
      <c r="F345" s="29" t="s">
        <v>17</v>
      </c>
      <c r="G345" s="30" t="s">
        <v>44</v>
      </c>
      <c r="H345" s="30">
        <v>2023</v>
      </c>
      <c r="I345" s="30">
        <v>2024</v>
      </c>
      <c r="J345" s="30">
        <v>2025</v>
      </c>
      <c r="K345" s="30">
        <v>2026</v>
      </c>
      <c r="L345" s="30">
        <v>2027</v>
      </c>
      <c r="M345" s="30">
        <v>2028</v>
      </c>
      <c r="N345" s="30">
        <v>2029</v>
      </c>
      <c r="O345" s="30">
        <v>2030</v>
      </c>
      <c r="P345" s="30">
        <v>2031</v>
      </c>
      <c r="Q345" s="30">
        <v>2032</v>
      </c>
      <c r="R345" s="30">
        <v>2033</v>
      </c>
      <c r="S345" s="30">
        <v>2034</v>
      </c>
      <c r="T345" s="30">
        <v>2035</v>
      </c>
      <c r="U345" s="30">
        <v>2036</v>
      </c>
      <c r="V345" s="30">
        <v>2037</v>
      </c>
      <c r="W345" s="30">
        <v>2038</v>
      </c>
      <c r="X345" s="30">
        <v>2039</v>
      </c>
      <c r="Y345" s="30">
        <v>2040</v>
      </c>
      <c r="Z345" s="30">
        <v>2041</v>
      </c>
      <c r="AA345" s="30">
        <v>2042</v>
      </c>
    </row>
    <row r="346" spans="2:27" x14ac:dyDescent="0.2">
      <c r="B346" s="31" t="s">
        <v>97</v>
      </c>
      <c r="C346" s="31"/>
      <c r="D346" s="32"/>
      <c r="E346" s="32"/>
      <c r="F346" s="33" t="s">
        <v>26</v>
      </c>
      <c r="G346" s="39">
        <v>0</v>
      </c>
      <c r="H346" s="34">
        <v>0</v>
      </c>
      <c r="I346" s="34">
        <v>0</v>
      </c>
      <c r="J346" s="34">
        <v>0</v>
      </c>
      <c r="K346" s="34">
        <v>0</v>
      </c>
      <c r="L346" s="34">
        <v>0</v>
      </c>
      <c r="M346" s="34">
        <v>0</v>
      </c>
      <c r="N346" s="34">
        <v>0</v>
      </c>
      <c r="O346" s="34">
        <v>0</v>
      </c>
      <c r="P346" s="34">
        <v>0</v>
      </c>
      <c r="Q346" s="34">
        <v>0</v>
      </c>
      <c r="R346" s="34">
        <v>0</v>
      </c>
      <c r="S346" s="34">
        <v>0</v>
      </c>
      <c r="T346" s="34">
        <v>0</v>
      </c>
      <c r="U346" s="34">
        <v>0</v>
      </c>
      <c r="V346" s="34">
        <v>0</v>
      </c>
      <c r="W346" s="34">
        <v>0</v>
      </c>
      <c r="X346" s="34">
        <v>0</v>
      </c>
      <c r="Y346" s="34">
        <v>0</v>
      </c>
      <c r="Z346" s="34">
        <v>0</v>
      </c>
      <c r="AA346" s="34">
        <v>0</v>
      </c>
    </row>
    <row r="347" spans="2:27" x14ac:dyDescent="0.2">
      <c r="B347" s="31" t="s">
        <v>98</v>
      </c>
      <c r="C347" s="31"/>
      <c r="D347" s="32"/>
      <c r="E347" s="32"/>
      <c r="F347" s="33" t="s">
        <v>26</v>
      </c>
      <c r="G347" s="39">
        <v>0</v>
      </c>
      <c r="H347" s="34">
        <v>0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  <c r="N347" s="34">
        <v>0</v>
      </c>
      <c r="O347" s="34">
        <v>0</v>
      </c>
      <c r="P347" s="34">
        <v>0</v>
      </c>
      <c r="Q347" s="34">
        <v>0</v>
      </c>
      <c r="R347" s="34">
        <v>0</v>
      </c>
      <c r="S347" s="34">
        <v>0</v>
      </c>
      <c r="T347" s="34">
        <v>0</v>
      </c>
      <c r="U347" s="34">
        <v>0</v>
      </c>
      <c r="V347" s="34">
        <v>0</v>
      </c>
      <c r="W347" s="34">
        <v>0</v>
      </c>
      <c r="X347" s="34">
        <v>0</v>
      </c>
      <c r="Y347" s="34">
        <v>0</v>
      </c>
      <c r="Z347" s="34">
        <v>0</v>
      </c>
      <c r="AA347" s="34">
        <v>0</v>
      </c>
    </row>
    <row r="348" spans="2:27" x14ac:dyDescent="0.2">
      <c r="B348" s="31" t="s">
        <v>99</v>
      </c>
      <c r="C348" s="31"/>
      <c r="D348" s="32"/>
      <c r="E348" s="32"/>
      <c r="F348" s="33" t="s">
        <v>26</v>
      </c>
      <c r="G348" s="39">
        <v>0</v>
      </c>
      <c r="H348" s="34">
        <v>0</v>
      </c>
      <c r="I348" s="34">
        <v>0</v>
      </c>
      <c r="J348" s="34">
        <v>0</v>
      </c>
      <c r="K348" s="34">
        <v>0</v>
      </c>
      <c r="L348" s="34">
        <v>0</v>
      </c>
      <c r="M348" s="34">
        <v>0</v>
      </c>
      <c r="N348" s="34">
        <v>0</v>
      </c>
      <c r="O348" s="34">
        <v>0</v>
      </c>
      <c r="P348" s="34">
        <v>0</v>
      </c>
      <c r="Q348" s="34">
        <v>0</v>
      </c>
      <c r="R348" s="34">
        <v>0</v>
      </c>
      <c r="S348" s="34">
        <v>0</v>
      </c>
      <c r="T348" s="34">
        <v>0</v>
      </c>
      <c r="U348" s="34">
        <v>0</v>
      </c>
      <c r="V348" s="34">
        <v>0</v>
      </c>
      <c r="W348" s="34">
        <v>0</v>
      </c>
      <c r="X348" s="34">
        <v>0</v>
      </c>
      <c r="Y348" s="34">
        <v>0</v>
      </c>
      <c r="Z348" s="34">
        <v>0</v>
      </c>
      <c r="AA348" s="34">
        <v>0</v>
      </c>
    </row>
    <row r="349" spans="2:27" x14ac:dyDescent="0.2">
      <c r="B349" s="31" t="s">
        <v>100</v>
      </c>
      <c r="C349" s="31"/>
      <c r="D349" s="32"/>
      <c r="E349" s="32"/>
      <c r="F349" s="33" t="s">
        <v>26</v>
      </c>
      <c r="G349" s="39">
        <v>0</v>
      </c>
      <c r="H349" s="34">
        <v>0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  <c r="N349" s="34">
        <v>0</v>
      </c>
      <c r="O349" s="34">
        <v>0</v>
      </c>
      <c r="P349" s="34">
        <v>0</v>
      </c>
      <c r="Q349" s="34">
        <v>0</v>
      </c>
      <c r="R349" s="34">
        <v>0</v>
      </c>
      <c r="S349" s="34">
        <v>0</v>
      </c>
      <c r="T349" s="34">
        <v>0</v>
      </c>
      <c r="U349" s="34">
        <v>0</v>
      </c>
      <c r="V349" s="34">
        <v>0</v>
      </c>
      <c r="W349" s="34">
        <v>0</v>
      </c>
      <c r="X349" s="34">
        <v>0</v>
      </c>
      <c r="Y349" s="34">
        <v>0</v>
      </c>
      <c r="Z349" s="34">
        <v>0</v>
      </c>
      <c r="AA349" s="34">
        <v>0</v>
      </c>
    </row>
    <row r="350" spans="2:27" x14ac:dyDescent="0.2">
      <c r="B350" s="31" t="s">
        <v>101</v>
      </c>
      <c r="C350" s="31"/>
      <c r="D350" s="32"/>
      <c r="E350" s="32"/>
      <c r="F350" s="33" t="s">
        <v>26</v>
      </c>
      <c r="G350" s="39">
        <v>0</v>
      </c>
      <c r="H350" s="34">
        <v>0</v>
      </c>
      <c r="I350" s="34">
        <v>0</v>
      </c>
      <c r="J350" s="34">
        <v>0</v>
      </c>
      <c r="K350" s="34">
        <v>0</v>
      </c>
      <c r="L350" s="34">
        <v>0</v>
      </c>
      <c r="M350" s="34">
        <v>0</v>
      </c>
      <c r="N350" s="34">
        <v>0</v>
      </c>
      <c r="O350" s="34">
        <v>0</v>
      </c>
      <c r="P350" s="34">
        <v>0</v>
      </c>
      <c r="Q350" s="34">
        <v>0</v>
      </c>
      <c r="R350" s="34">
        <v>0</v>
      </c>
      <c r="S350" s="34">
        <v>0</v>
      </c>
      <c r="T350" s="34">
        <v>0</v>
      </c>
      <c r="U350" s="34">
        <v>0</v>
      </c>
      <c r="V350" s="34">
        <v>0</v>
      </c>
      <c r="W350" s="34">
        <v>0</v>
      </c>
      <c r="X350" s="34">
        <v>0</v>
      </c>
      <c r="Y350" s="34">
        <v>0</v>
      </c>
      <c r="Z350" s="34">
        <v>0</v>
      </c>
      <c r="AA350" s="34">
        <v>0</v>
      </c>
    </row>
    <row r="351" spans="2:27" x14ac:dyDescent="0.2">
      <c r="B351" s="31" t="s">
        <v>102</v>
      </c>
      <c r="C351" s="31"/>
      <c r="D351" s="32"/>
      <c r="E351" s="32"/>
      <c r="F351" s="33" t="s">
        <v>26</v>
      </c>
      <c r="G351" s="39">
        <v>0</v>
      </c>
      <c r="H351" s="34">
        <v>0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0</v>
      </c>
      <c r="R351" s="34">
        <v>0</v>
      </c>
      <c r="S351" s="34">
        <v>0</v>
      </c>
      <c r="T351" s="34">
        <v>0</v>
      </c>
      <c r="U351" s="34">
        <v>0</v>
      </c>
      <c r="V351" s="34">
        <v>0</v>
      </c>
      <c r="W351" s="34">
        <v>0</v>
      </c>
      <c r="X351" s="34">
        <v>0</v>
      </c>
      <c r="Y351" s="34">
        <v>0</v>
      </c>
      <c r="Z351" s="34">
        <v>0</v>
      </c>
      <c r="AA351" s="34">
        <v>0</v>
      </c>
    </row>
    <row r="352" spans="2:27" x14ac:dyDescent="0.2">
      <c r="B352" s="31" t="s">
        <v>103</v>
      </c>
      <c r="C352" s="31"/>
      <c r="D352" s="32"/>
      <c r="E352" s="32"/>
      <c r="F352" s="33" t="s">
        <v>26</v>
      </c>
      <c r="G352" s="39">
        <v>0</v>
      </c>
      <c r="H352" s="34">
        <v>0</v>
      </c>
      <c r="I352" s="34">
        <v>0</v>
      </c>
      <c r="J352" s="34">
        <v>0</v>
      </c>
      <c r="K352" s="34">
        <v>0</v>
      </c>
      <c r="L352" s="34">
        <v>0</v>
      </c>
      <c r="M352" s="34">
        <v>0</v>
      </c>
      <c r="N352" s="34">
        <v>0</v>
      </c>
      <c r="O352" s="34">
        <v>0</v>
      </c>
      <c r="P352" s="34">
        <v>0</v>
      </c>
      <c r="Q352" s="34">
        <v>0</v>
      </c>
      <c r="R352" s="34">
        <v>0</v>
      </c>
      <c r="S352" s="34">
        <v>0</v>
      </c>
      <c r="T352" s="34">
        <v>0</v>
      </c>
      <c r="U352" s="34">
        <v>0</v>
      </c>
      <c r="V352" s="34">
        <v>0</v>
      </c>
      <c r="W352" s="34">
        <v>0</v>
      </c>
      <c r="X352" s="34">
        <v>0</v>
      </c>
      <c r="Y352" s="34">
        <v>0</v>
      </c>
      <c r="Z352" s="34">
        <v>0</v>
      </c>
      <c r="AA352" s="34">
        <v>0</v>
      </c>
    </row>
    <row r="353" spans="2:27" x14ac:dyDescent="0.2">
      <c r="B353" s="31" t="s">
        <v>104</v>
      </c>
      <c r="C353" s="31"/>
      <c r="D353" s="32"/>
      <c r="E353" s="32"/>
      <c r="F353" s="33" t="s">
        <v>26</v>
      </c>
      <c r="G353" s="39"/>
      <c r="H353" s="75" t="s">
        <v>200</v>
      </c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</row>
    <row r="354" spans="2:27" x14ac:dyDescent="0.2">
      <c r="B354" s="31" t="s">
        <v>105</v>
      </c>
      <c r="C354" s="31"/>
      <c r="D354" s="32"/>
      <c r="E354" s="32"/>
      <c r="F354" s="33" t="s">
        <v>26</v>
      </c>
      <c r="G354" s="39">
        <v>0</v>
      </c>
      <c r="H354" s="34">
        <v>0</v>
      </c>
      <c r="I354" s="34">
        <v>0</v>
      </c>
      <c r="J354" s="34">
        <v>0</v>
      </c>
      <c r="K354" s="34">
        <v>0</v>
      </c>
      <c r="L354" s="34">
        <v>0</v>
      </c>
      <c r="M354" s="34">
        <v>0</v>
      </c>
      <c r="N354" s="34">
        <v>0</v>
      </c>
      <c r="O354" s="34">
        <v>0</v>
      </c>
      <c r="P354" s="34">
        <v>0</v>
      </c>
      <c r="Q354" s="34">
        <v>0</v>
      </c>
      <c r="R354" s="34">
        <v>0</v>
      </c>
      <c r="S354" s="34">
        <v>0</v>
      </c>
      <c r="T354" s="34">
        <v>0</v>
      </c>
      <c r="U354" s="34">
        <v>0</v>
      </c>
      <c r="V354" s="34">
        <v>0</v>
      </c>
      <c r="W354" s="34">
        <v>0</v>
      </c>
      <c r="X354" s="34">
        <v>0</v>
      </c>
      <c r="Y354" s="34">
        <v>0</v>
      </c>
      <c r="Z354" s="34">
        <v>0</v>
      </c>
      <c r="AA354" s="34">
        <v>0</v>
      </c>
    </row>
    <row r="355" spans="2:27" x14ac:dyDescent="0.2">
      <c r="B355" s="31" t="s">
        <v>117</v>
      </c>
      <c r="C355" s="31"/>
      <c r="D355" s="32"/>
      <c r="E355" s="32"/>
      <c r="F355" s="33" t="s">
        <v>26</v>
      </c>
      <c r="G355" s="39"/>
      <c r="H355" s="75" t="s">
        <v>200</v>
      </c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</row>
    <row r="356" spans="2:27" x14ac:dyDescent="0.2">
      <c r="B356" s="31" t="s">
        <v>118</v>
      </c>
      <c r="C356" s="31"/>
      <c r="D356" s="32"/>
      <c r="E356" s="32"/>
      <c r="F356" s="33" t="s">
        <v>26</v>
      </c>
      <c r="G356" s="39"/>
      <c r="H356" s="75" t="s">
        <v>200</v>
      </c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</row>
    <row r="357" spans="2:27" x14ac:dyDescent="0.2">
      <c r="B357" s="97" t="s">
        <v>157</v>
      </c>
      <c r="C357" s="31"/>
      <c r="D357" s="32"/>
      <c r="E357" s="32"/>
      <c r="F357" s="33" t="s">
        <v>26</v>
      </c>
      <c r="G357" s="39"/>
      <c r="H357" s="75" t="s">
        <v>200</v>
      </c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</row>
    <row r="359" spans="2:27" ht="15" x14ac:dyDescent="0.25">
      <c r="B359" s="26" t="s">
        <v>61</v>
      </c>
      <c r="C359" s="26"/>
      <c r="D359" s="9"/>
      <c r="E359" s="9"/>
      <c r="F359" s="27"/>
      <c r="G359" s="38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2:27" ht="15" x14ac:dyDescent="0.25">
      <c r="B360" s="28" t="s">
        <v>25</v>
      </c>
      <c r="C360" s="28"/>
      <c r="D360" s="28"/>
      <c r="E360" s="28"/>
      <c r="F360" s="29" t="s">
        <v>17</v>
      </c>
      <c r="G360" s="30" t="s">
        <v>44</v>
      </c>
      <c r="H360" s="30">
        <v>2023</v>
      </c>
      <c r="I360" s="30">
        <v>2024</v>
      </c>
      <c r="J360" s="30">
        <v>2025</v>
      </c>
      <c r="K360" s="30">
        <v>2026</v>
      </c>
      <c r="L360" s="30">
        <v>2027</v>
      </c>
      <c r="M360" s="30">
        <v>2028</v>
      </c>
      <c r="N360" s="30">
        <v>2029</v>
      </c>
      <c r="O360" s="30">
        <v>2030</v>
      </c>
      <c r="P360" s="30">
        <v>2031</v>
      </c>
      <c r="Q360" s="30">
        <v>2032</v>
      </c>
      <c r="R360" s="30">
        <v>2033</v>
      </c>
      <c r="S360" s="30">
        <v>2034</v>
      </c>
      <c r="T360" s="30">
        <v>2035</v>
      </c>
      <c r="U360" s="30">
        <v>2036</v>
      </c>
      <c r="V360" s="30">
        <v>2037</v>
      </c>
      <c r="W360" s="30">
        <v>2038</v>
      </c>
      <c r="X360" s="30">
        <v>2039</v>
      </c>
      <c r="Y360" s="30">
        <v>2040</v>
      </c>
      <c r="Z360" s="30">
        <v>2041</v>
      </c>
      <c r="AA360" s="30">
        <v>2042</v>
      </c>
    </row>
    <row r="361" spans="2:27" x14ac:dyDescent="0.2">
      <c r="B361" s="31" t="s">
        <v>97</v>
      </c>
      <c r="C361" s="31"/>
      <c r="D361" s="32"/>
      <c r="E361" s="32"/>
      <c r="F361" s="33" t="s">
        <v>26</v>
      </c>
      <c r="G361" s="39">
        <v>0</v>
      </c>
      <c r="H361" s="34">
        <v>0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  <c r="N361" s="34">
        <v>0</v>
      </c>
      <c r="O361" s="34">
        <v>0</v>
      </c>
      <c r="P361" s="34">
        <v>0</v>
      </c>
      <c r="Q361" s="34">
        <v>0</v>
      </c>
      <c r="R361" s="34">
        <v>0</v>
      </c>
      <c r="S361" s="34">
        <v>0</v>
      </c>
      <c r="T361" s="34">
        <v>0</v>
      </c>
      <c r="U361" s="34">
        <v>0</v>
      </c>
      <c r="V361" s="34">
        <v>0</v>
      </c>
      <c r="W361" s="34">
        <v>0</v>
      </c>
      <c r="X361" s="34">
        <v>0</v>
      </c>
      <c r="Y361" s="34">
        <v>0</v>
      </c>
      <c r="Z361" s="34">
        <v>0</v>
      </c>
      <c r="AA361" s="34">
        <v>0</v>
      </c>
    </row>
    <row r="362" spans="2:27" x14ac:dyDescent="0.2">
      <c r="B362" s="31" t="s">
        <v>98</v>
      </c>
      <c r="C362" s="31"/>
      <c r="D362" s="32"/>
      <c r="E362" s="32"/>
      <c r="F362" s="33" t="s">
        <v>26</v>
      </c>
      <c r="G362" s="39">
        <v>0</v>
      </c>
      <c r="H362" s="34">
        <v>0</v>
      </c>
      <c r="I362" s="34">
        <v>0</v>
      </c>
      <c r="J362" s="34">
        <v>0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34">
        <v>0</v>
      </c>
      <c r="S362" s="34">
        <v>0</v>
      </c>
      <c r="T362" s="34">
        <v>0</v>
      </c>
      <c r="U362" s="34">
        <v>0</v>
      </c>
      <c r="V362" s="34">
        <v>0</v>
      </c>
      <c r="W362" s="34">
        <v>0</v>
      </c>
      <c r="X362" s="34">
        <v>0</v>
      </c>
      <c r="Y362" s="34">
        <v>0</v>
      </c>
      <c r="Z362" s="34">
        <v>0</v>
      </c>
      <c r="AA362" s="34">
        <v>0</v>
      </c>
    </row>
    <row r="363" spans="2:27" x14ac:dyDescent="0.2">
      <c r="B363" s="31" t="s">
        <v>99</v>
      </c>
      <c r="C363" s="31"/>
      <c r="D363" s="32"/>
      <c r="E363" s="32"/>
      <c r="F363" s="33" t="s">
        <v>26</v>
      </c>
      <c r="G363" s="39">
        <v>0</v>
      </c>
      <c r="H363" s="34">
        <v>0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4">
        <v>0</v>
      </c>
      <c r="R363" s="34">
        <v>0</v>
      </c>
      <c r="S363" s="34">
        <v>0</v>
      </c>
      <c r="T363" s="34">
        <v>0</v>
      </c>
      <c r="U363" s="34">
        <v>0</v>
      </c>
      <c r="V363" s="34">
        <v>0</v>
      </c>
      <c r="W363" s="34">
        <v>0</v>
      </c>
      <c r="X363" s="34">
        <v>0</v>
      </c>
      <c r="Y363" s="34">
        <v>0</v>
      </c>
      <c r="Z363" s="34">
        <v>0</v>
      </c>
      <c r="AA363" s="34">
        <v>0</v>
      </c>
    </row>
    <row r="364" spans="2:27" x14ac:dyDescent="0.2">
      <c r="B364" s="31" t="s">
        <v>100</v>
      </c>
      <c r="C364" s="31"/>
      <c r="D364" s="32"/>
      <c r="E364" s="32"/>
      <c r="F364" s="33" t="s">
        <v>26</v>
      </c>
      <c r="G364" s="39">
        <v>0</v>
      </c>
      <c r="H364" s="34">
        <v>0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0</v>
      </c>
      <c r="Q364" s="34">
        <v>0</v>
      </c>
      <c r="R364" s="34">
        <v>0</v>
      </c>
      <c r="S364" s="34">
        <v>0</v>
      </c>
      <c r="T364" s="34">
        <v>0</v>
      </c>
      <c r="U364" s="34">
        <v>0</v>
      </c>
      <c r="V364" s="34">
        <v>0</v>
      </c>
      <c r="W364" s="34">
        <v>0</v>
      </c>
      <c r="X364" s="34">
        <v>0</v>
      </c>
      <c r="Y364" s="34">
        <v>0</v>
      </c>
      <c r="Z364" s="34">
        <v>0</v>
      </c>
      <c r="AA364" s="34">
        <v>0</v>
      </c>
    </row>
    <row r="365" spans="2:27" x14ac:dyDescent="0.2">
      <c r="B365" s="31" t="s">
        <v>101</v>
      </c>
      <c r="C365" s="31"/>
      <c r="D365" s="32"/>
      <c r="E365" s="32"/>
      <c r="F365" s="33" t="s">
        <v>26</v>
      </c>
      <c r="G365" s="39">
        <v>0</v>
      </c>
      <c r="H365" s="34">
        <v>0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  <c r="S365" s="34">
        <v>0</v>
      </c>
      <c r="T365" s="34">
        <v>0</v>
      </c>
      <c r="U365" s="34">
        <v>0</v>
      </c>
      <c r="V365" s="34">
        <v>0</v>
      </c>
      <c r="W365" s="34">
        <v>0</v>
      </c>
      <c r="X365" s="34">
        <v>0</v>
      </c>
      <c r="Y365" s="34">
        <v>0</v>
      </c>
      <c r="Z365" s="34">
        <v>0</v>
      </c>
      <c r="AA365" s="34">
        <v>0</v>
      </c>
    </row>
    <row r="366" spans="2:27" x14ac:dyDescent="0.2">
      <c r="B366" s="31" t="s">
        <v>102</v>
      </c>
      <c r="C366" s="31"/>
      <c r="D366" s="32"/>
      <c r="E366" s="32"/>
      <c r="F366" s="33" t="s">
        <v>26</v>
      </c>
      <c r="G366" s="39">
        <v>0</v>
      </c>
      <c r="H366" s="34">
        <v>0</v>
      </c>
      <c r="I366" s="34">
        <v>0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0</v>
      </c>
      <c r="Q366" s="34">
        <v>0</v>
      </c>
      <c r="R366" s="34">
        <v>0</v>
      </c>
      <c r="S366" s="34">
        <v>0</v>
      </c>
      <c r="T366" s="34">
        <v>0</v>
      </c>
      <c r="U366" s="34">
        <v>0</v>
      </c>
      <c r="V366" s="34">
        <v>0</v>
      </c>
      <c r="W366" s="34">
        <v>0</v>
      </c>
      <c r="X366" s="34">
        <v>0</v>
      </c>
      <c r="Y366" s="34">
        <v>0</v>
      </c>
      <c r="Z366" s="34">
        <v>0</v>
      </c>
      <c r="AA366" s="34">
        <v>0</v>
      </c>
    </row>
    <row r="367" spans="2:27" x14ac:dyDescent="0.2">
      <c r="B367" s="31" t="s">
        <v>103</v>
      </c>
      <c r="C367" s="31"/>
      <c r="D367" s="32"/>
      <c r="E367" s="32"/>
      <c r="F367" s="33" t="s">
        <v>26</v>
      </c>
      <c r="G367" s="39">
        <v>0</v>
      </c>
      <c r="H367" s="34">
        <v>0</v>
      </c>
      <c r="I367" s="34">
        <v>0</v>
      </c>
      <c r="J367" s="34">
        <v>0</v>
      </c>
      <c r="K367" s="34">
        <v>0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4">
        <v>0</v>
      </c>
      <c r="R367" s="34">
        <v>0</v>
      </c>
      <c r="S367" s="34">
        <v>0</v>
      </c>
      <c r="T367" s="34">
        <v>0</v>
      </c>
      <c r="U367" s="34">
        <v>0</v>
      </c>
      <c r="V367" s="34">
        <v>0</v>
      </c>
      <c r="W367" s="34">
        <v>0</v>
      </c>
      <c r="X367" s="34">
        <v>0</v>
      </c>
      <c r="Y367" s="34">
        <v>0</v>
      </c>
      <c r="Z367" s="34">
        <v>0</v>
      </c>
      <c r="AA367" s="34">
        <v>0</v>
      </c>
    </row>
    <row r="368" spans="2:27" x14ac:dyDescent="0.2">
      <c r="B368" s="31" t="s">
        <v>104</v>
      </c>
      <c r="C368" s="31"/>
      <c r="D368" s="32"/>
      <c r="E368" s="32"/>
      <c r="F368" s="33" t="s">
        <v>26</v>
      </c>
      <c r="G368" s="39"/>
      <c r="H368" s="75" t="s">
        <v>200</v>
      </c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</row>
    <row r="369" spans="2:27" x14ac:dyDescent="0.2">
      <c r="B369" s="31" t="s">
        <v>105</v>
      </c>
      <c r="C369" s="31"/>
      <c r="D369" s="32"/>
      <c r="E369" s="32"/>
      <c r="F369" s="33" t="s">
        <v>26</v>
      </c>
      <c r="G369" s="39">
        <v>0</v>
      </c>
      <c r="H369" s="34">
        <v>0</v>
      </c>
      <c r="I369" s="34">
        <v>0</v>
      </c>
      <c r="J369" s="34">
        <v>0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0</v>
      </c>
      <c r="R369" s="34">
        <v>0</v>
      </c>
      <c r="S369" s="34">
        <v>0</v>
      </c>
      <c r="T369" s="34">
        <v>0</v>
      </c>
      <c r="U369" s="34">
        <v>0</v>
      </c>
      <c r="V369" s="34">
        <v>0</v>
      </c>
      <c r="W369" s="34">
        <v>0</v>
      </c>
      <c r="X369" s="34">
        <v>0</v>
      </c>
      <c r="Y369" s="34">
        <v>0</v>
      </c>
      <c r="Z369" s="34">
        <v>0</v>
      </c>
      <c r="AA369" s="34">
        <v>0</v>
      </c>
    </row>
    <row r="370" spans="2:27" x14ac:dyDescent="0.2">
      <c r="B370" s="31" t="s">
        <v>117</v>
      </c>
      <c r="C370" s="31"/>
      <c r="D370" s="32"/>
      <c r="E370" s="32"/>
      <c r="F370" s="33" t="s">
        <v>26</v>
      </c>
      <c r="G370" s="39"/>
      <c r="H370" s="75" t="s">
        <v>200</v>
      </c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</row>
    <row r="371" spans="2:27" x14ac:dyDescent="0.2">
      <c r="B371" s="31" t="s">
        <v>118</v>
      </c>
      <c r="C371" s="31"/>
      <c r="D371" s="32"/>
      <c r="E371" s="32"/>
      <c r="F371" s="33" t="s">
        <v>26</v>
      </c>
      <c r="G371" s="39"/>
      <c r="H371" s="75" t="s">
        <v>200</v>
      </c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</row>
    <row r="372" spans="2:27" x14ac:dyDescent="0.2">
      <c r="B372" s="97" t="s">
        <v>157</v>
      </c>
      <c r="C372" s="31"/>
      <c r="D372" s="32"/>
      <c r="E372" s="32"/>
      <c r="F372" s="33" t="s">
        <v>26</v>
      </c>
      <c r="G372" s="39"/>
      <c r="H372" s="75" t="s">
        <v>200</v>
      </c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</row>
    <row r="375" spans="2:27" ht="19.5" x14ac:dyDescent="0.3">
      <c r="B375" s="2" t="s">
        <v>178</v>
      </c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2:27" x14ac:dyDescent="0.2">
      <c r="F376" s="37"/>
      <c r="G376"/>
    </row>
    <row r="377" spans="2:27" ht="15" x14ac:dyDescent="0.2">
      <c r="H377" s="136">
        <v>0</v>
      </c>
      <c r="I377" s="136">
        <v>1</v>
      </c>
      <c r="J377" s="136">
        <v>2</v>
      </c>
      <c r="K377" s="136">
        <v>3</v>
      </c>
      <c r="L377" s="136">
        <v>4</v>
      </c>
      <c r="M377" s="136">
        <v>5</v>
      </c>
      <c r="N377" s="136">
        <v>6</v>
      </c>
      <c r="O377" s="136">
        <v>7</v>
      </c>
      <c r="P377" s="136">
        <v>8</v>
      </c>
      <c r="Q377" s="136">
        <v>9</v>
      </c>
      <c r="R377" s="136">
        <v>10</v>
      </c>
      <c r="S377" s="136">
        <v>11</v>
      </c>
      <c r="T377" s="136">
        <v>12</v>
      </c>
      <c r="U377" s="136">
        <v>13</v>
      </c>
      <c r="V377" s="136">
        <v>14</v>
      </c>
      <c r="W377" s="136">
        <v>15</v>
      </c>
      <c r="X377" s="136">
        <v>16</v>
      </c>
      <c r="Y377" s="136">
        <v>17</v>
      </c>
      <c r="Z377" s="136">
        <v>18</v>
      </c>
      <c r="AA377" s="136">
        <v>19</v>
      </c>
    </row>
    <row r="378" spans="2:27" ht="15" x14ac:dyDescent="0.2">
      <c r="H378" s="113">
        <v>1</v>
      </c>
      <c r="I378" s="113">
        <v>1.0549999999999999</v>
      </c>
      <c r="J378" s="113">
        <v>1.1130249999999999</v>
      </c>
      <c r="K378" s="113">
        <v>1.1742413749999998</v>
      </c>
      <c r="L378" s="113">
        <v>1.2388246506249998</v>
      </c>
      <c r="M378" s="113">
        <v>1.3069600064093747</v>
      </c>
      <c r="N378" s="113">
        <v>1.3788428067618903</v>
      </c>
      <c r="O378" s="113">
        <v>1.4546791611337941</v>
      </c>
      <c r="P378" s="113">
        <v>1.5346865149961528</v>
      </c>
      <c r="Q378" s="113">
        <v>1.6190942733209412</v>
      </c>
      <c r="R378" s="113">
        <v>1.708144458353593</v>
      </c>
      <c r="S378" s="113">
        <v>1.8020924035630403</v>
      </c>
      <c r="T378" s="113">
        <v>1.9012074857590076</v>
      </c>
      <c r="U378" s="113">
        <v>2.0057738974757529</v>
      </c>
      <c r="V378" s="113">
        <v>2.1160914618369193</v>
      </c>
      <c r="W378" s="113">
        <v>2.2324764922379496</v>
      </c>
      <c r="X378" s="113">
        <v>2.3552626993110368</v>
      </c>
      <c r="Y378" s="113">
        <v>2.4848021477731437</v>
      </c>
      <c r="Z378" s="113">
        <v>2.6214662659006667</v>
      </c>
      <c r="AA378" s="113">
        <v>2.7656469105252031</v>
      </c>
    </row>
    <row r="380" spans="2:27" ht="15" x14ac:dyDescent="0.25">
      <c r="B380" s="26" t="s">
        <v>179</v>
      </c>
      <c r="C380" s="9"/>
      <c r="D380" s="9"/>
      <c r="E380" s="9"/>
      <c r="F380" s="27"/>
      <c r="G380" s="38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2:27" ht="15" x14ac:dyDescent="0.25">
      <c r="B381" s="28" t="s">
        <v>25</v>
      </c>
      <c r="C381" s="28"/>
      <c r="D381" s="28"/>
      <c r="E381" s="28"/>
      <c r="F381" s="29" t="s">
        <v>17</v>
      </c>
      <c r="G381" s="30" t="s">
        <v>44</v>
      </c>
      <c r="H381" s="30">
        <v>2023</v>
      </c>
      <c r="I381" s="30">
        <v>2024</v>
      </c>
      <c r="J381" s="30">
        <v>2025</v>
      </c>
      <c r="K381" s="30">
        <v>2026</v>
      </c>
      <c r="L381" s="30">
        <v>2027</v>
      </c>
      <c r="M381" s="30">
        <v>2028</v>
      </c>
      <c r="N381" s="30">
        <v>2029</v>
      </c>
      <c r="O381" s="30">
        <v>2030</v>
      </c>
      <c r="P381" s="30">
        <v>2031</v>
      </c>
      <c r="Q381" s="30">
        <v>2032</v>
      </c>
      <c r="R381" s="30">
        <v>2033</v>
      </c>
      <c r="S381" s="30">
        <v>2034</v>
      </c>
      <c r="T381" s="30">
        <v>2035</v>
      </c>
      <c r="U381" s="30">
        <v>2036</v>
      </c>
      <c r="V381" s="30">
        <v>2037</v>
      </c>
      <c r="W381" s="30">
        <v>2038</v>
      </c>
      <c r="X381" s="30">
        <v>2039</v>
      </c>
      <c r="Y381" s="30">
        <v>2040</v>
      </c>
      <c r="Z381" s="30">
        <v>2041</v>
      </c>
      <c r="AA381" s="30">
        <v>2042</v>
      </c>
    </row>
    <row r="382" spans="2:27" x14ac:dyDescent="0.2">
      <c r="B382" s="31" t="s">
        <v>97</v>
      </c>
      <c r="C382" s="31"/>
      <c r="D382" s="32"/>
      <c r="E382" s="32"/>
      <c r="F382" s="33" t="s">
        <v>26</v>
      </c>
      <c r="G382" s="39"/>
      <c r="H382" s="34">
        <v>0</v>
      </c>
      <c r="I382" s="34">
        <v>0</v>
      </c>
      <c r="J382" s="34">
        <v>0</v>
      </c>
      <c r="K382" s="34">
        <v>86799354.527811721</v>
      </c>
      <c r="L382" s="34">
        <v>205042315.181871</v>
      </c>
      <c r="M382" s="34">
        <v>187824254.81714919</v>
      </c>
      <c r="N382" s="34">
        <v>222710594.36354354</v>
      </c>
      <c r="O382" s="34">
        <v>0</v>
      </c>
      <c r="P382" s="34">
        <v>0</v>
      </c>
      <c r="Q382" s="34">
        <v>0</v>
      </c>
      <c r="R382" s="34">
        <v>0</v>
      </c>
      <c r="S382" s="34">
        <v>0</v>
      </c>
      <c r="T382" s="34">
        <v>0</v>
      </c>
      <c r="U382" s="34">
        <v>0</v>
      </c>
      <c r="V382" s="34">
        <v>0</v>
      </c>
      <c r="W382" s="34">
        <v>0</v>
      </c>
      <c r="X382" s="34">
        <v>0</v>
      </c>
      <c r="Y382" s="34">
        <v>0</v>
      </c>
      <c r="Z382" s="34">
        <v>0</v>
      </c>
      <c r="AA382" s="34">
        <v>0</v>
      </c>
    </row>
    <row r="383" spans="2:27" x14ac:dyDescent="0.2">
      <c r="B383" s="31" t="s">
        <v>98</v>
      </c>
      <c r="C383" s="31"/>
      <c r="D383" s="32"/>
      <c r="E383" s="32"/>
      <c r="F383" s="33" t="s">
        <v>26</v>
      </c>
      <c r="G383" s="39"/>
      <c r="H383" s="34">
        <v>0</v>
      </c>
      <c r="I383" s="34">
        <v>0</v>
      </c>
      <c r="J383" s="34">
        <v>0</v>
      </c>
      <c r="K383" s="34">
        <v>86799354.527811721</v>
      </c>
      <c r="L383" s="34">
        <v>205042315.181871</v>
      </c>
      <c r="M383" s="34">
        <v>187824254.81714919</v>
      </c>
      <c r="N383" s="34">
        <v>222710594.36354354</v>
      </c>
      <c r="O383" s="34">
        <v>0</v>
      </c>
      <c r="P383" s="34">
        <v>0</v>
      </c>
      <c r="Q383" s="34">
        <v>0</v>
      </c>
      <c r="R383" s="34">
        <v>0</v>
      </c>
      <c r="S383" s="34">
        <v>0</v>
      </c>
      <c r="T383" s="34">
        <v>0</v>
      </c>
      <c r="U383" s="34">
        <v>0</v>
      </c>
      <c r="V383" s="34">
        <v>0</v>
      </c>
      <c r="W383" s="34">
        <v>0</v>
      </c>
      <c r="X383" s="34">
        <v>0</v>
      </c>
      <c r="Y383" s="34">
        <v>0</v>
      </c>
      <c r="Z383" s="34">
        <v>0</v>
      </c>
      <c r="AA383" s="34">
        <v>0</v>
      </c>
    </row>
    <row r="384" spans="2:27" x14ac:dyDescent="0.2">
      <c r="B384" s="31" t="s">
        <v>99</v>
      </c>
      <c r="C384" s="31"/>
      <c r="D384" s="32"/>
      <c r="E384" s="32"/>
      <c r="F384" s="33" t="s">
        <v>26</v>
      </c>
      <c r="G384" s="39"/>
      <c r="H384" s="34">
        <v>0</v>
      </c>
      <c r="I384" s="34">
        <v>0</v>
      </c>
      <c r="J384" s="34">
        <v>0</v>
      </c>
      <c r="K384" s="34">
        <v>0</v>
      </c>
      <c r="L384" s="34">
        <v>0</v>
      </c>
      <c r="M384" s="34">
        <v>132797057.16827469</v>
      </c>
      <c r="N384" s="34">
        <v>222710594.36354354</v>
      </c>
      <c r="O384" s="34">
        <v>0</v>
      </c>
      <c r="P384" s="34">
        <v>0</v>
      </c>
      <c r="Q384" s="34">
        <v>0</v>
      </c>
      <c r="R384" s="34">
        <v>0</v>
      </c>
      <c r="S384" s="34">
        <v>0</v>
      </c>
      <c r="T384" s="34">
        <v>0</v>
      </c>
      <c r="U384" s="34">
        <v>0</v>
      </c>
      <c r="V384" s="34">
        <v>0</v>
      </c>
      <c r="W384" s="34">
        <v>0</v>
      </c>
      <c r="X384" s="34">
        <v>0</v>
      </c>
      <c r="Y384" s="34">
        <v>0</v>
      </c>
      <c r="Z384" s="34">
        <v>0</v>
      </c>
      <c r="AA384" s="34">
        <v>0</v>
      </c>
    </row>
    <row r="385" spans="2:27" x14ac:dyDescent="0.2">
      <c r="B385" s="31" t="s">
        <v>100</v>
      </c>
      <c r="C385" s="31"/>
      <c r="D385" s="32"/>
      <c r="E385" s="32"/>
      <c r="F385" s="33" t="s">
        <v>26</v>
      </c>
      <c r="G385" s="39"/>
      <c r="H385" s="34">
        <v>0</v>
      </c>
      <c r="I385" s="34">
        <v>0</v>
      </c>
      <c r="J385" s="34">
        <v>0</v>
      </c>
      <c r="K385" s="34">
        <v>0</v>
      </c>
      <c r="L385" s="34">
        <v>0</v>
      </c>
      <c r="M385" s="34">
        <v>96100301.500218242</v>
      </c>
      <c r="N385" s="34">
        <v>222716244.05971041</v>
      </c>
      <c r="O385" s="34">
        <v>5355.1622434792353</v>
      </c>
      <c r="P385" s="34">
        <v>35531.882184222413</v>
      </c>
      <c r="Q385" s="34">
        <v>33679.509179357738</v>
      </c>
      <c r="R385" s="34">
        <v>31923.70538327748</v>
      </c>
      <c r="S385" s="34">
        <v>30259.436382253538</v>
      </c>
      <c r="T385" s="34">
        <v>28681.930220145536</v>
      </c>
      <c r="U385" s="34">
        <v>69908.563840571383</v>
      </c>
      <c r="V385" s="34">
        <v>66264.041555043965</v>
      </c>
      <c r="W385" s="34">
        <v>62809.518061653056</v>
      </c>
      <c r="X385" s="34">
        <v>59535.088210097681</v>
      </c>
      <c r="Y385" s="34">
        <v>56431.36323232008</v>
      </c>
      <c r="Z385" s="34">
        <v>139666.88109105022</v>
      </c>
      <c r="AA385" s="34">
        <v>132385.66928061633</v>
      </c>
    </row>
    <row r="386" spans="2:27" x14ac:dyDescent="0.2">
      <c r="B386" s="31" t="s">
        <v>101</v>
      </c>
      <c r="C386" s="31"/>
      <c r="D386" s="32"/>
      <c r="E386" s="32"/>
      <c r="F386" s="33" t="s">
        <v>26</v>
      </c>
      <c r="G386" s="39"/>
      <c r="H386" s="34">
        <v>0</v>
      </c>
      <c r="I386" s="34">
        <v>0</v>
      </c>
      <c r="J386" s="34">
        <v>0</v>
      </c>
      <c r="K386" s="34">
        <v>0</v>
      </c>
      <c r="L386" s="34">
        <v>0</v>
      </c>
      <c r="M386" s="34">
        <v>132797057.16827469</v>
      </c>
      <c r="N386" s="34">
        <v>222710594.36354354</v>
      </c>
      <c r="O386" s="34">
        <v>0</v>
      </c>
      <c r="P386" s="34">
        <v>0</v>
      </c>
      <c r="Q386" s="34">
        <v>0</v>
      </c>
      <c r="R386" s="34">
        <v>0</v>
      </c>
      <c r="S386" s="34">
        <v>0</v>
      </c>
      <c r="T386" s="34">
        <v>0</v>
      </c>
      <c r="U386" s="34">
        <v>0</v>
      </c>
      <c r="V386" s="34">
        <v>0</v>
      </c>
      <c r="W386" s="34">
        <v>0</v>
      </c>
      <c r="X386" s="34">
        <v>0</v>
      </c>
      <c r="Y386" s="34">
        <v>0</v>
      </c>
      <c r="Z386" s="34">
        <v>0</v>
      </c>
      <c r="AA386" s="34">
        <v>0</v>
      </c>
    </row>
    <row r="387" spans="2:27" x14ac:dyDescent="0.2">
      <c r="B387" s="31" t="s">
        <v>102</v>
      </c>
      <c r="C387" s="31"/>
      <c r="D387" s="32"/>
      <c r="E387" s="32"/>
      <c r="F387" s="33" t="s">
        <v>26</v>
      </c>
      <c r="G387" s="39"/>
      <c r="H387" s="34">
        <v>0</v>
      </c>
      <c r="I387" s="34">
        <v>0</v>
      </c>
      <c r="J387" s="34">
        <v>0</v>
      </c>
      <c r="K387" s="34">
        <v>0</v>
      </c>
      <c r="L387" s="34">
        <v>0</v>
      </c>
      <c r="M387" s="34">
        <v>132797057.16827469</v>
      </c>
      <c r="N387" s="34">
        <v>222710594.36354354</v>
      </c>
      <c r="O387" s="34">
        <v>0</v>
      </c>
      <c r="P387" s="34">
        <v>0</v>
      </c>
      <c r="Q387" s="34">
        <v>0</v>
      </c>
      <c r="R387" s="34">
        <v>0</v>
      </c>
      <c r="S387" s="34">
        <v>0</v>
      </c>
      <c r="T387" s="34">
        <v>0</v>
      </c>
      <c r="U387" s="34">
        <v>0</v>
      </c>
      <c r="V387" s="34">
        <v>0</v>
      </c>
      <c r="W387" s="34">
        <v>0</v>
      </c>
      <c r="X387" s="34">
        <v>0</v>
      </c>
      <c r="Y387" s="34">
        <v>0</v>
      </c>
      <c r="Z387" s="34">
        <v>0</v>
      </c>
      <c r="AA387" s="34">
        <v>0</v>
      </c>
    </row>
    <row r="388" spans="2:27" x14ac:dyDescent="0.2">
      <c r="B388" s="31" t="s">
        <v>103</v>
      </c>
      <c r="C388" s="31"/>
      <c r="D388" s="32"/>
      <c r="E388" s="32"/>
      <c r="F388" s="33" t="s">
        <v>26</v>
      </c>
      <c r="G388" s="39"/>
      <c r="H388" s="34">
        <v>0</v>
      </c>
      <c r="I388" s="34">
        <v>0</v>
      </c>
      <c r="J388" s="34">
        <v>0</v>
      </c>
      <c r="K388" s="34">
        <v>57094331.635129139</v>
      </c>
      <c r="L388" s="34">
        <v>205048603.43494713</v>
      </c>
      <c r="M388" s="34">
        <v>187830215.24660525</v>
      </c>
      <c r="N388" s="34">
        <v>222716244.05971041</v>
      </c>
      <c r="O388" s="34">
        <v>5355.1622434792353</v>
      </c>
      <c r="P388" s="34">
        <v>35531.882184222413</v>
      </c>
      <c r="Q388" s="34">
        <v>33679.509179357738</v>
      </c>
      <c r="R388" s="34">
        <v>31923.70538327748</v>
      </c>
      <c r="S388" s="34">
        <v>30259.436382253538</v>
      </c>
      <c r="T388" s="34">
        <v>28681.930220145536</v>
      </c>
      <c r="U388" s="34">
        <v>69908.563840571383</v>
      </c>
      <c r="V388" s="34">
        <v>66264.041555043965</v>
      </c>
      <c r="W388" s="34">
        <v>62809.518061653056</v>
      </c>
      <c r="X388" s="34">
        <v>59535.088210097681</v>
      </c>
      <c r="Y388" s="34">
        <v>56431.36323232008</v>
      </c>
      <c r="Z388" s="34">
        <v>139666.88109105022</v>
      </c>
      <c r="AA388" s="34">
        <v>132385.66928061633</v>
      </c>
    </row>
    <row r="389" spans="2:27" x14ac:dyDescent="0.2">
      <c r="B389" s="31" t="s">
        <v>104</v>
      </c>
      <c r="C389" s="31"/>
      <c r="D389" s="32"/>
      <c r="E389" s="32"/>
      <c r="F389" s="33" t="s">
        <v>26</v>
      </c>
      <c r="G389" s="39"/>
      <c r="H389" s="75" t="s">
        <v>200</v>
      </c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</row>
    <row r="390" spans="2:27" x14ac:dyDescent="0.2">
      <c r="B390" s="31" t="s">
        <v>105</v>
      </c>
      <c r="C390" s="31"/>
      <c r="D390" s="32"/>
      <c r="E390" s="32"/>
      <c r="F390" s="33" t="s">
        <v>26</v>
      </c>
      <c r="G390" s="39"/>
      <c r="H390" s="34">
        <v>0</v>
      </c>
      <c r="I390" s="34">
        <v>0</v>
      </c>
      <c r="J390" s="34">
        <v>0</v>
      </c>
      <c r="K390" s="34">
        <v>57094331.635129139</v>
      </c>
      <c r="L390" s="34">
        <v>205048603.43494713</v>
      </c>
      <c r="M390" s="34">
        <v>187830215.24660525</v>
      </c>
      <c r="N390" s="34">
        <v>222716244.05971041</v>
      </c>
      <c r="O390" s="34">
        <v>5355.1622434792353</v>
      </c>
      <c r="P390" s="34">
        <v>35531.882184222413</v>
      </c>
      <c r="Q390" s="34">
        <v>33679.509179357738</v>
      </c>
      <c r="R390" s="34">
        <v>31923.70538327748</v>
      </c>
      <c r="S390" s="34">
        <v>30259.436382253538</v>
      </c>
      <c r="T390" s="34">
        <v>28681.930220145536</v>
      </c>
      <c r="U390" s="34">
        <v>69908.563840571383</v>
      </c>
      <c r="V390" s="34">
        <v>66264.041555043965</v>
      </c>
      <c r="W390" s="34">
        <v>62809.518061653056</v>
      </c>
      <c r="X390" s="34">
        <v>59535.088210097681</v>
      </c>
      <c r="Y390" s="34">
        <v>56431.36323232008</v>
      </c>
      <c r="Z390" s="34">
        <v>139666.88109105022</v>
      </c>
      <c r="AA390" s="34">
        <v>132385.66928061633</v>
      </c>
    </row>
    <row r="391" spans="2:27" x14ac:dyDescent="0.2">
      <c r="B391" s="31" t="s">
        <v>117</v>
      </c>
      <c r="C391" s="31"/>
      <c r="D391" s="32"/>
      <c r="E391" s="32"/>
      <c r="F391" s="33" t="s">
        <v>26</v>
      </c>
      <c r="G391" s="39"/>
      <c r="H391" s="75" t="s">
        <v>200</v>
      </c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</row>
    <row r="392" spans="2:27" x14ac:dyDescent="0.2">
      <c r="B392" s="31" t="s">
        <v>118</v>
      </c>
      <c r="C392" s="31"/>
      <c r="D392" s="32"/>
      <c r="E392" s="32"/>
      <c r="F392" s="33" t="s">
        <v>26</v>
      </c>
      <c r="G392" s="39"/>
      <c r="H392" s="75" t="s">
        <v>200</v>
      </c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</row>
    <row r="393" spans="2:27" x14ac:dyDescent="0.2">
      <c r="B393" s="97" t="s">
        <v>157</v>
      </c>
      <c r="C393" s="31"/>
      <c r="D393" s="32"/>
      <c r="E393" s="32"/>
      <c r="F393" s="33" t="s">
        <v>26</v>
      </c>
      <c r="G393" s="39"/>
      <c r="H393" s="75" t="s">
        <v>200</v>
      </c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</row>
    <row r="395" spans="2:27" ht="15" x14ac:dyDescent="0.25">
      <c r="B395" s="26" t="s">
        <v>180</v>
      </c>
      <c r="C395" s="9"/>
      <c r="D395" s="9"/>
      <c r="E395" s="9"/>
      <c r="F395" s="27"/>
      <c r="G395" s="38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2:27" ht="15" x14ac:dyDescent="0.25">
      <c r="B396" s="28" t="s">
        <v>25</v>
      </c>
      <c r="C396" s="28"/>
      <c r="D396" s="28"/>
      <c r="E396" s="28"/>
      <c r="F396" s="29" t="s">
        <v>17</v>
      </c>
      <c r="G396" s="30" t="s">
        <v>44</v>
      </c>
      <c r="H396" s="30">
        <v>2023</v>
      </c>
      <c r="I396" s="30">
        <v>2024</v>
      </c>
      <c r="J396" s="30">
        <v>2025</v>
      </c>
      <c r="K396" s="30">
        <v>2026</v>
      </c>
      <c r="L396" s="30">
        <v>2027</v>
      </c>
      <c r="M396" s="30">
        <v>2028</v>
      </c>
      <c r="N396" s="30">
        <v>2029</v>
      </c>
      <c r="O396" s="30">
        <v>2030</v>
      </c>
      <c r="P396" s="30">
        <v>2031</v>
      </c>
      <c r="Q396" s="30">
        <v>2032</v>
      </c>
      <c r="R396" s="30">
        <v>2033</v>
      </c>
      <c r="S396" s="30">
        <v>2034</v>
      </c>
      <c r="T396" s="30">
        <v>2035</v>
      </c>
      <c r="U396" s="30">
        <v>2036</v>
      </c>
      <c r="V396" s="30">
        <v>2037</v>
      </c>
      <c r="W396" s="30">
        <v>2038</v>
      </c>
      <c r="X396" s="30">
        <v>2039</v>
      </c>
      <c r="Y396" s="30">
        <v>2040</v>
      </c>
      <c r="Z396" s="30">
        <v>2041</v>
      </c>
      <c r="AA396" s="30">
        <v>2042</v>
      </c>
    </row>
    <row r="397" spans="2:27" x14ac:dyDescent="0.2">
      <c r="B397" s="31" t="s">
        <v>97</v>
      </c>
      <c r="C397" s="31"/>
      <c r="D397" s="32"/>
      <c r="E397" s="32"/>
      <c r="F397" s="33" t="s">
        <v>26</v>
      </c>
      <c r="G397" s="39"/>
      <c r="H397" s="34">
        <v>0</v>
      </c>
      <c r="I397" s="34">
        <v>0</v>
      </c>
      <c r="J397" s="34">
        <v>0</v>
      </c>
      <c r="K397" s="34">
        <v>86799354.527811721</v>
      </c>
      <c r="L397" s="34">
        <v>291841669.7096827</v>
      </c>
      <c r="M397" s="34">
        <v>479665924.52683187</v>
      </c>
      <c r="N397" s="34">
        <v>702376518.89037538</v>
      </c>
      <c r="O397" s="34">
        <v>702376518.89037538</v>
      </c>
      <c r="P397" s="34">
        <v>702376518.89037538</v>
      </c>
      <c r="Q397" s="34">
        <v>702376518.89037538</v>
      </c>
      <c r="R397" s="34">
        <v>702376518.89037538</v>
      </c>
      <c r="S397" s="34">
        <v>702376518.89037538</v>
      </c>
      <c r="T397" s="34">
        <v>702376518.89037538</v>
      </c>
      <c r="U397" s="34">
        <v>702376518.89037538</v>
      </c>
      <c r="V397" s="34">
        <v>702376518.89037538</v>
      </c>
      <c r="W397" s="34">
        <v>702376518.89037538</v>
      </c>
      <c r="X397" s="34">
        <v>702376518.89037538</v>
      </c>
      <c r="Y397" s="34">
        <v>702376518.89037538</v>
      </c>
      <c r="Z397" s="34">
        <v>702376518.89037538</v>
      </c>
      <c r="AA397" s="34">
        <v>702376518.89037538</v>
      </c>
    </row>
    <row r="398" spans="2:27" x14ac:dyDescent="0.2">
      <c r="B398" s="31" t="s">
        <v>98</v>
      </c>
      <c r="C398" s="31"/>
      <c r="D398" s="32"/>
      <c r="E398" s="32"/>
      <c r="F398" s="33" t="s">
        <v>26</v>
      </c>
      <c r="G398" s="39"/>
      <c r="H398" s="34">
        <v>0</v>
      </c>
      <c r="I398" s="34">
        <v>0</v>
      </c>
      <c r="J398" s="34">
        <v>0</v>
      </c>
      <c r="K398" s="34">
        <v>86799354.527811721</v>
      </c>
      <c r="L398" s="34">
        <v>291841669.7096827</v>
      </c>
      <c r="M398" s="34">
        <v>479665924.52683187</v>
      </c>
      <c r="N398" s="34">
        <v>702376518.89037538</v>
      </c>
      <c r="O398" s="34">
        <v>702376518.89037538</v>
      </c>
      <c r="P398" s="34">
        <v>702376518.89037538</v>
      </c>
      <c r="Q398" s="34">
        <v>702376518.89037538</v>
      </c>
      <c r="R398" s="34">
        <v>702376518.89037538</v>
      </c>
      <c r="S398" s="34">
        <v>702376518.89037538</v>
      </c>
      <c r="T398" s="34">
        <v>702376518.89037538</v>
      </c>
      <c r="U398" s="34">
        <v>702376518.89037538</v>
      </c>
      <c r="V398" s="34">
        <v>702376518.89037538</v>
      </c>
      <c r="W398" s="34">
        <v>702376518.89037538</v>
      </c>
      <c r="X398" s="34">
        <v>702376518.89037538</v>
      </c>
      <c r="Y398" s="34">
        <v>702376518.89037538</v>
      </c>
      <c r="Z398" s="34">
        <v>702376518.89037538</v>
      </c>
      <c r="AA398" s="34">
        <v>702376518.89037538</v>
      </c>
    </row>
    <row r="399" spans="2:27" x14ac:dyDescent="0.2">
      <c r="B399" s="31" t="s">
        <v>99</v>
      </c>
      <c r="C399" s="31"/>
      <c r="D399" s="32"/>
      <c r="E399" s="32"/>
      <c r="F399" s="33" t="s">
        <v>26</v>
      </c>
      <c r="G399" s="39"/>
      <c r="H399" s="34">
        <v>0</v>
      </c>
      <c r="I399" s="34">
        <v>0</v>
      </c>
      <c r="J399" s="34">
        <v>0</v>
      </c>
      <c r="K399" s="34">
        <v>0</v>
      </c>
      <c r="L399" s="34">
        <v>0</v>
      </c>
      <c r="M399" s="34">
        <v>132797057.16827469</v>
      </c>
      <c r="N399" s="34">
        <v>355507651.53181821</v>
      </c>
      <c r="O399" s="34">
        <v>355507651.53181821</v>
      </c>
      <c r="P399" s="34">
        <v>355507651.53181821</v>
      </c>
      <c r="Q399" s="34">
        <v>355507651.53181821</v>
      </c>
      <c r="R399" s="34">
        <v>355507651.53181821</v>
      </c>
      <c r="S399" s="34">
        <v>355507651.53181821</v>
      </c>
      <c r="T399" s="34">
        <v>355507651.53181821</v>
      </c>
      <c r="U399" s="34">
        <v>355507651.53181821</v>
      </c>
      <c r="V399" s="34">
        <v>355507651.53181821</v>
      </c>
      <c r="W399" s="34">
        <v>355507651.53181821</v>
      </c>
      <c r="X399" s="34">
        <v>355507651.53181821</v>
      </c>
      <c r="Y399" s="34">
        <v>355507651.53181821</v>
      </c>
      <c r="Z399" s="34">
        <v>355507651.53181821</v>
      </c>
      <c r="AA399" s="34">
        <v>355507651.53181821</v>
      </c>
    </row>
    <row r="400" spans="2:27" x14ac:dyDescent="0.2">
      <c r="B400" s="31" t="s">
        <v>100</v>
      </c>
      <c r="C400" s="31"/>
      <c r="D400" s="32"/>
      <c r="E400" s="32"/>
      <c r="F400" s="33" t="s">
        <v>26</v>
      </c>
      <c r="G400" s="39"/>
      <c r="H400" s="34">
        <v>0</v>
      </c>
      <c r="I400" s="34">
        <v>0</v>
      </c>
      <c r="J400" s="34">
        <v>0</v>
      </c>
      <c r="K400" s="34">
        <v>0</v>
      </c>
      <c r="L400" s="34">
        <v>0</v>
      </c>
      <c r="M400" s="34">
        <v>96100301.500218242</v>
      </c>
      <c r="N400" s="34">
        <v>318816545.55992866</v>
      </c>
      <c r="O400" s="34">
        <v>318821900.72217214</v>
      </c>
      <c r="P400" s="34">
        <v>318857432.60435635</v>
      </c>
      <c r="Q400" s="34">
        <v>318891112.1135357</v>
      </c>
      <c r="R400" s="34">
        <v>318923035.818919</v>
      </c>
      <c r="S400" s="34">
        <v>318953295.25530124</v>
      </c>
      <c r="T400" s="34">
        <v>318981977.18552136</v>
      </c>
      <c r="U400" s="34">
        <v>319051885.74936193</v>
      </c>
      <c r="V400" s="34">
        <v>319118149.79091698</v>
      </c>
      <c r="W400" s="34">
        <v>319180959.30897862</v>
      </c>
      <c r="X400" s="34">
        <v>319240494.39718872</v>
      </c>
      <c r="Y400" s="34">
        <v>319296925.76042104</v>
      </c>
      <c r="Z400" s="34">
        <v>319436592.6415121</v>
      </c>
      <c r="AA400" s="34">
        <v>319568978.31079268</v>
      </c>
    </row>
    <row r="401" spans="2:27" x14ac:dyDescent="0.2">
      <c r="B401" s="31" t="s">
        <v>101</v>
      </c>
      <c r="C401" s="31"/>
      <c r="D401" s="32"/>
      <c r="E401" s="32"/>
      <c r="F401" s="33" t="s">
        <v>26</v>
      </c>
      <c r="G401" s="39"/>
      <c r="H401" s="34">
        <v>0</v>
      </c>
      <c r="I401" s="34">
        <v>0</v>
      </c>
      <c r="J401" s="34">
        <v>0</v>
      </c>
      <c r="K401" s="34">
        <v>0</v>
      </c>
      <c r="L401" s="34">
        <v>0</v>
      </c>
      <c r="M401" s="34">
        <v>132797057.16827469</v>
      </c>
      <c r="N401" s="34">
        <v>355507651.53181821</v>
      </c>
      <c r="O401" s="34">
        <v>355507651.53181821</v>
      </c>
      <c r="P401" s="34">
        <v>355507651.53181821</v>
      </c>
      <c r="Q401" s="34">
        <v>355507651.53181821</v>
      </c>
      <c r="R401" s="34">
        <v>355507651.53181821</v>
      </c>
      <c r="S401" s="34">
        <v>355507651.53181821</v>
      </c>
      <c r="T401" s="34">
        <v>355507651.53181821</v>
      </c>
      <c r="U401" s="34">
        <v>355507651.53181821</v>
      </c>
      <c r="V401" s="34">
        <v>355507651.53181821</v>
      </c>
      <c r="W401" s="34">
        <v>355507651.53181821</v>
      </c>
      <c r="X401" s="34">
        <v>355507651.53181821</v>
      </c>
      <c r="Y401" s="34">
        <v>355507651.53181821</v>
      </c>
      <c r="Z401" s="34">
        <v>355507651.53181821</v>
      </c>
      <c r="AA401" s="34">
        <v>355507651.53181821</v>
      </c>
    </row>
    <row r="402" spans="2:27" x14ac:dyDescent="0.2">
      <c r="B402" s="31" t="s">
        <v>102</v>
      </c>
      <c r="C402" s="31"/>
      <c r="D402" s="32"/>
      <c r="E402" s="32"/>
      <c r="F402" s="33" t="s">
        <v>26</v>
      </c>
      <c r="G402" s="39"/>
      <c r="H402" s="34">
        <v>0</v>
      </c>
      <c r="I402" s="34">
        <v>0</v>
      </c>
      <c r="J402" s="34">
        <v>0</v>
      </c>
      <c r="K402" s="34">
        <v>0</v>
      </c>
      <c r="L402" s="34">
        <v>0</v>
      </c>
      <c r="M402" s="34">
        <v>132797057.16827469</v>
      </c>
      <c r="N402" s="34">
        <v>355507651.53181821</v>
      </c>
      <c r="O402" s="34">
        <v>355507651.53181821</v>
      </c>
      <c r="P402" s="34">
        <v>355507651.53181821</v>
      </c>
      <c r="Q402" s="34">
        <v>355507651.53181821</v>
      </c>
      <c r="R402" s="34">
        <v>355507651.53181821</v>
      </c>
      <c r="S402" s="34">
        <v>355507651.53181821</v>
      </c>
      <c r="T402" s="34">
        <v>355507651.53181821</v>
      </c>
      <c r="U402" s="34">
        <v>355507651.53181821</v>
      </c>
      <c r="V402" s="34">
        <v>355507651.53181821</v>
      </c>
      <c r="W402" s="34">
        <v>355507651.53181821</v>
      </c>
      <c r="X402" s="34">
        <v>355507651.53181821</v>
      </c>
      <c r="Y402" s="34">
        <v>355507651.53181821</v>
      </c>
      <c r="Z402" s="34">
        <v>355507651.53181821</v>
      </c>
      <c r="AA402" s="34">
        <v>355507651.53181821</v>
      </c>
    </row>
    <row r="403" spans="2:27" x14ac:dyDescent="0.2">
      <c r="B403" s="31" t="s">
        <v>103</v>
      </c>
      <c r="C403" s="31"/>
      <c r="D403" s="32"/>
      <c r="E403" s="32"/>
      <c r="F403" s="33" t="s">
        <v>26</v>
      </c>
      <c r="G403" s="39"/>
      <c r="H403" s="34">
        <v>0</v>
      </c>
      <c r="I403" s="34">
        <v>0</v>
      </c>
      <c r="J403" s="34">
        <v>0</v>
      </c>
      <c r="K403" s="34">
        <v>57094331.635129139</v>
      </c>
      <c r="L403" s="34">
        <v>262142935.07007629</v>
      </c>
      <c r="M403" s="34">
        <v>449973150.3166815</v>
      </c>
      <c r="N403" s="34">
        <v>672689394.37639189</v>
      </c>
      <c r="O403" s="34">
        <v>672694749.53863537</v>
      </c>
      <c r="P403" s="34">
        <v>672730281.42081964</v>
      </c>
      <c r="Q403" s="34">
        <v>672763960.92999899</v>
      </c>
      <c r="R403" s="34">
        <v>672795884.63538229</v>
      </c>
      <c r="S403" s="34">
        <v>672826144.07176459</v>
      </c>
      <c r="T403" s="34">
        <v>672854826.00198472</v>
      </c>
      <c r="U403" s="34">
        <v>672924734.56582534</v>
      </c>
      <c r="V403" s="34">
        <v>672990998.60738039</v>
      </c>
      <c r="W403" s="34">
        <v>673053808.12544203</v>
      </c>
      <c r="X403" s="34">
        <v>673113343.21365213</v>
      </c>
      <c r="Y403" s="34">
        <v>673169774.57688451</v>
      </c>
      <c r="Z403" s="34">
        <v>673309441.45797551</v>
      </c>
      <c r="AA403" s="34">
        <v>673441827.12725616</v>
      </c>
    </row>
    <row r="404" spans="2:27" x14ac:dyDescent="0.2">
      <c r="B404" s="31" t="s">
        <v>104</v>
      </c>
      <c r="C404" s="31"/>
      <c r="D404" s="32"/>
      <c r="E404" s="32"/>
      <c r="F404" s="33" t="s">
        <v>26</v>
      </c>
      <c r="G404" s="39"/>
      <c r="H404" s="75" t="s">
        <v>200</v>
      </c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</row>
    <row r="405" spans="2:27" x14ac:dyDescent="0.2">
      <c r="B405" s="31" t="s">
        <v>105</v>
      </c>
      <c r="C405" s="31"/>
      <c r="D405" s="32"/>
      <c r="E405" s="32"/>
      <c r="F405" s="33" t="s">
        <v>26</v>
      </c>
      <c r="G405" s="39"/>
      <c r="H405" s="34">
        <v>0</v>
      </c>
      <c r="I405" s="34">
        <v>0</v>
      </c>
      <c r="J405" s="34">
        <v>0</v>
      </c>
      <c r="K405" s="34">
        <v>57094331.635129139</v>
      </c>
      <c r="L405" s="34">
        <v>262142935.07007629</v>
      </c>
      <c r="M405" s="34">
        <v>449973150.3166815</v>
      </c>
      <c r="N405" s="34">
        <v>672689394.37639189</v>
      </c>
      <c r="O405" s="34">
        <v>672694749.53863537</v>
      </c>
      <c r="P405" s="34">
        <v>672730281.42081964</v>
      </c>
      <c r="Q405" s="34">
        <v>672763960.92999899</v>
      </c>
      <c r="R405" s="34">
        <v>672795884.63538229</v>
      </c>
      <c r="S405" s="34">
        <v>672826144.07176459</v>
      </c>
      <c r="T405" s="34">
        <v>672854826.00198472</v>
      </c>
      <c r="U405" s="34">
        <v>672924734.56582534</v>
      </c>
      <c r="V405" s="34">
        <v>672990998.60738039</v>
      </c>
      <c r="W405" s="34">
        <v>673053808.12544203</v>
      </c>
      <c r="X405" s="34">
        <v>673113343.21365213</v>
      </c>
      <c r="Y405" s="34">
        <v>673169774.57688451</v>
      </c>
      <c r="Z405" s="34">
        <v>673309441.45797551</v>
      </c>
      <c r="AA405" s="34">
        <v>673441827.12725616</v>
      </c>
    </row>
    <row r="406" spans="2:27" x14ac:dyDescent="0.2">
      <c r="B406" s="31" t="s">
        <v>117</v>
      </c>
      <c r="C406" s="31"/>
      <c r="D406" s="32"/>
      <c r="E406" s="32"/>
      <c r="F406" s="33" t="s">
        <v>26</v>
      </c>
      <c r="G406" s="39"/>
      <c r="H406" s="75" t="s">
        <v>200</v>
      </c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</row>
    <row r="407" spans="2:27" x14ac:dyDescent="0.2">
      <c r="B407" s="31" t="s">
        <v>118</v>
      </c>
      <c r="C407" s="31"/>
      <c r="D407" s="32"/>
      <c r="E407" s="32"/>
      <c r="F407" s="33" t="s">
        <v>26</v>
      </c>
      <c r="G407" s="39"/>
      <c r="H407" s="75" t="s">
        <v>200</v>
      </c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</row>
    <row r="408" spans="2:27" x14ac:dyDescent="0.2">
      <c r="B408" s="97" t="s">
        <v>157</v>
      </c>
      <c r="C408" s="31"/>
      <c r="D408" s="32"/>
      <c r="E408" s="32"/>
      <c r="F408" s="33" t="s">
        <v>26</v>
      </c>
      <c r="G408" s="39"/>
      <c r="H408" s="75" t="s">
        <v>200</v>
      </c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</row>
    <row r="409" spans="2:27" x14ac:dyDescent="0.2">
      <c r="G409"/>
    </row>
    <row r="410" spans="2:27" ht="15" x14ac:dyDescent="0.25">
      <c r="B410" s="26" t="s">
        <v>181</v>
      </c>
      <c r="C410" s="9"/>
      <c r="D410" s="9"/>
      <c r="E410" s="9"/>
      <c r="F410" s="27"/>
      <c r="G410" s="38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2:27" ht="15" x14ac:dyDescent="0.25">
      <c r="B411" s="28" t="s">
        <v>25</v>
      </c>
      <c r="C411" s="28"/>
      <c r="D411" s="28"/>
      <c r="E411" s="28"/>
      <c r="F411" s="29" t="s">
        <v>17</v>
      </c>
      <c r="G411" s="30" t="s">
        <v>44</v>
      </c>
      <c r="H411" s="30">
        <v>2023</v>
      </c>
      <c r="I411" s="30">
        <v>2024</v>
      </c>
      <c r="J411" s="30">
        <v>2025</v>
      </c>
      <c r="K411" s="30">
        <v>2026</v>
      </c>
      <c r="L411" s="30">
        <v>2027</v>
      </c>
      <c r="M411" s="30">
        <v>2028</v>
      </c>
      <c r="N411" s="30">
        <v>2029</v>
      </c>
      <c r="O411" s="30">
        <v>2030</v>
      </c>
      <c r="P411" s="30">
        <v>2031</v>
      </c>
      <c r="Q411" s="30">
        <v>2032</v>
      </c>
      <c r="R411" s="30">
        <v>2033</v>
      </c>
      <c r="S411" s="30">
        <v>2034</v>
      </c>
      <c r="T411" s="30">
        <v>2035</v>
      </c>
      <c r="U411" s="30">
        <v>2036</v>
      </c>
      <c r="V411" s="30">
        <v>2037</v>
      </c>
      <c r="W411" s="30">
        <v>2038</v>
      </c>
      <c r="X411" s="30">
        <v>2039</v>
      </c>
      <c r="Y411" s="30">
        <v>2040</v>
      </c>
      <c r="Z411" s="30">
        <v>2041</v>
      </c>
      <c r="AA411" s="30">
        <v>2042</v>
      </c>
    </row>
    <row r="412" spans="2:27" x14ac:dyDescent="0.2">
      <c r="B412" s="31" t="s">
        <v>97</v>
      </c>
      <c r="C412" s="31"/>
      <c r="D412" s="32"/>
      <c r="E412" s="32"/>
      <c r="F412" s="33" t="s">
        <v>26</v>
      </c>
      <c r="G412" s="39"/>
      <c r="H412" s="34">
        <v>198436628.97474882</v>
      </c>
      <c r="I412" s="34">
        <v>198436628.97474882</v>
      </c>
      <c r="J412" s="34">
        <v>198436628.97474882</v>
      </c>
      <c r="K412" s="34">
        <v>198436628.97474882</v>
      </c>
      <c r="L412" s="34">
        <v>198436628.97474882</v>
      </c>
      <c r="M412" s="34">
        <v>198436628.97474882</v>
      </c>
      <c r="N412" s="34">
        <v>198436628.97474882</v>
      </c>
      <c r="O412" s="34">
        <v>198436628.97474882</v>
      </c>
      <c r="P412" s="34">
        <v>198436628.97474882</v>
      </c>
      <c r="Q412" s="34">
        <v>198436628.97474882</v>
      </c>
      <c r="R412" s="34">
        <v>198436628.97474882</v>
      </c>
      <c r="S412" s="34">
        <v>198436628.97474882</v>
      </c>
      <c r="T412" s="34">
        <v>198436628.97474882</v>
      </c>
      <c r="U412" s="34">
        <v>198436628.97474882</v>
      </c>
      <c r="V412" s="34">
        <v>198436628.97474882</v>
      </c>
      <c r="W412" s="34">
        <v>198436628.97474882</v>
      </c>
      <c r="X412" s="34">
        <v>198436628.97474882</v>
      </c>
      <c r="Y412" s="34">
        <v>198436628.97474882</v>
      </c>
      <c r="Z412" s="34">
        <v>198436628.97474882</v>
      </c>
      <c r="AA412" s="34">
        <v>198436628.97474882</v>
      </c>
    </row>
    <row r="413" spans="2:27" x14ac:dyDescent="0.2">
      <c r="B413" s="31" t="s">
        <v>98</v>
      </c>
      <c r="C413" s="31"/>
      <c r="D413" s="32"/>
      <c r="E413" s="32"/>
      <c r="F413" s="33" t="s">
        <v>26</v>
      </c>
      <c r="G413" s="39"/>
      <c r="H413" s="34">
        <v>170438200.03259146</v>
      </c>
      <c r="I413" s="34">
        <v>170438200.03259146</v>
      </c>
      <c r="J413" s="34">
        <v>170438200.03259146</v>
      </c>
      <c r="K413" s="34">
        <v>170438200.03259146</v>
      </c>
      <c r="L413" s="34">
        <v>170438200.03259146</v>
      </c>
      <c r="M413" s="34">
        <v>170438200.03259146</v>
      </c>
      <c r="N413" s="34">
        <v>170438200.03259146</v>
      </c>
      <c r="O413" s="34">
        <v>170438200.03259146</v>
      </c>
      <c r="P413" s="34">
        <v>170438200.03259146</v>
      </c>
      <c r="Q413" s="34">
        <v>170438200.03259146</v>
      </c>
      <c r="R413" s="34">
        <v>170438200.03259146</v>
      </c>
      <c r="S413" s="34">
        <v>170438200.03259146</v>
      </c>
      <c r="T413" s="34">
        <v>170438200.03259146</v>
      </c>
      <c r="U413" s="34">
        <v>170438200.03259146</v>
      </c>
      <c r="V413" s="34">
        <v>170438200.03259146</v>
      </c>
      <c r="W413" s="34">
        <v>170438200.03259146</v>
      </c>
      <c r="X413" s="34">
        <v>170438200.03259146</v>
      </c>
      <c r="Y413" s="34">
        <v>170438200.03259146</v>
      </c>
      <c r="Z413" s="34">
        <v>170438200.03259146</v>
      </c>
      <c r="AA413" s="34">
        <v>170438200.03259146</v>
      </c>
    </row>
    <row r="414" spans="2:27" x14ac:dyDescent="0.2">
      <c r="B414" s="31" t="s">
        <v>99</v>
      </c>
      <c r="C414" s="31"/>
      <c r="D414" s="32"/>
      <c r="E414" s="32"/>
      <c r="F414" s="33" t="s">
        <v>26</v>
      </c>
      <c r="G414" s="39"/>
      <c r="H414" s="34">
        <v>113268531.5776422</v>
      </c>
      <c r="I414" s="34">
        <v>113268531.5776422</v>
      </c>
      <c r="J414" s="34">
        <v>113268531.5776422</v>
      </c>
      <c r="K414" s="34">
        <v>113268531.5776422</v>
      </c>
      <c r="L414" s="34">
        <v>113268531.5776422</v>
      </c>
      <c r="M414" s="34">
        <v>113268531.5776422</v>
      </c>
      <c r="N414" s="34">
        <v>113268531.5776422</v>
      </c>
      <c r="O414" s="34">
        <v>113268531.5776422</v>
      </c>
      <c r="P414" s="34">
        <v>113268531.5776422</v>
      </c>
      <c r="Q414" s="34">
        <v>113268531.5776422</v>
      </c>
      <c r="R414" s="34">
        <v>113268531.5776422</v>
      </c>
      <c r="S414" s="34">
        <v>113268531.5776422</v>
      </c>
      <c r="T414" s="34">
        <v>113268531.5776422</v>
      </c>
      <c r="U414" s="34">
        <v>113268531.5776422</v>
      </c>
      <c r="V414" s="34">
        <v>113268531.5776422</v>
      </c>
      <c r="W414" s="34">
        <v>113268531.5776422</v>
      </c>
      <c r="X414" s="34">
        <v>113268531.5776422</v>
      </c>
      <c r="Y414" s="34">
        <v>113268531.5776422</v>
      </c>
      <c r="Z414" s="34">
        <v>113268531.5776422</v>
      </c>
      <c r="AA414" s="34">
        <v>113268531.5776422</v>
      </c>
    </row>
    <row r="415" spans="2:27" x14ac:dyDescent="0.2">
      <c r="B415" s="31" t="s">
        <v>100</v>
      </c>
      <c r="C415" s="31"/>
      <c r="D415" s="32"/>
      <c r="E415" s="32"/>
      <c r="F415" s="33" t="s">
        <v>26</v>
      </c>
      <c r="G415" s="39"/>
      <c r="H415" s="34">
        <v>92516904.465757415</v>
      </c>
      <c r="I415" s="34">
        <v>92516904.465757415</v>
      </c>
      <c r="J415" s="34">
        <v>92516904.465757415</v>
      </c>
      <c r="K415" s="34">
        <v>92516904.465757415</v>
      </c>
      <c r="L415" s="34">
        <v>92516904.465757415</v>
      </c>
      <c r="M415" s="34">
        <v>92516904.465757415</v>
      </c>
      <c r="N415" s="34">
        <v>92516904.465757415</v>
      </c>
      <c r="O415" s="34">
        <v>92516904.465757415</v>
      </c>
      <c r="P415" s="34">
        <v>92516904.465757415</v>
      </c>
      <c r="Q415" s="34">
        <v>92516904.465757415</v>
      </c>
      <c r="R415" s="34">
        <v>92516904.465757415</v>
      </c>
      <c r="S415" s="34">
        <v>92516904.465757415</v>
      </c>
      <c r="T415" s="34">
        <v>92516904.465757415</v>
      </c>
      <c r="U415" s="34">
        <v>92516904.465757415</v>
      </c>
      <c r="V415" s="34">
        <v>92516904.465757415</v>
      </c>
      <c r="W415" s="34">
        <v>92516904.465757415</v>
      </c>
      <c r="X415" s="34">
        <v>92516904.465757415</v>
      </c>
      <c r="Y415" s="34">
        <v>92516904.465757415</v>
      </c>
      <c r="Z415" s="34">
        <v>92516904.465757415</v>
      </c>
      <c r="AA415" s="34">
        <v>92516904.465757415</v>
      </c>
    </row>
    <row r="416" spans="2:27" x14ac:dyDescent="0.2">
      <c r="B416" s="31" t="s">
        <v>101</v>
      </c>
      <c r="C416" s="31"/>
      <c r="D416" s="32"/>
      <c r="E416" s="32"/>
      <c r="F416" s="33" t="s">
        <v>26</v>
      </c>
      <c r="G416" s="39"/>
      <c r="H416" s="34">
        <v>143544924.96725678</v>
      </c>
      <c r="I416" s="34">
        <v>143544924.96725678</v>
      </c>
      <c r="J416" s="34">
        <v>143544924.96725678</v>
      </c>
      <c r="K416" s="34">
        <v>143544924.96725678</v>
      </c>
      <c r="L416" s="34">
        <v>143544924.96725678</v>
      </c>
      <c r="M416" s="34">
        <v>143544924.96725678</v>
      </c>
      <c r="N416" s="34">
        <v>143544924.96725678</v>
      </c>
      <c r="O416" s="34">
        <v>143544924.96725678</v>
      </c>
      <c r="P416" s="34">
        <v>143544924.96725678</v>
      </c>
      <c r="Q416" s="34">
        <v>143544924.96725678</v>
      </c>
      <c r="R416" s="34">
        <v>143544924.96725678</v>
      </c>
      <c r="S416" s="34">
        <v>143544924.96725678</v>
      </c>
      <c r="T416" s="34">
        <v>143544924.96725678</v>
      </c>
      <c r="U416" s="34">
        <v>143544924.96725678</v>
      </c>
      <c r="V416" s="34">
        <v>143544924.96725678</v>
      </c>
      <c r="W416" s="34">
        <v>143544924.96725678</v>
      </c>
      <c r="X416" s="34">
        <v>143544924.96725678</v>
      </c>
      <c r="Y416" s="34">
        <v>143544924.96725678</v>
      </c>
      <c r="Z416" s="34">
        <v>143544924.96725678</v>
      </c>
      <c r="AA416" s="34">
        <v>143544924.96725678</v>
      </c>
    </row>
    <row r="417" spans="2:27" x14ac:dyDescent="0.2">
      <c r="B417" s="31" t="s">
        <v>102</v>
      </c>
      <c r="C417" s="31"/>
      <c r="D417" s="32"/>
      <c r="E417" s="32"/>
      <c r="F417" s="33" t="s">
        <v>26</v>
      </c>
      <c r="G417" s="39"/>
      <c r="H417" s="34">
        <v>171633714.46597642</v>
      </c>
      <c r="I417" s="34">
        <v>171633714.46597642</v>
      </c>
      <c r="J417" s="34">
        <v>171633714.46597642</v>
      </c>
      <c r="K417" s="34">
        <v>171633714.46597642</v>
      </c>
      <c r="L417" s="34">
        <v>171633714.46597642</v>
      </c>
      <c r="M417" s="34">
        <v>171633714.46597642</v>
      </c>
      <c r="N417" s="34">
        <v>171633714.46597642</v>
      </c>
      <c r="O417" s="34">
        <v>171633714.46597642</v>
      </c>
      <c r="P417" s="34">
        <v>171633714.46597642</v>
      </c>
      <c r="Q417" s="34">
        <v>171633714.46597642</v>
      </c>
      <c r="R417" s="34">
        <v>171633714.46597642</v>
      </c>
      <c r="S417" s="34">
        <v>171633714.46597642</v>
      </c>
      <c r="T417" s="34">
        <v>171633714.46597642</v>
      </c>
      <c r="U417" s="34">
        <v>171633714.46597642</v>
      </c>
      <c r="V417" s="34">
        <v>171633714.46597642</v>
      </c>
      <c r="W417" s="34">
        <v>171633714.46597642</v>
      </c>
      <c r="X417" s="34">
        <v>171633714.46597642</v>
      </c>
      <c r="Y417" s="34">
        <v>171633714.46597642</v>
      </c>
      <c r="Z417" s="34">
        <v>171633714.46597642</v>
      </c>
      <c r="AA417" s="34">
        <v>171633714.46597642</v>
      </c>
    </row>
    <row r="418" spans="2:27" x14ac:dyDescent="0.2">
      <c r="B418" s="31" t="s">
        <v>103</v>
      </c>
      <c r="C418" s="31"/>
      <c r="D418" s="32"/>
      <c r="E418" s="32"/>
      <c r="F418" s="33" t="s">
        <v>26</v>
      </c>
      <c r="G418" s="39"/>
      <c r="H418" s="34">
        <v>100533875.01147252</v>
      </c>
      <c r="I418" s="34">
        <v>100533875.01147252</v>
      </c>
      <c r="J418" s="34">
        <v>100533875.01147252</v>
      </c>
      <c r="K418" s="34">
        <v>100533875.01147252</v>
      </c>
      <c r="L418" s="34">
        <v>100533875.01147252</v>
      </c>
      <c r="M418" s="34">
        <v>100533875.01147252</v>
      </c>
      <c r="N418" s="34">
        <v>100533875.01147252</v>
      </c>
      <c r="O418" s="34">
        <v>100533875.01147252</v>
      </c>
      <c r="P418" s="34">
        <v>100533875.01147252</v>
      </c>
      <c r="Q418" s="34">
        <v>100533875.01147252</v>
      </c>
      <c r="R418" s="34">
        <v>100533875.01147252</v>
      </c>
      <c r="S418" s="34">
        <v>100533875.01147252</v>
      </c>
      <c r="T418" s="34">
        <v>100533875.01147252</v>
      </c>
      <c r="U418" s="34">
        <v>100533875.01147252</v>
      </c>
      <c r="V418" s="34">
        <v>100533875.01147252</v>
      </c>
      <c r="W418" s="34">
        <v>100533875.01147252</v>
      </c>
      <c r="X418" s="34">
        <v>100533875.01147252</v>
      </c>
      <c r="Y418" s="34">
        <v>100533875.01147252</v>
      </c>
      <c r="Z418" s="34">
        <v>100533875.01147252</v>
      </c>
      <c r="AA418" s="34">
        <v>100533875.01147252</v>
      </c>
    </row>
    <row r="419" spans="2:27" x14ac:dyDescent="0.2">
      <c r="B419" s="31" t="s">
        <v>104</v>
      </c>
      <c r="C419" s="31"/>
      <c r="D419" s="32"/>
      <c r="E419" s="32"/>
      <c r="F419" s="33" t="s">
        <v>26</v>
      </c>
      <c r="G419" s="39"/>
      <c r="H419" s="75" t="s">
        <v>200</v>
      </c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</row>
    <row r="420" spans="2:27" x14ac:dyDescent="0.2">
      <c r="B420" s="31" t="s">
        <v>105</v>
      </c>
      <c r="C420" s="31"/>
      <c r="D420" s="32"/>
      <c r="E420" s="32"/>
      <c r="F420" s="33" t="s">
        <v>26</v>
      </c>
      <c r="G420" s="39"/>
      <c r="H420" s="34">
        <v>129097373.9088921</v>
      </c>
      <c r="I420" s="34">
        <v>129097373.9088921</v>
      </c>
      <c r="J420" s="34">
        <v>129097373.9088921</v>
      </c>
      <c r="K420" s="34">
        <v>129097373.9088921</v>
      </c>
      <c r="L420" s="34">
        <v>129097373.9088921</v>
      </c>
      <c r="M420" s="34">
        <v>129097373.9088921</v>
      </c>
      <c r="N420" s="34">
        <v>129097373.9088921</v>
      </c>
      <c r="O420" s="34">
        <v>129097373.9088921</v>
      </c>
      <c r="P420" s="34">
        <v>129097373.9088921</v>
      </c>
      <c r="Q420" s="34">
        <v>129097373.9088921</v>
      </c>
      <c r="R420" s="34">
        <v>129097373.9088921</v>
      </c>
      <c r="S420" s="34">
        <v>129097373.9088921</v>
      </c>
      <c r="T420" s="34">
        <v>129097373.9088921</v>
      </c>
      <c r="U420" s="34">
        <v>129097373.9088921</v>
      </c>
      <c r="V420" s="34">
        <v>129097373.9088921</v>
      </c>
      <c r="W420" s="34">
        <v>129097373.9088921</v>
      </c>
      <c r="X420" s="34">
        <v>129097373.9088921</v>
      </c>
      <c r="Y420" s="34">
        <v>129097373.9088921</v>
      </c>
      <c r="Z420" s="34">
        <v>129097373.9088921</v>
      </c>
      <c r="AA420" s="34">
        <v>129097373.9088921</v>
      </c>
    </row>
    <row r="421" spans="2:27" x14ac:dyDescent="0.2">
      <c r="B421" s="31" t="s">
        <v>117</v>
      </c>
      <c r="C421" s="31"/>
      <c r="D421" s="32"/>
      <c r="E421" s="32"/>
      <c r="F421" s="33" t="s">
        <v>26</v>
      </c>
      <c r="G421" s="39"/>
      <c r="H421" s="75" t="s">
        <v>200</v>
      </c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</row>
    <row r="422" spans="2:27" x14ac:dyDescent="0.2">
      <c r="B422" s="31" t="s">
        <v>118</v>
      </c>
      <c r="C422" s="31"/>
      <c r="D422" s="32"/>
      <c r="E422" s="32"/>
      <c r="F422" s="33" t="s">
        <v>26</v>
      </c>
      <c r="G422" s="39"/>
      <c r="H422" s="75" t="s">
        <v>200</v>
      </c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</row>
    <row r="423" spans="2:27" x14ac:dyDescent="0.2">
      <c r="B423" s="97" t="s">
        <v>157</v>
      </c>
      <c r="C423" s="31"/>
      <c r="D423" s="32"/>
      <c r="E423" s="32"/>
      <c r="F423" s="33" t="s">
        <v>26</v>
      </c>
      <c r="G423" s="39"/>
      <c r="H423" s="75" t="s">
        <v>200</v>
      </c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</row>
    <row r="425" spans="2:27" ht="15" x14ac:dyDescent="0.25">
      <c r="B425" s="26" t="s">
        <v>182</v>
      </c>
      <c r="C425" s="9"/>
      <c r="D425" s="9"/>
      <c r="E425" s="9"/>
      <c r="F425" s="27"/>
      <c r="G425" s="38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2:27" ht="15" x14ac:dyDescent="0.25">
      <c r="B426" s="28" t="s">
        <v>25</v>
      </c>
      <c r="C426" s="28"/>
      <c r="D426" s="28"/>
      <c r="E426" s="28"/>
      <c r="F426" s="29" t="s">
        <v>17</v>
      </c>
      <c r="G426" s="30" t="s">
        <v>44</v>
      </c>
      <c r="H426" s="30">
        <v>2023</v>
      </c>
      <c r="I426" s="30">
        <v>2024</v>
      </c>
      <c r="J426" s="30">
        <v>2025</v>
      </c>
      <c r="K426" s="30">
        <v>2026</v>
      </c>
      <c r="L426" s="30">
        <v>2027</v>
      </c>
      <c r="M426" s="30">
        <v>2028</v>
      </c>
      <c r="N426" s="30">
        <v>2029</v>
      </c>
      <c r="O426" s="30">
        <v>2030</v>
      </c>
      <c r="P426" s="30">
        <v>2031</v>
      </c>
      <c r="Q426" s="30">
        <v>2032</v>
      </c>
      <c r="R426" s="30">
        <v>2033</v>
      </c>
      <c r="S426" s="30">
        <v>2034</v>
      </c>
      <c r="T426" s="30">
        <v>2035</v>
      </c>
      <c r="U426" s="30">
        <v>2036</v>
      </c>
      <c r="V426" s="30">
        <v>2037</v>
      </c>
      <c r="W426" s="30">
        <v>2038</v>
      </c>
      <c r="X426" s="30">
        <v>2039</v>
      </c>
      <c r="Y426" s="30">
        <v>2040</v>
      </c>
      <c r="Z426" s="30">
        <v>2041</v>
      </c>
      <c r="AA426" s="30">
        <v>2042</v>
      </c>
    </row>
    <row r="427" spans="2:27" x14ac:dyDescent="0.2">
      <c r="B427" s="31" t="s">
        <v>97</v>
      </c>
      <c r="C427" s="31"/>
      <c r="D427" s="32"/>
      <c r="E427" s="32"/>
      <c r="F427" s="33" t="s">
        <v>26</v>
      </c>
      <c r="G427" s="39"/>
      <c r="H427" s="34" t="s">
        <v>196</v>
      </c>
      <c r="I427" s="34" t="s">
        <v>196</v>
      </c>
      <c r="J427" s="34" t="s">
        <v>196</v>
      </c>
      <c r="K427" s="34" t="s">
        <v>196</v>
      </c>
      <c r="L427" s="34" t="s">
        <v>197</v>
      </c>
      <c r="M427" s="34" t="s">
        <v>197</v>
      </c>
      <c r="N427" s="34" t="s">
        <v>197</v>
      </c>
      <c r="O427" s="34" t="s">
        <v>197</v>
      </c>
      <c r="P427" s="34" t="s">
        <v>197</v>
      </c>
      <c r="Q427" s="34" t="s">
        <v>197</v>
      </c>
      <c r="R427" s="34" t="s">
        <v>197</v>
      </c>
      <c r="S427" s="34" t="s">
        <v>197</v>
      </c>
      <c r="T427" s="34" t="s">
        <v>197</v>
      </c>
      <c r="U427" s="34" t="s">
        <v>197</v>
      </c>
      <c r="V427" s="34" t="s">
        <v>197</v>
      </c>
      <c r="W427" s="34" t="s">
        <v>197</v>
      </c>
      <c r="X427" s="34" t="s">
        <v>197</v>
      </c>
      <c r="Y427" s="34" t="s">
        <v>197</v>
      </c>
      <c r="Z427" s="34" t="s">
        <v>197</v>
      </c>
      <c r="AA427" s="34" t="s">
        <v>197</v>
      </c>
    </row>
    <row r="428" spans="2:27" x14ac:dyDescent="0.2">
      <c r="B428" s="31" t="s">
        <v>98</v>
      </c>
      <c r="C428" s="31"/>
      <c r="D428" s="32"/>
      <c r="E428" s="32"/>
      <c r="F428" s="33" t="s">
        <v>26</v>
      </c>
      <c r="G428" s="39"/>
      <c r="H428" s="34" t="s">
        <v>196</v>
      </c>
      <c r="I428" s="34" t="s">
        <v>196</v>
      </c>
      <c r="J428" s="34" t="s">
        <v>196</v>
      </c>
      <c r="K428" s="34" t="s">
        <v>196</v>
      </c>
      <c r="L428" s="34" t="s">
        <v>197</v>
      </c>
      <c r="M428" s="34" t="s">
        <v>197</v>
      </c>
      <c r="N428" s="34" t="s">
        <v>197</v>
      </c>
      <c r="O428" s="34" t="s">
        <v>197</v>
      </c>
      <c r="P428" s="34" t="s">
        <v>197</v>
      </c>
      <c r="Q428" s="34" t="s">
        <v>197</v>
      </c>
      <c r="R428" s="34" t="s">
        <v>197</v>
      </c>
      <c r="S428" s="34" t="s">
        <v>197</v>
      </c>
      <c r="T428" s="34" t="s">
        <v>197</v>
      </c>
      <c r="U428" s="34" t="s">
        <v>197</v>
      </c>
      <c r="V428" s="34" t="s">
        <v>197</v>
      </c>
      <c r="W428" s="34" t="s">
        <v>197</v>
      </c>
      <c r="X428" s="34" t="s">
        <v>197</v>
      </c>
      <c r="Y428" s="34" t="s">
        <v>197</v>
      </c>
      <c r="Z428" s="34" t="s">
        <v>197</v>
      </c>
      <c r="AA428" s="34" t="s">
        <v>197</v>
      </c>
    </row>
    <row r="429" spans="2:27" x14ac:dyDescent="0.2">
      <c r="B429" s="31" t="s">
        <v>99</v>
      </c>
      <c r="C429" s="31"/>
      <c r="D429" s="32"/>
      <c r="E429" s="32"/>
      <c r="F429" s="33" t="s">
        <v>26</v>
      </c>
      <c r="G429" s="39"/>
      <c r="H429" s="34" t="s">
        <v>196</v>
      </c>
      <c r="I429" s="34" t="s">
        <v>196</v>
      </c>
      <c r="J429" s="34" t="s">
        <v>196</v>
      </c>
      <c r="K429" s="34" t="s">
        <v>196</v>
      </c>
      <c r="L429" s="34" t="s">
        <v>196</v>
      </c>
      <c r="M429" s="34" t="s">
        <v>197</v>
      </c>
      <c r="N429" s="34" t="s">
        <v>197</v>
      </c>
      <c r="O429" s="34" t="s">
        <v>197</v>
      </c>
      <c r="P429" s="34" t="s">
        <v>197</v>
      </c>
      <c r="Q429" s="34" t="s">
        <v>197</v>
      </c>
      <c r="R429" s="34" t="s">
        <v>197</v>
      </c>
      <c r="S429" s="34" t="s">
        <v>197</v>
      </c>
      <c r="T429" s="34" t="s">
        <v>197</v>
      </c>
      <c r="U429" s="34" t="s">
        <v>197</v>
      </c>
      <c r="V429" s="34" t="s">
        <v>197</v>
      </c>
      <c r="W429" s="34" t="s">
        <v>197</v>
      </c>
      <c r="X429" s="34" t="s">
        <v>197</v>
      </c>
      <c r="Y429" s="34" t="s">
        <v>197</v>
      </c>
      <c r="Z429" s="34" t="s">
        <v>197</v>
      </c>
      <c r="AA429" s="34" t="s">
        <v>197</v>
      </c>
    </row>
    <row r="430" spans="2:27" x14ac:dyDescent="0.2">
      <c r="B430" s="31" t="s">
        <v>100</v>
      </c>
      <c r="C430" s="31"/>
      <c r="D430" s="32"/>
      <c r="E430" s="32"/>
      <c r="F430" s="33" t="s">
        <v>26</v>
      </c>
      <c r="G430" s="39"/>
      <c r="H430" s="34" t="s">
        <v>196</v>
      </c>
      <c r="I430" s="34" t="s">
        <v>196</v>
      </c>
      <c r="J430" s="34" t="s">
        <v>196</v>
      </c>
      <c r="K430" s="34" t="s">
        <v>196</v>
      </c>
      <c r="L430" s="34" t="s">
        <v>196</v>
      </c>
      <c r="M430" s="34" t="s">
        <v>197</v>
      </c>
      <c r="N430" s="34" t="s">
        <v>197</v>
      </c>
      <c r="O430" s="34" t="s">
        <v>197</v>
      </c>
      <c r="P430" s="34" t="s">
        <v>197</v>
      </c>
      <c r="Q430" s="34" t="s">
        <v>197</v>
      </c>
      <c r="R430" s="34" t="s">
        <v>197</v>
      </c>
      <c r="S430" s="34" t="s">
        <v>197</v>
      </c>
      <c r="T430" s="34" t="s">
        <v>197</v>
      </c>
      <c r="U430" s="34" t="s">
        <v>197</v>
      </c>
      <c r="V430" s="34" t="s">
        <v>197</v>
      </c>
      <c r="W430" s="34" t="s">
        <v>197</v>
      </c>
      <c r="X430" s="34" t="s">
        <v>197</v>
      </c>
      <c r="Y430" s="34" t="s">
        <v>197</v>
      </c>
      <c r="Z430" s="34" t="s">
        <v>197</v>
      </c>
      <c r="AA430" s="34" t="s">
        <v>197</v>
      </c>
    </row>
    <row r="431" spans="2:27" x14ac:dyDescent="0.2">
      <c r="B431" s="31" t="s">
        <v>101</v>
      </c>
      <c r="C431" s="31"/>
      <c r="D431" s="32"/>
      <c r="E431" s="32"/>
      <c r="F431" s="33" t="s">
        <v>26</v>
      </c>
      <c r="G431" s="39"/>
      <c r="H431" s="34" t="s">
        <v>196</v>
      </c>
      <c r="I431" s="34" t="s">
        <v>196</v>
      </c>
      <c r="J431" s="34" t="s">
        <v>196</v>
      </c>
      <c r="K431" s="34" t="s">
        <v>196</v>
      </c>
      <c r="L431" s="34" t="s">
        <v>196</v>
      </c>
      <c r="M431" s="34" t="s">
        <v>196</v>
      </c>
      <c r="N431" s="34" t="s">
        <v>197</v>
      </c>
      <c r="O431" s="34" t="s">
        <v>197</v>
      </c>
      <c r="P431" s="34" t="s">
        <v>197</v>
      </c>
      <c r="Q431" s="34" t="s">
        <v>197</v>
      </c>
      <c r="R431" s="34" t="s">
        <v>197</v>
      </c>
      <c r="S431" s="34" t="s">
        <v>197</v>
      </c>
      <c r="T431" s="34" t="s">
        <v>197</v>
      </c>
      <c r="U431" s="34" t="s">
        <v>197</v>
      </c>
      <c r="V431" s="34" t="s">
        <v>197</v>
      </c>
      <c r="W431" s="34" t="s">
        <v>197</v>
      </c>
      <c r="X431" s="34" t="s">
        <v>197</v>
      </c>
      <c r="Y431" s="34" t="s">
        <v>197</v>
      </c>
      <c r="Z431" s="34" t="s">
        <v>197</v>
      </c>
      <c r="AA431" s="34" t="s">
        <v>197</v>
      </c>
    </row>
    <row r="432" spans="2:27" x14ac:dyDescent="0.2">
      <c r="B432" s="31" t="s">
        <v>102</v>
      </c>
      <c r="C432" s="31"/>
      <c r="D432" s="32"/>
      <c r="E432" s="32"/>
      <c r="F432" s="33" t="s">
        <v>26</v>
      </c>
      <c r="G432" s="39"/>
      <c r="H432" s="34" t="s">
        <v>196</v>
      </c>
      <c r="I432" s="34" t="s">
        <v>196</v>
      </c>
      <c r="J432" s="34" t="s">
        <v>196</v>
      </c>
      <c r="K432" s="34" t="s">
        <v>196</v>
      </c>
      <c r="L432" s="34" t="s">
        <v>196</v>
      </c>
      <c r="M432" s="34" t="s">
        <v>196</v>
      </c>
      <c r="N432" s="34" t="s">
        <v>197</v>
      </c>
      <c r="O432" s="34" t="s">
        <v>197</v>
      </c>
      <c r="P432" s="34" t="s">
        <v>197</v>
      </c>
      <c r="Q432" s="34" t="s">
        <v>197</v>
      </c>
      <c r="R432" s="34" t="s">
        <v>197</v>
      </c>
      <c r="S432" s="34" t="s">
        <v>197</v>
      </c>
      <c r="T432" s="34" t="s">
        <v>197</v>
      </c>
      <c r="U432" s="34" t="s">
        <v>197</v>
      </c>
      <c r="V432" s="34" t="s">
        <v>197</v>
      </c>
      <c r="W432" s="34" t="s">
        <v>197</v>
      </c>
      <c r="X432" s="34" t="s">
        <v>197</v>
      </c>
      <c r="Y432" s="34" t="s">
        <v>197</v>
      </c>
      <c r="Z432" s="34" t="s">
        <v>197</v>
      </c>
      <c r="AA432" s="34" t="s">
        <v>197</v>
      </c>
    </row>
    <row r="433" spans="2:27" x14ac:dyDescent="0.2">
      <c r="B433" s="31" t="s">
        <v>103</v>
      </c>
      <c r="C433" s="31"/>
      <c r="D433" s="32"/>
      <c r="E433" s="32"/>
      <c r="F433" s="33" t="s">
        <v>26</v>
      </c>
      <c r="G433" s="39"/>
      <c r="H433" s="34" t="s">
        <v>196</v>
      </c>
      <c r="I433" s="34" t="s">
        <v>196</v>
      </c>
      <c r="J433" s="34" t="s">
        <v>196</v>
      </c>
      <c r="K433" s="34" t="s">
        <v>196</v>
      </c>
      <c r="L433" s="34" t="s">
        <v>197</v>
      </c>
      <c r="M433" s="34" t="s">
        <v>197</v>
      </c>
      <c r="N433" s="34" t="s">
        <v>197</v>
      </c>
      <c r="O433" s="34" t="s">
        <v>197</v>
      </c>
      <c r="P433" s="34" t="s">
        <v>197</v>
      </c>
      <c r="Q433" s="34" t="s">
        <v>197</v>
      </c>
      <c r="R433" s="34" t="s">
        <v>197</v>
      </c>
      <c r="S433" s="34" t="s">
        <v>197</v>
      </c>
      <c r="T433" s="34" t="s">
        <v>197</v>
      </c>
      <c r="U433" s="34" t="s">
        <v>197</v>
      </c>
      <c r="V433" s="34" t="s">
        <v>197</v>
      </c>
      <c r="W433" s="34" t="s">
        <v>197</v>
      </c>
      <c r="X433" s="34" t="s">
        <v>197</v>
      </c>
      <c r="Y433" s="34" t="s">
        <v>197</v>
      </c>
      <c r="Z433" s="34" t="s">
        <v>197</v>
      </c>
      <c r="AA433" s="34" t="s">
        <v>197</v>
      </c>
    </row>
    <row r="434" spans="2:27" x14ac:dyDescent="0.2">
      <c r="B434" s="31" t="s">
        <v>104</v>
      </c>
      <c r="C434" s="31"/>
      <c r="D434" s="32"/>
      <c r="E434" s="32"/>
      <c r="F434" s="33" t="s">
        <v>26</v>
      </c>
      <c r="G434" s="39"/>
      <c r="H434" s="34" t="s">
        <v>196</v>
      </c>
      <c r="I434" s="34" t="s">
        <v>196</v>
      </c>
      <c r="J434" s="34" t="s">
        <v>196</v>
      </c>
      <c r="K434" s="34" t="s">
        <v>196</v>
      </c>
      <c r="L434" s="34" t="s">
        <v>197</v>
      </c>
      <c r="M434" s="34" t="s">
        <v>197</v>
      </c>
      <c r="N434" s="34" t="s">
        <v>197</v>
      </c>
      <c r="O434" s="34" t="s">
        <v>197</v>
      </c>
      <c r="P434" s="34" t="s">
        <v>197</v>
      </c>
      <c r="Q434" s="34" t="s">
        <v>197</v>
      </c>
      <c r="R434" s="34" t="s">
        <v>197</v>
      </c>
      <c r="S434" s="34" t="s">
        <v>197</v>
      </c>
      <c r="T434" s="34" t="s">
        <v>197</v>
      </c>
      <c r="U434" s="34" t="s">
        <v>197</v>
      </c>
      <c r="V434" s="34" t="s">
        <v>197</v>
      </c>
      <c r="W434" s="34" t="s">
        <v>197</v>
      </c>
      <c r="X434" s="34" t="s">
        <v>197</v>
      </c>
      <c r="Y434" s="34" t="s">
        <v>197</v>
      </c>
      <c r="Z434" s="34" t="s">
        <v>197</v>
      </c>
      <c r="AA434" s="34" t="s">
        <v>197</v>
      </c>
    </row>
    <row r="435" spans="2:27" x14ac:dyDescent="0.2">
      <c r="B435" s="31" t="s">
        <v>105</v>
      </c>
      <c r="C435" s="31"/>
      <c r="D435" s="32"/>
      <c r="E435" s="32"/>
      <c r="F435" s="33" t="s">
        <v>26</v>
      </c>
      <c r="G435" s="39"/>
      <c r="H435" s="34" t="s">
        <v>196</v>
      </c>
      <c r="I435" s="34" t="s">
        <v>196</v>
      </c>
      <c r="J435" s="34" t="s">
        <v>196</v>
      </c>
      <c r="K435" s="34" t="s">
        <v>196</v>
      </c>
      <c r="L435" s="34" t="s">
        <v>197</v>
      </c>
      <c r="M435" s="34" t="s">
        <v>197</v>
      </c>
      <c r="N435" s="34" t="s">
        <v>197</v>
      </c>
      <c r="O435" s="34" t="s">
        <v>197</v>
      </c>
      <c r="P435" s="34" t="s">
        <v>197</v>
      </c>
      <c r="Q435" s="34" t="s">
        <v>197</v>
      </c>
      <c r="R435" s="34" t="s">
        <v>197</v>
      </c>
      <c r="S435" s="34" t="s">
        <v>197</v>
      </c>
      <c r="T435" s="34" t="s">
        <v>197</v>
      </c>
      <c r="U435" s="34" t="s">
        <v>197</v>
      </c>
      <c r="V435" s="34" t="s">
        <v>197</v>
      </c>
      <c r="W435" s="34" t="s">
        <v>197</v>
      </c>
      <c r="X435" s="34" t="s">
        <v>197</v>
      </c>
      <c r="Y435" s="34" t="s">
        <v>197</v>
      </c>
      <c r="Z435" s="34" t="s">
        <v>197</v>
      </c>
      <c r="AA435" s="34" t="s">
        <v>197</v>
      </c>
    </row>
    <row r="436" spans="2:27" x14ac:dyDescent="0.2">
      <c r="B436" s="31" t="s">
        <v>117</v>
      </c>
      <c r="C436" s="31"/>
      <c r="D436" s="32"/>
      <c r="E436" s="32"/>
      <c r="F436" s="33" t="s">
        <v>26</v>
      </c>
      <c r="G436" s="39"/>
      <c r="H436" s="34" t="s">
        <v>196</v>
      </c>
      <c r="I436" s="34" t="s">
        <v>196</v>
      </c>
      <c r="J436" s="34" t="s">
        <v>196</v>
      </c>
      <c r="K436" s="34" t="s">
        <v>196</v>
      </c>
      <c r="L436" s="34" t="s">
        <v>197</v>
      </c>
      <c r="M436" s="34" t="s">
        <v>197</v>
      </c>
      <c r="N436" s="34" t="s">
        <v>197</v>
      </c>
      <c r="O436" s="34" t="s">
        <v>197</v>
      </c>
      <c r="P436" s="34" t="s">
        <v>197</v>
      </c>
      <c r="Q436" s="34" t="s">
        <v>197</v>
      </c>
      <c r="R436" s="34" t="s">
        <v>197</v>
      </c>
      <c r="S436" s="34" t="s">
        <v>197</v>
      </c>
      <c r="T436" s="34" t="s">
        <v>197</v>
      </c>
      <c r="U436" s="34" t="s">
        <v>197</v>
      </c>
      <c r="V436" s="34" t="s">
        <v>197</v>
      </c>
      <c r="W436" s="34" t="s">
        <v>197</v>
      </c>
      <c r="X436" s="34" t="s">
        <v>197</v>
      </c>
      <c r="Y436" s="34" t="s">
        <v>197</v>
      </c>
      <c r="Z436" s="34" t="s">
        <v>197</v>
      </c>
      <c r="AA436" s="34" t="s">
        <v>197</v>
      </c>
    </row>
    <row r="437" spans="2:27" x14ac:dyDescent="0.2">
      <c r="B437" s="31" t="s">
        <v>118</v>
      </c>
      <c r="C437" s="31"/>
      <c r="D437" s="32"/>
      <c r="E437" s="32"/>
      <c r="F437" s="33" t="s">
        <v>26</v>
      </c>
      <c r="G437" s="39"/>
      <c r="H437" s="34" t="s">
        <v>196</v>
      </c>
      <c r="I437" s="34" t="s">
        <v>196</v>
      </c>
      <c r="J437" s="34" t="s">
        <v>196</v>
      </c>
      <c r="K437" s="34" t="s">
        <v>197</v>
      </c>
      <c r="L437" s="34" t="s">
        <v>197</v>
      </c>
      <c r="M437" s="34" t="s">
        <v>197</v>
      </c>
      <c r="N437" s="34" t="s">
        <v>197</v>
      </c>
      <c r="O437" s="34" t="s">
        <v>197</v>
      </c>
      <c r="P437" s="34" t="s">
        <v>197</v>
      </c>
      <c r="Q437" s="34" t="s">
        <v>197</v>
      </c>
      <c r="R437" s="34" t="s">
        <v>197</v>
      </c>
      <c r="S437" s="34" t="s">
        <v>197</v>
      </c>
      <c r="T437" s="34" t="s">
        <v>197</v>
      </c>
      <c r="U437" s="34" t="s">
        <v>197</v>
      </c>
      <c r="V437" s="34" t="s">
        <v>197</v>
      </c>
      <c r="W437" s="34" t="s">
        <v>197</v>
      </c>
      <c r="X437" s="34" t="s">
        <v>197</v>
      </c>
      <c r="Y437" s="34" t="s">
        <v>197</v>
      </c>
      <c r="Z437" s="34" t="s">
        <v>197</v>
      </c>
      <c r="AA437" s="34" t="s">
        <v>197</v>
      </c>
    </row>
    <row r="438" spans="2:27" x14ac:dyDescent="0.2">
      <c r="B438" s="97" t="s">
        <v>157</v>
      </c>
      <c r="C438" s="31"/>
      <c r="D438" s="32"/>
      <c r="E438" s="32"/>
      <c r="F438" s="33" t="s">
        <v>26</v>
      </c>
      <c r="G438" s="39"/>
      <c r="H438" s="34" t="s">
        <v>196</v>
      </c>
      <c r="I438" s="34" t="s">
        <v>196</v>
      </c>
      <c r="J438" s="34" t="s">
        <v>196</v>
      </c>
      <c r="K438" s="34" t="s">
        <v>197</v>
      </c>
      <c r="L438" s="34" t="s">
        <v>197</v>
      </c>
      <c r="M438" s="34" t="s">
        <v>197</v>
      </c>
      <c r="N438" s="34" t="s">
        <v>197</v>
      </c>
      <c r="O438" s="34" t="s">
        <v>197</v>
      </c>
      <c r="P438" s="34" t="s">
        <v>197</v>
      </c>
      <c r="Q438" s="34" t="s">
        <v>197</v>
      </c>
      <c r="R438" s="34" t="s">
        <v>197</v>
      </c>
      <c r="S438" s="34" t="s">
        <v>197</v>
      </c>
      <c r="T438" s="34" t="s">
        <v>197</v>
      </c>
      <c r="U438" s="34" t="s">
        <v>197</v>
      </c>
      <c r="V438" s="34" t="s">
        <v>197</v>
      </c>
      <c r="W438" s="34" t="s">
        <v>197</v>
      </c>
      <c r="X438" s="34" t="s">
        <v>197</v>
      </c>
      <c r="Y438" s="34" t="s">
        <v>197</v>
      </c>
      <c r="Z438" s="34" t="s">
        <v>197</v>
      </c>
      <c r="AA438" s="34" t="s">
        <v>197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Cover</vt:lpstr>
      <vt:lpstr>Results</vt:lpstr>
      <vt:lpstr>Chart tables</vt:lpstr>
      <vt:lpstr>General inputs</vt:lpstr>
      <vt:lpstr>CBA inputs</vt:lpstr>
      <vt:lpstr>Line 969 costs</vt:lpstr>
      <vt:lpstr>S1</vt:lpstr>
      <vt:lpstr>S2</vt:lpstr>
      <vt:lpstr>S3</vt:lpstr>
      <vt:lpstr>Weighted</vt:lpstr>
      <vt:lpstr>FirstYear</vt:lpstr>
      <vt:lpstr>Opex_percentage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Chen</dc:creator>
  <cp:lastModifiedBy>Liam Hickey</cp:lastModifiedBy>
  <dcterms:created xsi:type="dcterms:W3CDTF">2021-07-20T23:32:23Z</dcterms:created>
  <dcterms:modified xsi:type="dcterms:W3CDTF">2023-01-30T06:31:35Z</dcterms:modified>
</cp:coreProperties>
</file>