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M:\HoustonKemp\ID2\32C9152D-9D5D-47CF-9748-06E40A752942\0\82000-82999\82127\L\L\"/>
    </mc:Choice>
  </mc:AlternateContent>
  <xr:revisionPtr revIDLastSave="0" documentId="13_ncr:1_{C78C82A6-DA20-48A4-8497-68387EBA2BE6}" xr6:coauthVersionLast="47" xr6:coauthVersionMax="47" xr10:uidLastSave="{00000000-0000-0000-0000-000000000000}"/>
  <bookViews>
    <workbookView xWindow="29265" yWindow="-120" windowWidth="29040" windowHeight="15840" activeTab="1" xr2:uid="{C7E4BB97-547C-4338-A489-50765E65EDA5}"/>
  </bookViews>
  <sheets>
    <sheet name="Cover" sheetId="2" r:id="rId1"/>
    <sheet name="Results" sheetId="4" r:id="rId2"/>
    <sheet name="Chart tables" sheetId="13" state="hidden" r:id="rId3"/>
    <sheet name="General inputs" sheetId="1" r:id="rId4"/>
    <sheet name="CBA inputs" sheetId="3" r:id="rId5"/>
    <sheet name="S1" sheetId="5" r:id="rId6"/>
    <sheet name="S2" sheetId="29" r:id="rId7"/>
    <sheet name="S3" sheetId="30" r:id="rId8"/>
    <sheet name="Weighted" sheetId="9" r:id="rId9"/>
  </sheets>
  <definedNames>
    <definedName name="BESS_reinvestment_cost">Results!#REF!</definedName>
    <definedName name="FirstYear">'General inputs'!$D$7</definedName>
    <definedName name="OpexPercentage">Results!$C$24</definedName>
    <definedName name="USE_scaling_factor">Results!#REF!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" i="4" l="1" a="1"/>
  <c r="G2" i="4"/>
  <c r="B13" i="4"/>
  <c r="B14" i="4"/>
  <c r="B15" i="4"/>
  <c r="B16" i="4"/>
  <c r="B17" i="4"/>
  <c r="H5" i="4"/>
  <c r="I5" i="4"/>
  <c r="AQ65" i="4" a="1"/>
  <c r="AQ65" i="4"/>
  <c r="AC65" i="4" a="1"/>
  <c r="AC65" i="4"/>
  <c r="P65" i="4" a="1"/>
  <c r="P65" i="4"/>
  <c r="C65" i="4" a="1"/>
  <c r="C65" i="4"/>
  <c r="B40" i="4"/>
  <c r="G3" i="4" a="1"/>
  <c r="G3" i="4"/>
  <c r="G7" i="4"/>
  <c r="D29" i="4" a="1"/>
  <c r="D29" i="4"/>
  <c r="D28" i="4" a="1"/>
  <c r="D28" i="4"/>
  <c r="B71" i="4"/>
  <c r="AP71" i="4"/>
  <c r="B72" i="4"/>
  <c r="O72" i="4"/>
  <c r="B75" i="4"/>
  <c r="B76" i="4"/>
  <c r="B77" i="4"/>
  <c r="B73" i="4"/>
  <c r="O73" i="4"/>
  <c r="AB74" i="4"/>
  <c r="B108" i="13"/>
  <c r="B107" i="13"/>
  <c r="B106" i="13"/>
  <c r="B105" i="13"/>
  <c r="B104" i="13"/>
  <c r="B103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W102" i="13"/>
  <c r="X102" i="13"/>
  <c r="Y102" i="13"/>
  <c r="Z102" i="13"/>
  <c r="AA102" i="13"/>
  <c r="AB102" i="13"/>
  <c r="AC102" i="13"/>
  <c r="AD102" i="13"/>
  <c r="AE102" i="13"/>
  <c r="AF102" i="13"/>
  <c r="AG102" i="13"/>
  <c r="AH102" i="13"/>
  <c r="C102" i="13"/>
  <c r="B100" i="13"/>
  <c r="B99" i="13"/>
  <c r="B98" i="13"/>
  <c r="B97" i="13"/>
  <c r="B96" i="13"/>
  <c r="B95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C94" i="13"/>
  <c r="B92" i="13"/>
  <c r="B91" i="13"/>
  <c r="B90" i="13"/>
  <c r="B89" i="13"/>
  <c r="B88" i="13"/>
  <c r="B87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C86" i="13"/>
  <c r="B84" i="13"/>
  <c r="B83" i="13"/>
  <c r="B82" i="13"/>
  <c r="B81" i="13"/>
  <c r="B80" i="13"/>
  <c r="B79" i="13"/>
  <c r="E78" i="13"/>
  <c r="F78" i="13"/>
  <c r="C78" i="13"/>
  <c r="C67" i="13"/>
  <c r="C59" i="13"/>
  <c r="C51" i="13"/>
  <c r="C43" i="13"/>
  <c r="C32" i="13"/>
  <c r="C24" i="13"/>
  <c r="C16" i="13"/>
  <c r="C8" i="13"/>
  <c r="B73" i="13"/>
  <c r="B72" i="13"/>
  <c r="B71" i="13"/>
  <c r="B70" i="13"/>
  <c r="B69" i="13"/>
  <c r="B68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B65" i="13"/>
  <c r="B64" i="13"/>
  <c r="B63" i="13"/>
  <c r="B62" i="13"/>
  <c r="B61" i="13"/>
  <c r="B60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B57" i="13"/>
  <c r="B56" i="13"/>
  <c r="B55" i="13"/>
  <c r="B54" i="13"/>
  <c r="B53" i="13"/>
  <c r="B52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B49" i="13"/>
  <c r="B48" i="13"/>
  <c r="B47" i="13"/>
  <c r="B46" i="13"/>
  <c r="B45" i="13"/>
  <c r="B44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B38" i="13"/>
  <c r="B37" i="13"/>
  <c r="B36" i="13"/>
  <c r="B35" i="13"/>
  <c r="B34" i="13"/>
  <c r="B33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B30" i="13"/>
  <c r="B29" i="13"/>
  <c r="B28" i="13"/>
  <c r="B27" i="13"/>
  <c r="B26" i="13"/>
  <c r="B25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B22" i="13"/>
  <c r="B21" i="13"/>
  <c r="B20" i="13"/>
  <c r="B19" i="13"/>
  <c r="B18" i="13"/>
  <c r="B17" i="13"/>
  <c r="B14" i="13"/>
  <c r="B13" i="13"/>
  <c r="B12" i="13"/>
  <c r="B11" i="13"/>
  <c r="B10" i="13"/>
  <c r="B9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E8" i="13"/>
  <c r="F8" i="13"/>
  <c r="AQ45" i="4"/>
  <c r="AQ63" i="4"/>
  <c r="AP78" i="4"/>
  <c r="AB78" i="4"/>
  <c r="O78" i="4"/>
  <c r="B70" i="4"/>
  <c r="AB70" i="4"/>
  <c r="B68" i="4"/>
  <c r="AP68" i="4"/>
  <c r="AB68" i="4"/>
  <c r="B67" i="4"/>
  <c r="AB67" i="4"/>
  <c r="B66" i="4"/>
  <c r="AB66" i="4"/>
  <c r="B39" i="4"/>
  <c r="B38" i="4"/>
  <c r="B37" i="4"/>
  <c r="B36" i="4"/>
  <c r="B35" i="4"/>
  <c r="B34" i="4"/>
  <c r="B33" i="4"/>
  <c r="B32" i="4"/>
  <c r="B31" i="4"/>
  <c r="B30" i="4"/>
  <c r="AC43" i="4"/>
  <c r="AC45" i="4"/>
  <c r="AB43" i="4"/>
  <c r="P43" i="4"/>
  <c r="P63" i="4"/>
  <c r="O43" i="4"/>
  <c r="C43" i="4"/>
  <c r="C45" i="4"/>
  <c r="B43" i="4"/>
  <c r="I19" i="4"/>
  <c r="G12" i="4"/>
  <c r="H12" i="4"/>
  <c r="H19" i="4"/>
  <c r="H7" i="4"/>
  <c r="I12" i="4"/>
  <c r="E41" i="13"/>
  <c r="C63" i="4"/>
  <c r="I7" i="4"/>
  <c r="G19" i="4"/>
  <c r="G8" i="13"/>
  <c r="F41" i="13"/>
  <c r="G78" i="13"/>
  <c r="F76" i="13"/>
  <c r="E76" i="13"/>
  <c r="B74" i="4"/>
  <c r="O74" i="4"/>
  <c r="AP74" i="4"/>
  <c r="AP70" i="4"/>
  <c r="O70" i="4"/>
  <c r="O68" i="4"/>
  <c r="AB76" i="4"/>
  <c r="O76" i="4"/>
  <c r="AP76" i="4"/>
  <c r="AB75" i="4"/>
  <c r="AP75" i="4"/>
  <c r="O75" i="4"/>
  <c r="O77" i="4"/>
  <c r="AB77" i="4"/>
  <c r="AP77" i="4"/>
  <c r="O71" i="4"/>
  <c r="AP73" i="4"/>
  <c r="AB73" i="4"/>
  <c r="H78" i="13"/>
  <c r="G76" i="13"/>
  <c r="G41" i="13"/>
  <c r="H8" i="13"/>
  <c r="H76" i="13"/>
  <c r="I78" i="13"/>
  <c r="H41" i="13"/>
  <c r="I8" i="13"/>
  <c r="I41" i="13"/>
  <c r="J8" i="13"/>
  <c r="J78" i="13"/>
  <c r="I76" i="13"/>
  <c r="K78" i="13"/>
  <c r="J76" i="13"/>
  <c r="K8" i="13"/>
  <c r="J41" i="13"/>
  <c r="L8" i="13"/>
  <c r="K41" i="13"/>
  <c r="K76" i="13"/>
  <c r="L78" i="13"/>
  <c r="L76" i="13"/>
  <c r="M78" i="13"/>
  <c r="M8" i="13"/>
  <c r="L41" i="13"/>
  <c r="N78" i="13"/>
  <c r="M76" i="13"/>
  <c r="N8" i="13"/>
  <c r="M41" i="13"/>
  <c r="N76" i="13"/>
  <c r="O78" i="13"/>
  <c r="O8" i="13"/>
  <c r="N41" i="13"/>
  <c r="O41" i="13"/>
  <c r="P8" i="13"/>
  <c r="P78" i="13"/>
  <c r="O76" i="13"/>
  <c r="P76" i="13"/>
  <c r="Q78" i="13"/>
  <c r="P41" i="13"/>
  <c r="Q8" i="13"/>
  <c r="R8" i="13"/>
  <c r="Q41" i="13"/>
  <c r="R78" i="13"/>
  <c r="Q76" i="13"/>
  <c r="R76" i="13"/>
  <c r="S78" i="13"/>
  <c r="R41" i="13"/>
  <c r="S8" i="13"/>
  <c r="T8" i="13"/>
  <c r="S41" i="13"/>
  <c r="S76" i="13"/>
  <c r="T78" i="13"/>
  <c r="U78" i="13"/>
  <c r="T76" i="13"/>
  <c r="U8" i="13"/>
  <c r="T41" i="13"/>
  <c r="U41" i="13"/>
  <c r="V8" i="13"/>
  <c r="V78" i="13"/>
  <c r="U76" i="13"/>
  <c r="W78" i="13"/>
  <c r="V76" i="13"/>
  <c r="W8" i="13"/>
  <c r="V41" i="13"/>
  <c r="W41" i="13"/>
  <c r="X8" i="13"/>
  <c r="W76" i="13"/>
  <c r="X78" i="13"/>
  <c r="X76" i="13"/>
  <c r="Y78" i="13"/>
  <c r="X41" i="13"/>
  <c r="Y8" i="13"/>
  <c r="Y41" i="13"/>
  <c r="Z8" i="13"/>
  <c r="Y76" i="13"/>
  <c r="Z78" i="13"/>
  <c r="Z76" i="13"/>
  <c r="AA78" i="13"/>
  <c r="AA8" i="13"/>
  <c r="Z41" i="13"/>
  <c r="AB8" i="13"/>
  <c r="AA41" i="13"/>
  <c r="AA76" i="13"/>
  <c r="AB78" i="13"/>
  <c r="AC78" i="13"/>
  <c r="AB76" i="13"/>
  <c r="AC8" i="13"/>
  <c r="AB41" i="13"/>
  <c r="AC41" i="13"/>
  <c r="AD8" i="13"/>
  <c r="AD78" i="13"/>
  <c r="AC76" i="13"/>
  <c r="AD76" i="13"/>
  <c r="AE78" i="13"/>
  <c r="AE8" i="13"/>
  <c r="AD41" i="13"/>
  <c r="AE41" i="13"/>
  <c r="AF8" i="13"/>
  <c r="AF78" i="13"/>
  <c r="AE76" i="13"/>
  <c r="AG78" i="13"/>
  <c r="AF76" i="13"/>
  <c r="AG8" i="13"/>
  <c r="AF41" i="13"/>
  <c r="AG41" i="13"/>
  <c r="AH8" i="13"/>
  <c r="AG76" i="13"/>
  <c r="AH78" i="13"/>
  <c r="AH76" i="13"/>
  <c r="AH41" i="13"/>
  <c r="P45" i="4"/>
  <c r="AC63" i="4"/>
  <c r="AP66" i="4"/>
  <c r="O66" i="4"/>
  <c r="O67" i="4"/>
  <c r="AP67" i="4"/>
  <c r="AP72" i="4"/>
  <c r="AB72" i="4"/>
  <c r="AB71" i="4"/>
  <c r="F36" i="4"/>
  <c r="D38" i="4"/>
  <c r="E40" i="4"/>
  <c r="D37" i="4"/>
  <c r="F32" i="4"/>
  <c r="F38" i="4"/>
  <c r="F34" i="4"/>
  <c r="F33" i="4"/>
  <c r="F35" i="4"/>
  <c r="F30" i="4"/>
  <c r="F31" i="4"/>
  <c r="F37" i="4"/>
  <c r="F40" i="4"/>
  <c r="E30" i="4"/>
  <c r="F39" i="4"/>
  <c r="E35" i="4"/>
  <c r="D32" i="4"/>
  <c r="D36" i="4"/>
  <c r="E38" i="4"/>
  <c r="E33" i="4"/>
  <c r="P38" i="4"/>
  <c r="E39" i="4"/>
  <c r="P39" i="4"/>
  <c r="P36" i="4"/>
  <c r="E32" i="4"/>
  <c r="E37" i="4"/>
  <c r="E34" i="4"/>
  <c r="P34" i="4"/>
  <c r="P31" i="4"/>
  <c r="E31" i="4"/>
  <c r="O31" i="4"/>
  <c r="G35" i="4"/>
  <c r="D35" i="4"/>
  <c r="O34" i="4"/>
  <c r="O38" i="4"/>
  <c r="D39" i="4"/>
  <c r="G38" i="4"/>
  <c r="O35" i="4"/>
  <c r="G33" i="4"/>
  <c r="D33" i="4"/>
  <c r="P30" i="4"/>
  <c r="O30" i="4"/>
  <c r="O37" i="4"/>
  <c r="O33" i="4"/>
  <c r="P37" i="4"/>
  <c r="P33" i="4"/>
  <c r="O32" i="4"/>
  <c r="P32" i="4"/>
  <c r="P35" i="4"/>
  <c r="O39" i="4"/>
  <c r="G40" i="4"/>
  <c r="D40" i="4"/>
  <c r="D31" i="4"/>
  <c r="P40" i="4"/>
  <c r="O36" i="4"/>
  <c r="D30" i="4"/>
  <c r="O40" i="4"/>
  <c r="D34" i="4"/>
  <c r="G39" i="4"/>
  <c r="G37" i="4"/>
  <c r="G34" i="4"/>
  <c r="G32" i="4"/>
  <c r="K37" i="4"/>
  <c r="L36" i="4"/>
  <c r="L38" i="4"/>
  <c r="G31" i="4"/>
  <c r="L37" i="4"/>
  <c r="K36" i="4"/>
  <c r="E36" i="4"/>
  <c r="G36" i="4"/>
  <c r="L39" i="4"/>
  <c r="K39" i="4"/>
  <c r="L32" i="4"/>
  <c r="L35" i="4"/>
  <c r="K35" i="4"/>
  <c r="L30" i="4"/>
  <c r="K30" i="4"/>
  <c r="K33" i="4"/>
  <c r="L33" i="4"/>
  <c r="K32" i="4"/>
  <c r="K38" i="4"/>
  <c r="L34" i="4"/>
  <c r="K34" i="4"/>
  <c r="G30" i="4"/>
  <c r="L31" i="4"/>
  <c r="K31" i="4"/>
  <c r="L40" i="4"/>
  <c r="K40" i="4"/>
  <c r="I37" i="4"/>
  <c r="H31" i="4"/>
  <c r="I32" i="4"/>
  <c r="I36" i="4"/>
  <c r="H36" i="4"/>
  <c r="H37" i="4"/>
  <c r="I30" i="4"/>
  <c r="H30" i="4"/>
  <c r="I35" i="4"/>
  <c r="N36" i="4"/>
  <c r="M36" i="4"/>
  <c r="M39" i="4"/>
  <c r="N34" i="4"/>
  <c r="M37" i="4"/>
  <c r="M31" i="4"/>
  <c r="M38" i="4"/>
  <c r="M33" i="4"/>
  <c r="N40" i="4"/>
  <c r="M30" i="4"/>
  <c r="N32" i="4"/>
  <c r="M35" i="4"/>
  <c r="M40" i="4"/>
  <c r="N30" i="4"/>
  <c r="M32" i="4"/>
  <c r="N39" i="4"/>
  <c r="M34" i="4"/>
  <c r="N37" i="4"/>
  <c r="N35" i="4"/>
  <c r="N31" i="4"/>
  <c r="N38" i="4"/>
  <c r="N33" i="4"/>
  <c r="H32" i="4"/>
  <c r="I31" i="4"/>
  <c r="H39" i="4"/>
  <c r="I33" i="4"/>
  <c r="H38" i="4"/>
  <c r="H40" i="4"/>
  <c r="H34" i="4"/>
  <c r="H35" i="4"/>
  <c r="H33" i="4"/>
  <c r="I39" i="4"/>
  <c r="I38" i="4"/>
  <c r="I40" i="4"/>
  <c r="I34" i="4"/>
  <c r="D4" i="13" a="1"/>
  <c r="D4" i="13"/>
  <c r="E28" i="13"/>
  <c r="E63" i="13"/>
  <c r="E98" i="13"/>
  <c r="V28" i="13"/>
  <c r="V63" i="13"/>
  <c r="AD29" i="13"/>
  <c r="AD64" i="13"/>
  <c r="AD34" i="13"/>
  <c r="AD69" i="13"/>
  <c r="G25" i="13"/>
  <c r="G60" i="13"/>
  <c r="AF37" i="13"/>
  <c r="AF72" i="13"/>
  <c r="B16" i="13"/>
  <c r="AC34" i="13"/>
  <c r="AC69" i="13"/>
  <c r="K26" i="13"/>
  <c r="K61" i="13"/>
  <c r="AG37" i="13"/>
  <c r="AG72" i="13"/>
  <c r="Y13" i="13"/>
  <c r="Y48" i="13"/>
  <c r="B67" i="13"/>
  <c r="S20" i="13"/>
  <c r="S55" i="13"/>
  <c r="N38" i="13"/>
  <c r="N73" i="13"/>
  <c r="AB12" i="13"/>
  <c r="AB47" i="13"/>
  <c r="T29" i="13"/>
  <c r="T64" i="13"/>
  <c r="T13" i="13"/>
  <c r="T48" i="13"/>
  <c r="K27" i="13"/>
  <c r="K62" i="13"/>
  <c r="Z17" i="13"/>
  <c r="Z52" i="13"/>
  <c r="AA30" i="13"/>
  <c r="AA65" i="13"/>
  <c r="U34" i="13"/>
  <c r="U69" i="13"/>
  <c r="M20" i="13"/>
  <c r="M55" i="13"/>
  <c r="Q9" i="13"/>
  <c r="Q44" i="13"/>
  <c r="Y12" i="13"/>
  <c r="Y47" i="13"/>
  <c r="T22" i="13"/>
  <c r="T57" i="13"/>
  <c r="O9" i="13"/>
  <c r="O44" i="13"/>
  <c r="I12" i="13"/>
  <c r="I47" i="13"/>
  <c r="J36" i="13"/>
  <c r="J71" i="13"/>
  <c r="K35" i="13"/>
  <c r="K70" i="13"/>
  <c r="S9" i="13"/>
  <c r="S44" i="13"/>
  <c r="F33" i="13"/>
  <c r="F68" i="13"/>
  <c r="X17" i="13"/>
  <c r="X52" i="13"/>
  <c r="E18" i="13"/>
  <c r="E53" i="13"/>
  <c r="E88" i="13"/>
  <c r="AE36" i="13"/>
  <c r="AE71" i="13"/>
  <c r="AD28" i="13"/>
  <c r="AD63" i="13"/>
  <c r="AD12" i="13"/>
  <c r="AD47" i="13"/>
  <c r="P30" i="13"/>
  <c r="P65" i="13"/>
  <c r="AA14" i="13"/>
  <c r="AA49" i="13"/>
  <c r="AE14" i="13"/>
  <c r="AE49" i="13"/>
  <c r="R21" i="13"/>
  <c r="R56" i="13"/>
  <c r="E27" i="13"/>
  <c r="E62" i="13"/>
  <c r="E97" i="13"/>
  <c r="I18" i="13"/>
  <c r="I53" i="13"/>
  <c r="E33" i="13"/>
  <c r="E68" i="13"/>
  <c r="E103" i="13"/>
  <c r="G21" i="13"/>
  <c r="G56" i="13"/>
  <c r="Y26" i="13"/>
  <c r="Y61" i="13"/>
  <c r="F12" i="13"/>
  <c r="F47" i="13"/>
  <c r="AB26" i="13"/>
  <c r="AB61" i="13"/>
  <c r="P9" i="13"/>
  <c r="P44" i="13"/>
  <c r="J20" i="13"/>
  <c r="J55" i="13"/>
  <c r="B43" i="13"/>
  <c r="AD22" i="13"/>
  <c r="AD57" i="13"/>
  <c r="N22" i="13"/>
  <c r="N57" i="13"/>
  <c r="J27" i="13"/>
  <c r="J62" i="13"/>
  <c r="W12" i="13"/>
  <c r="W47" i="13"/>
  <c r="P14" i="13"/>
  <c r="P49" i="13"/>
  <c r="S27" i="13"/>
  <c r="S62" i="13"/>
  <c r="H27" i="13"/>
  <c r="H62" i="13"/>
  <c r="H12" i="13"/>
  <c r="H47" i="13"/>
  <c r="H28" i="13"/>
  <c r="H63" i="13"/>
  <c r="I34" i="13"/>
  <c r="I69" i="13"/>
  <c r="AE13" i="13"/>
  <c r="AE48" i="13"/>
  <c r="AB13" i="13"/>
  <c r="AB48" i="13"/>
  <c r="K33" i="13"/>
  <c r="K68" i="13"/>
  <c r="K34" i="13"/>
  <c r="K69" i="13"/>
  <c r="Y29" i="13"/>
  <c r="Y64" i="13"/>
  <c r="S17" i="13"/>
  <c r="S52" i="13"/>
  <c r="Q12" i="13"/>
  <c r="Q47" i="13"/>
  <c r="H17" i="13"/>
  <c r="H52" i="13"/>
  <c r="AE26" i="13"/>
  <c r="AE61" i="13"/>
  <c r="G34" i="13"/>
  <c r="G69" i="13"/>
  <c r="J35" i="13"/>
  <c r="J70" i="13"/>
  <c r="G27" i="13"/>
  <c r="G62" i="13"/>
  <c r="P35" i="13"/>
  <c r="P70" i="13"/>
  <c r="AB25" i="13"/>
  <c r="AB60" i="13"/>
  <c r="U19" i="13"/>
  <c r="U54" i="13"/>
  <c r="N28" i="13"/>
  <c r="N63" i="13"/>
  <c r="I14" i="13"/>
  <c r="I49" i="13"/>
  <c r="G30" i="13"/>
  <c r="G65" i="13"/>
  <c r="H19" i="13"/>
  <c r="H54" i="13"/>
  <c r="N11" i="13"/>
  <c r="N46" i="13"/>
  <c r="U37" i="13"/>
  <c r="U72" i="13"/>
  <c r="P17" i="13"/>
  <c r="P52" i="13"/>
  <c r="U10" i="13"/>
  <c r="U45" i="13"/>
  <c r="AC18" i="13"/>
  <c r="AC53" i="13"/>
  <c r="R37" i="13"/>
  <c r="R72" i="13"/>
  <c r="K12" i="13"/>
  <c r="K47" i="13"/>
  <c r="W18" i="13"/>
  <c r="W53" i="13"/>
  <c r="X26" i="13"/>
  <c r="X61" i="13"/>
  <c r="AE34" i="13"/>
  <c r="AE69" i="13"/>
  <c r="V14" i="13"/>
  <c r="V49" i="13"/>
  <c r="AC37" i="13"/>
  <c r="AC72" i="13"/>
  <c r="AD25" i="13"/>
  <c r="AD60" i="13"/>
  <c r="AA25" i="13"/>
  <c r="AA60" i="13"/>
  <c r="L21" i="13"/>
  <c r="L56" i="13"/>
  <c r="H11" i="13"/>
  <c r="H46" i="13"/>
  <c r="W37" i="13"/>
  <c r="W72" i="13"/>
  <c r="F18" i="13"/>
  <c r="F53" i="13"/>
  <c r="R34" i="13"/>
  <c r="R69" i="13"/>
  <c r="AE27" i="13"/>
  <c r="AE62" i="13"/>
  <c r="F21" i="13"/>
  <c r="F56" i="13"/>
  <c r="L19" i="13"/>
  <c r="L54" i="13"/>
  <c r="AF26" i="13"/>
  <c r="AF61" i="13"/>
  <c r="AF12" i="13"/>
  <c r="AF47" i="13"/>
  <c r="AF20" i="13"/>
  <c r="AF55" i="13"/>
  <c r="E22" i="13"/>
  <c r="E57" i="13"/>
  <c r="E92" i="13"/>
  <c r="E35" i="13"/>
  <c r="E70" i="13"/>
  <c r="E105" i="13"/>
  <c r="H9" i="13"/>
  <c r="H44" i="13"/>
  <c r="W36" i="13"/>
  <c r="W71" i="13"/>
  <c r="K19" i="13"/>
  <c r="K54" i="13"/>
  <c r="P34" i="13"/>
  <c r="P69" i="13"/>
  <c r="AG33" i="13"/>
  <c r="AG68" i="13"/>
  <c r="S14" i="13"/>
  <c r="S49" i="13"/>
  <c r="O21" i="13"/>
  <c r="O56" i="13"/>
  <c r="G28" i="13"/>
  <c r="G63" i="13"/>
  <c r="S37" i="13"/>
  <c r="S72" i="13"/>
  <c r="P29" i="13"/>
  <c r="P64" i="13"/>
  <c r="U29" i="13"/>
  <c r="U64" i="13"/>
  <c r="L37" i="13"/>
  <c r="L72" i="13"/>
  <c r="AF35" i="13"/>
  <c r="AF70" i="13"/>
  <c r="I38" i="13"/>
  <c r="I73" i="13"/>
  <c r="Y19" i="13"/>
  <c r="Y54" i="13"/>
  <c r="X14" i="13"/>
  <c r="X49" i="13"/>
  <c r="H29" i="13"/>
  <c r="H64" i="13"/>
  <c r="M34" i="13"/>
  <c r="M69" i="13"/>
  <c r="W17" i="13"/>
  <c r="W52" i="13"/>
  <c r="AG21" i="13"/>
  <c r="AG56" i="13"/>
  <c r="R18" i="13"/>
  <c r="R53" i="13"/>
  <c r="AD17" i="13"/>
  <c r="AD52" i="13"/>
  <c r="P38" i="13"/>
  <c r="P73" i="13"/>
  <c r="N21" i="13"/>
  <c r="N56" i="13"/>
  <c r="I17" i="13"/>
  <c r="I52" i="13"/>
  <c r="AA37" i="13"/>
  <c r="AA72" i="13"/>
  <c r="R29" i="13"/>
  <c r="R64" i="13"/>
  <c r="AD19" i="13"/>
  <c r="AD54" i="13"/>
  <c r="AA27" i="13"/>
  <c r="AA62" i="13"/>
  <c r="H38" i="13"/>
  <c r="H73" i="13"/>
  <c r="T35" i="13"/>
  <c r="T70" i="13"/>
  <c r="AB33" i="13"/>
  <c r="AB68" i="13"/>
  <c r="J22" i="13"/>
  <c r="J57" i="13"/>
  <c r="P18" i="13"/>
  <c r="P53" i="13"/>
  <c r="T10" i="13"/>
  <c r="T45" i="13"/>
  <c r="AB22" i="13"/>
  <c r="AB57" i="13"/>
  <c r="P25" i="13"/>
  <c r="P60" i="13"/>
  <c r="B94" i="13"/>
  <c r="AG12" i="13"/>
  <c r="AG47" i="13"/>
  <c r="AD10" i="13"/>
  <c r="AD45" i="13"/>
  <c r="K36" i="13"/>
  <c r="K71" i="13"/>
  <c r="AD27" i="13"/>
  <c r="AD62" i="13"/>
  <c r="T17" i="13"/>
  <c r="T52" i="13"/>
  <c r="AF21" i="13"/>
  <c r="AF56" i="13"/>
  <c r="Z30" i="13"/>
  <c r="Z65" i="13"/>
  <c r="Z14" i="13"/>
  <c r="Z49" i="13"/>
  <c r="AF33" i="13"/>
  <c r="AF68" i="13"/>
  <c r="AF28" i="13"/>
  <c r="AF63" i="13"/>
  <c r="AE11" i="13"/>
  <c r="AE46" i="13"/>
  <c r="N33" i="13"/>
  <c r="N68" i="13"/>
  <c r="M36" i="13"/>
  <c r="M71" i="13"/>
  <c r="Y37" i="13"/>
  <c r="Y72" i="13"/>
  <c r="AB18" i="13"/>
  <c r="AB53" i="13"/>
  <c r="AA28" i="13"/>
  <c r="AA63" i="13"/>
  <c r="E30" i="13"/>
  <c r="E65" i="13"/>
  <c r="E100" i="13"/>
  <c r="X25" i="13"/>
  <c r="X60" i="13"/>
  <c r="U11" i="13"/>
  <c r="U46" i="13"/>
  <c r="E20" i="13"/>
  <c r="E55" i="13"/>
  <c r="E90" i="13"/>
  <c r="F35" i="13"/>
  <c r="F70" i="13"/>
  <c r="Q13" i="13"/>
  <c r="Q48" i="13"/>
  <c r="L30" i="13"/>
  <c r="L65" i="13"/>
  <c r="E26" i="13"/>
  <c r="E61" i="13"/>
  <c r="E96" i="13"/>
  <c r="AB37" i="13"/>
  <c r="AB72" i="13"/>
  <c r="AC33" i="13"/>
  <c r="AC68" i="13"/>
  <c r="Y30" i="13"/>
  <c r="Y65" i="13"/>
  <c r="L20" i="13"/>
  <c r="L55" i="13"/>
  <c r="R13" i="13"/>
  <c r="R48" i="13"/>
  <c r="AF13" i="13"/>
  <c r="AF48" i="13"/>
  <c r="Y22" i="13"/>
  <c r="Y57" i="13"/>
  <c r="O38" i="13"/>
  <c r="O73" i="13"/>
  <c r="F38" i="13"/>
  <c r="F73" i="13"/>
  <c r="L12" i="13"/>
  <c r="L47" i="13"/>
  <c r="B32" i="13"/>
  <c r="AH20" i="13"/>
  <c r="AH55" i="13"/>
  <c r="AH27" i="13"/>
  <c r="AH62" i="13"/>
  <c r="AH17" i="13"/>
  <c r="AH52" i="13"/>
  <c r="AH9" i="13"/>
  <c r="AH44" i="13"/>
  <c r="AH25" i="13"/>
  <c r="AH60" i="13"/>
  <c r="AH22" i="13"/>
  <c r="AH57" i="13"/>
  <c r="O11" i="13"/>
  <c r="O46" i="13"/>
  <c r="Z11" i="13"/>
  <c r="Z46" i="13"/>
  <c r="AB19" i="13"/>
  <c r="AB54" i="13"/>
  <c r="G36" i="13"/>
  <c r="G71" i="13"/>
  <c r="V11" i="13"/>
  <c r="V46" i="13"/>
  <c r="U12" i="13"/>
  <c r="U47" i="13"/>
  <c r="AA26" i="13"/>
  <c r="AA61" i="13"/>
  <c r="M25" i="13"/>
  <c r="M60" i="13"/>
  <c r="I9" i="13"/>
  <c r="I44" i="13"/>
  <c r="R33" i="13"/>
  <c r="R68" i="13"/>
  <c r="K38" i="13"/>
  <c r="K73" i="13"/>
  <c r="K37" i="13"/>
  <c r="K72" i="13"/>
  <c r="V25" i="13"/>
  <c r="V60" i="13"/>
  <c r="P10" i="13"/>
  <c r="P45" i="13"/>
  <c r="O13" i="13"/>
  <c r="O48" i="13"/>
  <c r="W35" i="13"/>
  <c r="W70" i="13"/>
  <c r="U27" i="13"/>
  <c r="U62" i="13"/>
  <c r="V13" i="13"/>
  <c r="V48" i="13"/>
  <c r="Z26" i="13"/>
  <c r="Z61" i="13"/>
  <c r="AG22" i="13"/>
  <c r="AG57" i="13"/>
  <c r="U25" i="13"/>
  <c r="U60" i="13"/>
  <c r="AA22" i="13"/>
  <c r="AA57" i="13"/>
  <c r="X37" i="13"/>
  <c r="X72" i="13"/>
  <c r="K11" i="13"/>
  <c r="K46" i="13"/>
  <c r="J34" i="13"/>
  <c r="J69" i="13"/>
  <c r="G19" i="13"/>
  <c r="G54" i="13"/>
  <c r="Q35" i="13"/>
  <c r="Q70" i="13"/>
  <c r="M19" i="13"/>
  <c r="M54" i="13"/>
  <c r="J26" i="13"/>
  <c r="J61" i="13"/>
  <c r="Y38" i="13"/>
  <c r="Y73" i="13"/>
  <c r="X20" i="13"/>
  <c r="X55" i="13"/>
  <c r="AA21" i="13"/>
  <c r="AA56" i="13"/>
  <c r="I11" i="13"/>
  <c r="I46" i="13"/>
  <c r="V17" i="13"/>
  <c r="V52" i="13"/>
  <c r="Y9" i="13"/>
  <c r="Y44" i="13"/>
  <c r="G38" i="13"/>
  <c r="G73" i="13"/>
  <c r="AG11" i="13"/>
  <c r="AG46" i="13"/>
  <c r="F19" i="13"/>
  <c r="F54" i="13"/>
  <c r="Z10" i="13"/>
  <c r="Z45" i="13"/>
  <c r="M27" i="13"/>
  <c r="M62" i="13"/>
  <c r="AG34" i="13"/>
  <c r="AG69" i="13"/>
  <c r="I21" i="13"/>
  <c r="I56" i="13"/>
  <c r="S18" i="13"/>
  <c r="S53" i="13"/>
  <c r="Y14" i="13"/>
  <c r="Y49" i="13"/>
  <c r="AG25" i="13"/>
  <c r="AG60" i="13"/>
  <c r="Z9" i="13"/>
  <c r="Z44" i="13"/>
  <c r="X9" i="13"/>
  <c r="X44" i="13"/>
  <c r="AD13" i="13"/>
  <c r="AD48" i="13"/>
  <c r="R17" i="13"/>
  <c r="R52" i="13"/>
  <c r="U22" i="13"/>
  <c r="U57" i="13"/>
  <c r="N9" i="13"/>
  <c r="N44" i="13"/>
  <c r="L11" i="13"/>
  <c r="L46" i="13"/>
  <c r="B86" i="13"/>
  <c r="L13" i="13"/>
  <c r="L48" i="13"/>
  <c r="G12" i="13"/>
  <c r="G47" i="13"/>
  <c r="O28" i="13"/>
  <c r="O63" i="13"/>
  <c r="S35" i="13"/>
  <c r="S70" i="13"/>
  <c r="I35" i="13"/>
  <c r="I70" i="13"/>
  <c r="V30" i="13"/>
  <c r="V65" i="13"/>
  <c r="W22" i="13"/>
  <c r="W57" i="13"/>
  <c r="L36" i="13"/>
  <c r="L71" i="13"/>
  <c r="R26" i="13"/>
  <c r="R61" i="13"/>
  <c r="S26" i="13"/>
  <c r="S61" i="13"/>
  <c r="J33" i="13"/>
  <c r="J68" i="13"/>
  <c r="AF19" i="13"/>
  <c r="AF54" i="13"/>
  <c r="X28" i="13"/>
  <c r="X63" i="13"/>
  <c r="J37" i="13"/>
  <c r="J72" i="13"/>
  <c r="H14" i="13"/>
  <c r="H49" i="13"/>
  <c r="P33" i="13"/>
  <c r="P68" i="13"/>
  <c r="P19" i="13"/>
  <c r="P54" i="13"/>
  <c r="X30" i="13"/>
  <c r="X65" i="13"/>
  <c r="H22" i="13"/>
  <c r="H57" i="13"/>
  <c r="R19" i="13"/>
  <c r="R54" i="13"/>
  <c r="M18" i="13"/>
  <c r="M53" i="13"/>
  <c r="T37" i="13"/>
  <c r="T72" i="13"/>
  <c r="X18" i="13"/>
  <c r="X53" i="13"/>
  <c r="AC9" i="13"/>
  <c r="AC44" i="13"/>
  <c r="Y18" i="13"/>
  <c r="Y53" i="13"/>
  <c r="S11" i="13"/>
  <c r="S46" i="13"/>
  <c r="X29" i="13"/>
  <c r="X64" i="13"/>
  <c r="AA29" i="13"/>
  <c r="AA64" i="13"/>
  <c r="T30" i="13"/>
  <c r="T65" i="13"/>
  <c r="F13" i="13"/>
  <c r="F48" i="13"/>
  <c r="L38" i="13"/>
  <c r="L73" i="13"/>
  <c r="AB27" i="13"/>
  <c r="AB62" i="13"/>
  <c r="G33" i="13"/>
  <c r="G68" i="13"/>
  <c r="AA19" i="13"/>
  <c r="AA54" i="13"/>
  <c r="AG28" i="13"/>
  <c r="AG63" i="13"/>
  <c r="AF10" i="13"/>
  <c r="AF45" i="13"/>
  <c r="Q10" i="13"/>
  <c r="Q45" i="13"/>
  <c r="AE9" i="13"/>
  <c r="AE44" i="13"/>
  <c r="M33" i="13"/>
  <c r="M68" i="13"/>
  <c r="U21" i="13"/>
  <c r="U56" i="13"/>
  <c r="J38" i="13"/>
  <c r="J73" i="13"/>
  <c r="P21" i="13"/>
  <c r="P56" i="13"/>
  <c r="S22" i="13"/>
  <c r="S57" i="13"/>
  <c r="V36" i="13"/>
  <c r="V71" i="13"/>
  <c r="F29" i="13"/>
  <c r="F64" i="13"/>
  <c r="Q26" i="13"/>
  <c r="Q61" i="13"/>
  <c r="AE18" i="13"/>
  <c r="AE53" i="13"/>
  <c r="AC27" i="13"/>
  <c r="AC62" i="13"/>
  <c r="T9" i="13"/>
  <c r="T44" i="13"/>
  <c r="AF14" i="13"/>
  <c r="AF49" i="13"/>
  <c r="AC12" i="13"/>
  <c r="AC47" i="13"/>
  <c r="J21" i="13"/>
  <c r="J56" i="13"/>
  <c r="E10" i="13"/>
  <c r="E45" i="13"/>
  <c r="E80" i="13"/>
  <c r="AC13" i="13"/>
  <c r="AC48" i="13"/>
  <c r="H10" i="13"/>
  <c r="H45" i="13"/>
  <c r="K29" i="13"/>
  <c r="K64" i="13"/>
  <c r="S25" i="13"/>
  <c r="S60" i="13"/>
  <c r="M35" i="13"/>
  <c r="M70" i="13"/>
  <c r="W30" i="13"/>
  <c r="W65" i="13"/>
  <c r="V38" i="13"/>
  <c r="V73" i="13"/>
  <c r="N29" i="13"/>
  <c r="N64" i="13"/>
  <c r="AE29" i="13"/>
  <c r="AE64" i="13"/>
  <c r="L18" i="13"/>
  <c r="L53" i="13"/>
  <c r="X27" i="13"/>
  <c r="X62" i="13"/>
  <c r="T34" i="13"/>
  <c r="T69" i="13"/>
  <c r="T28" i="13"/>
  <c r="T63" i="13"/>
  <c r="X11" i="13"/>
  <c r="X46" i="13"/>
  <c r="AB10" i="13"/>
  <c r="AB45" i="13"/>
  <c r="R28" i="13"/>
  <c r="R63" i="13"/>
  <c r="X21" i="13"/>
  <c r="X56" i="13"/>
  <c r="AG17" i="13"/>
  <c r="AG52" i="13"/>
  <c r="N13" i="13"/>
  <c r="N48" i="13"/>
  <c r="AA13" i="13"/>
  <c r="AA48" i="13"/>
  <c r="AA35" i="13"/>
  <c r="AA70" i="13"/>
  <c r="R10" i="13"/>
  <c r="R45" i="13"/>
  <c r="N30" i="13"/>
  <c r="N65" i="13"/>
  <c r="AF18" i="13"/>
  <c r="AF53" i="13"/>
  <c r="O25" i="13"/>
  <c r="O60" i="13"/>
  <c r="M9" i="13"/>
  <c r="M44" i="13"/>
  <c r="AE38" i="13"/>
  <c r="AE73" i="13"/>
  <c r="AE22" i="13"/>
  <c r="AE57" i="13"/>
  <c r="O19" i="13"/>
  <c r="O54" i="13"/>
  <c r="Q19" i="13"/>
  <c r="Q54" i="13"/>
  <c r="AA20" i="13"/>
  <c r="AA55" i="13"/>
  <c r="AG14" i="13"/>
  <c r="AG49" i="13"/>
  <c r="B51" i="13"/>
  <c r="J18" i="13"/>
  <c r="J53" i="13"/>
  <c r="V29" i="13"/>
  <c r="V64" i="13"/>
  <c r="AD26" i="13"/>
  <c r="AD61" i="13"/>
  <c r="F36" i="13"/>
  <c r="F71" i="13"/>
  <c r="W38" i="13"/>
  <c r="W73" i="13"/>
  <c r="L22" i="13"/>
  <c r="L57" i="13"/>
  <c r="M26" i="13"/>
  <c r="M61" i="13"/>
  <c r="U14" i="13"/>
  <c r="U49" i="13"/>
  <c r="R35" i="13"/>
  <c r="R70" i="13"/>
  <c r="AE17" i="13"/>
  <c r="AE52" i="13"/>
  <c r="I28" i="13"/>
  <c r="I63" i="13"/>
  <c r="AD20" i="13"/>
  <c r="AD55" i="13"/>
  <c r="E17" i="13"/>
  <c r="E52" i="13"/>
  <c r="E87" i="13"/>
  <c r="I20" i="13"/>
  <c r="I55" i="13"/>
  <c r="Z35" i="13"/>
  <c r="Z70" i="13"/>
  <c r="N36" i="13"/>
  <c r="N71" i="13"/>
  <c r="AD21" i="13"/>
  <c r="AD56" i="13"/>
  <c r="J17" i="13"/>
  <c r="J52" i="13"/>
  <c r="W27" i="13"/>
  <c r="W62" i="13"/>
  <c r="Z13" i="13"/>
  <c r="Z48" i="13"/>
  <c r="F27" i="13"/>
  <c r="F62" i="13"/>
  <c r="T25" i="13"/>
  <c r="T60" i="13"/>
  <c r="O26" i="13"/>
  <c r="O61" i="13"/>
  <c r="AB17" i="13"/>
  <c r="AB52" i="13"/>
  <c r="L29" i="13"/>
  <c r="L64" i="13"/>
  <c r="E38" i="13"/>
  <c r="E73" i="13"/>
  <c r="E108" i="13"/>
  <c r="J30" i="13"/>
  <c r="J65" i="13"/>
  <c r="Y11" i="13"/>
  <c r="Y46" i="13"/>
  <c r="R11" i="13"/>
  <c r="R46" i="13"/>
  <c r="P37" i="13"/>
  <c r="P72" i="13"/>
  <c r="R27" i="13"/>
  <c r="R62" i="13"/>
  <c r="AE12" i="13"/>
  <c r="AE47" i="13"/>
  <c r="AC28" i="13"/>
  <c r="AC63" i="13"/>
  <c r="AA33" i="13"/>
  <c r="AA68" i="13"/>
  <c r="G18" i="13"/>
  <c r="G53" i="13"/>
  <c r="AC30" i="13"/>
  <c r="AC65" i="13"/>
  <c r="U28" i="13"/>
  <c r="U63" i="13"/>
  <c r="Q28" i="13"/>
  <c r="Q63" i="13"/>
  <c r="F22" i="13"/>
  <c r="F57" i="13"/>
  <c r="P28" i="13"/>
  <c r="P63" i="13"/>
  <c r="G13" i="13"/>
  <c r="G48" i="13"/>
  <c r="M30" i="13"/>
  <c r="M65" i="13"/>
  <c r="J12" i="13"/>
  <c r="J47" i="13"/>
  <c r="AG30" i="13"/>
  <c r="AG65" i="13"/>
  <c r="E11" i="13"/>
  <c r="E46" i="13"/>
  <c r="E81" i="13"/>
  <c r="F17" i="13"/>
  <c r="F52" i="13"/>
  <c r="N25" i="13"/>
  <c r="N60" i="13"/>
  <c r="AB28" i="13"/>
  <c r="AB63" i="13"/>
  <c r="G20" i="13"/>
  <c r="G55" i="13"/>
  <c r="P22" i="13"/>
  <c r="P57" i="13"/>
  <c r="Y35" i="13"/>
  <c r="Y70" i="13"/>
  <c r="I10" i="13"/>
  <c r="I45" i="13"/>
  <c r="AC38" i="13"/>
  <c r="AC73" i="13"/>
  <c r="AA36" i="13"/>
  <c r="AA71" i="13"/>
  <c r="AD30" i="13"/>
  <c r="AD65" i="13"/>
  <c r="L34" i="13"/>
  <c r="L69" i="13"/>
  <c r="O18" i="13"/>
  <c r="O53" i="13"/>
  <c r="AG19" i="13"/>
  <c r="AG54" i="13"/>
  <c r="T26" i="13"/>
  <c r="T61" i="13"/>
  <c r="R9" i="13"/>
  <c r="R44" i="13"/>
  <c r="Y20" i="13"/>
  <c r="Y55" i="13"/>
  <c r="S19" i="13"/>
  <c r="S54" i="13"/>
  <c r="AA17" i="13"/>
  <c r="AA52" i="13"/>
  <c r="AF38" i="13"/>
  <c r="AF73" i="13"/>
  <c r="K18" i="13"/>
  <c r="K53" i="13"/>
  <c r="S34" i="13"/>
  <c r="S69" i="13"/>
  <c r="N12" i="13"/>
  <c r="N47" i="13"/>
  <c r="T38" i="13"/>
  <c r="T73" i="13"/>
  <c r="V12" i="13"/>
  <c r="V47" i="13"/>
  <c r="W10" i="13"/>
  <c r="W45" i="13"/>
  <c r="AG29" i="13"/>
  <c r="AG64" i="13"/>
  <c r="N26" i="13"/>
  <c r="N61" i="13"/>
  <c r="F11" i="13"/>
  <c r="F46" i="13"/>
  <c r="AD14" i="13"/>
  <c r="AD49" i="13"/>
  <c r="F25" i="13"/>
  <c r="F60" i="13"/>
  <c r="M17" i="13"/>
  <c r="M52" i="13"/>
  <c r="AE28" i="13"/>
  <c r="AE63" i="13"/>
  <c r="J25" i="13"/>
  <c r="J60" i="13"/>
  <c r="K20" i="13"/>
  <c r="K55" i="13"/>
  <c r="M21" i="13"/>
  <c r="M56" i="13"/>
  <c r="S12" i="13"/>
  <c r="S47" i="13"/>
  <c r="E9" i="13"/>
  <c r="E44" i="13"/>
  <c r="E79" i="13"/>
  <c r="F37" i="13"/>
  <c r="F72" i="13"/>
  <c r="V26" i="13"/>
  <c r="V61" i="13"/>
  <c r="Q33" i="13"/>
  <c r="Q68" i="13"/>
  <c r="K17" i="13"/>
  <c r="K52" i="13"/>
  <c r="O22" i="13"/>
  <c r="O57" i="13"/>
  <c r="Z12" i="13"/>
  <c r="Z47" i="13"/>
  <c r="AD35" i="13"/>
  <c r="AD70" i="13"/>
  <c r="I13" i="13"/>
  <c r="I48" i="13"/>
  <c r="W11" i="13"/>
  <c r="W46" i="13"/>
  <c r="U13" i="13"/>
  <c r="U48" i="13"/>
  <c r="X12" i="13"/>
  <c r="X47" i="13"/>
  <c r="V33" i="13"/>
  <c r="V68" i="13"/>
  <c r="Z29" i="13"/>
  <c r="Z64" i="13"/>
  <c r="AC14" i="13"/>
  <c r="AC49" i="13"/>
  <c r="T20" i="13"/>
  <c r="T55" i="13"/>
  <c r="S33" i="13"/>
  <c r="S68" i="13"/>
  <c r="M37" i="13"/>
  <c r="M72" i="13"/>
  <c r="B78" i="13"/>
  <c r="AC22" i="13"/>
  <c r="AC57" i="13"/>
  <c r="M28" i="13"/>
  <c r="M63" i="13"/>
  <c r="H35" i="13"/>
  <c r="H70" i="13"/>
  <c r="K10" i="13"/>
  <c r="K45" i="13"/>
  <c r="AC10" i="13"/>
  <c r="AC45" i="13"/>
  <c r="AD18" i="13"/>
  <c r="AD53" i="13"/>
  <c r="I19" i="13"/>
  <c r="I54" i="13"/>
  <c r="J11" i="13"/>
  <c r="J46" i="13"/>
  <c r="O14" i="13"/>
  <c r="O49" i="13"/>
  <c r="AC20" i="13"/>
  <c r="AC55" i="13"/>
  <c r="W9" i="13"/>
  <c r="W44" i="13"/>
  <c r="O37" i="13"/>
  <c r="O72" i="13"/>
  <c r="AA10" i="13"/>
  <c r="AA45" i="13"/>
  <c r="S38" i="13"/>
  <c r="S73" i="13"/>
  <c r="Q29" i="13"/>
  <c r="Q64" i="13"/>
  <c r="Q37" i="13"/>
  <c r="Q72" i="13"/>
  <c r="AD9" i="13"/>
  <c r="AD44" i="13"/>
  <c r="S30" i="13"/>
  <c r="S65" i="13"/>
  <c r="W19" i="13"/>
  <c r="W54" i="13"/>
  <c r="E12" i="13"/>
  <c r="E47" i="13"/>
  <c r="E82" i="13"/>
  <c r="U35" i="13"/>
  <c r="U70" i="13"/>
  <c r="T19" i="13"/>
  <c r="T54" i="13"/>
  <c r="U30" i="13"/>
  <c r="U65" i="13"/>
  <c r="Z19" i="13"/>
  <c r="Z54" i="13"/>
  <c r="R22" i="13"/>
  <c r="R57" i="13"/>
  <c r="U26" i="13"/>
  <c r="U61" i="13"/>
  <c r="M11" i="13"/>
  <c r="M46" i="13"/>
  <c r="G11" i="13"/>
  <c r="G46" i="13"/>
  <c r="F30" i="13"/>
  <c r="F65" i="13"/>
  <c r="X34" i="13"/>
  <c r="X69" i="13"/>
  <c r="AA11" i="13"/>
  <c r="AA46" i="13"/>
  <c r="U33" i="13"/>
  <c r="U68" i="13"/>
  <c r="E36" i="13"/>
  <c r="E71" i="13"/>
  <c r="E106" i="13"/>
  <c r="AC19" i="13"/>
  <c r="AC54" i="13"/>
  <c r="P36" i="13"/>
  <c r="P71" i="13"/>
  <c r="AE20" i="13"/>
  <c r="AE55" i="13"/>
  <c r="AB34" i="13"/>
  <c r="AB69" i="13"/>
  <c r="K28" i="13"/>
  <c r="K63" i="13"/>
  <c r="G14" i="13"/>
  <c r="G49" i="13"/>
  <c r="AA34" i="13"/>
  <c r="AA69" i="13"/>
  <c r="Y36" i="13"/>
  <c r="Y71" i="13"/>
  <c r="L26" i="13"/>
  <c r="L61" i="13"/>
  <c r="P27" i="13"/>
  <c r="P62" i="13"/>
  <c r="P26" i="13"/>
  <c r="P61" i="13"/>
  <c r="AC11" i="13"/>
  <c r="AC46" i="13"/>
  <c r="I22" i="13"/>
  <c r="I57" i="13"/>
  <c r="W26" i="13"/>
  <c r="W61" i="13"/>
  <c r="H34" i="13"/>
  <c r="H69" i="13"/>
  <c r="AG36" i="13"/>
  <c r="AG71" i="13"/>
  <c r="Q14" i="13"/>
  <c r="Q49" i="13"/>
  <c r="P12" i="13"/>
  <c r="P47" i="13"/>
  <c r="AE30" i="13"/>
  <c r="AE65" i="13"/>
  <c r="T21" i="13"/>
  <c r="T56" i="13"/>
  <c r="K9" i="13"/>
  <c r="K44" i="13"/>
  <c r="N20" i="13"/>
  <c r="N55" i="13"/>
  <c r="Z38" i="13"/>
  <c r="Z73" i="13"/>
  <c r="M29" i="13"/>
  <c r="M64" i="13"/>
  <c r="Q20" i="13"/>
  <c r="Q55" i="13"/>
  <c r="Z18" i="13"/>
  <c r="Z53" i="13"/>
  <c r="R25" i="13"/>
  <c r="R60" i="13"/>
  <c r="W33" i="13"/>
  <c r="W68" i="13"/>
  <c r="W14" i="13"/>
  <c r="W49" i="13"/>
  <c r="X10" i="13"/>
  <c r="X45" i="13"/>
  <c r="R14" i="13"/>
  <c r="R49" i="13"/>
  <c r="S21" i="13"/>
  <c r="S56" i="13"/>
  <c r="AC17" i="13"/>
  <c r="AC52" i="13"/>
  <c r="O10" i="13"/>
  <c r="O45" i="13"/>
  <c r="V9" i="13"/>
  <c r="V44" i="13"/>
  <c r="AE21" i="13"/>
  <c r="AE56" i="13"/>
  <c r="X22" i="13"/>
  <c r="X57" i="13"/>
  <c r="J14" i="13"/>
  <c r="J49" i="13"/>
  <c r="AB20" i="13"/>
  <c r="AB55" i="13"/>
  <c r="S13" i="13"/>
  <c r="S48" i="13"/>
  <c r="N18" i="13"/>
  <c r="N53" i="13"/>
  <c r="M38" i="13"/>
  <c r="M73" i="13"/>
  <c r="W34" i="13"/>
  <c r="W69" i="13"/>
  <c r="U9" i="13"/>
  <c r="U44" i="13"/>
  <c r="AG26" i="13"/>
  <c r="AG61" i="13"/>
  <c r="O36" i="13"/>
  <c r="O71" i="13"/>
  <c r="T14" i="13"/>
  <c r="T49" i="13"/>
  <c r="V27" i="13"/>
  <c r="V62" i="13"/>
  <c r="S10" i="13"/>
  <c r="S45" i="13"/>
  <c r="T18" i="13"/>
  <c r="T53" i="13"/>
  <c r="AH37" i="13"/>
  <c r="AH72" i="13"/>
  <c r="AH28" i="13"/>
  <c r="AH63" i="13"/>
  <c r="AH38" i="13"/>
  <c r="AH73" i="13"/>
  <c r="AH36" i="13"/>
  <c r="AH71" i="13"/>
  <c r="AH10" i="13"/>
  <c r="AH45" i="13"/>
  <c r="AH29" i="13"/>
  <c r="AH64" i="13"/>
  <c r="I29" i="13"/>
  <c r="I64" i="13"/>
  <c r="U18" i="13"/>
  <c r="U53" i="13"/>
  <c r="Y21" i="13"/>
  <c r="Y56" i="13"/>
  <c r="J19" i="13"/>
  <c r="J54" i="13"/>
  <c r="O34" i="13"/>
  <c r="O69" i="13"/>
  <c r="Z22" i="13"/>
  <c r="Z57" i="13"/>
  <c r="AF11" i="13"/>
  <c r="AF46" i="13"/>
  <c r="Z27" i="13"/>
  <c r="Z62" i="13"/>
  <c r="Q21" i="13"/>
  <c r="Q56" i="13"/>
  <c r="AE33" i="13"/>
  <c r="AE68" i="13"/>
  <c r="AE19" i="13"/>
  <c r="AE54" i="13"/>
  <c r="AE37" i="13"/>
  <c r="AE72" i="13"/>
  <c r="AF17" i="13"/>
  <c r="AF52" i="13"/>
  <c r="B102" i="13"/>
  <c r="Q25" i="13"/>
  <c r="Q60" i="13"/>
  <c r="N27" i="13"/>
  <c r="N62" i="13"/>
  <c r="U36" i="13"/>
  <c r="U71" i="13"/>
  <c r="E34" i="13"/>
  <c r="E69" i="13"/>
  <c r="E104" i="13"/>
  <c r="R38" i="13"/>
  <c r="R73" i="13"/>
  <c r="AC25" i="13"/>
  <c r="AC60" i="13"/>
  <c r="N19" i="13"/>
  <c r="N54" i="13"/>
  <c r="F34" i="13"/>
  <c r="F69" i="13"/>
  <c r="M13" i="13"/>
  <c r="M48" i="13"/>
  <c r="Q34" i="13"/>
  <c r="Q69" i="13"/>
  <c r="AF22" i="13"/>
  <c r="AF57" i="13"/>
  <c r="F9" i="13"/>
  <c r="F44" i="13"/>
  <c r="J9" i="13"/>
  <c r="J44" i="13"/>
  <c r="E29" i="13"/>
  <c r="E64" i="13"/>
  <c r="E99" i="13"/>
  <c r="W20" i="13"/>
  <c r="W55" i="13"/>
  <c r="Q17" i="13"/>
  <c r="Q52" i="13"/>
  <c r="W29" i="13"/>
  <c r="W64" i="13"/>
  <c r="AG9" i="13"/>
  <c r="AG44" i="13"/>
  <c r="AG27" i="13"/>
  <c r="AG62" i="13"/>
  <c r="AF25" i="13"/>
  <c r="AF60" i="13"/>
  <c r="Z36" i="13"/>
  <c r="Z71" i="13"/>
  <c r="H18" i="13"/>
  <c r="H53" i="13"/>
  <c r="F14" i="13"/>
  <c r="F49" i="13"/>
  <c r="H37" i="13"/>
  <c r="H72" i="13"/>
  <c r="AE10" i="13"/>
  <c r="AE45" i="13"/>
  <c r="N35" i="13"/>
  <c r="N70" i="13"/>
  <c r="Q11" i="13"/>
  <c r="Q46" i="13"/>
  <c r="T33" i="13"/>
  <c r="T68" i="13"/>
  <c r="AF29" i="13"/>
  <c r="AF64" i="13"/>
  <c r="K25" i="13"/>
  <c r="K60" i="13"/>
  <c r="Q22" i="13"/>
  <c r="Q57" i="13"/>
  <c r="Z21" i="13"/>
  <c r="Z56" i="13"/>
  <c r="AC35" i="13"/>
  <c r="AC70" i="13"/>
  <c r="AE25" i="13"/>
  <c r="AE60" i="13"/>
  <c r="E13" i="13"/>
  <c r="E48" i="13"/>
  <c r="E83" i="13"/>
  <c r="AF9" i="13"/>
  <c r="AF44" i="13"/>
  <c r="V19" i="13"/>
  <c r="V54" i="13"/>
  <c r="AH14" i="13"/>
  <c r="AH49" i="13"/>
  <c r="AH11" i="13"/>
  <c r="AH46" i="13"/>
  <c r="AH12" i="13"/>
  <c r="AH47" i="13"/>
  <c r="AA12" i="13"/>
  <c r="AA47" i="13"/>
  <c r="W25" i="13"/>
  <c r="W60" i="13"/>
  <c r="H21" i="13"/>
  <c r="H56" i="13"/>
  <c r="H36" i="13"/>
  <c r="H71" i="13"/>
  <c r="AD37" i="13"/>
  <c r="AD72" i="13"/>
  <c r="AC29" i="13"/>
  <c r="AC64" i="13"/>
  <c r="V34" i="13"/>
  <c r="V69" i="13"/>
  <c r="AA38" i="13"/>
  <c r="AA73" i="13"/>
  <c r="P20" i="13"/>
  <c r="P55" i="13"/>
  <c r="E19" i="13"/>
  <c r="E54" i="13"/>
  <c r="E89" i="13"/>
  <c r="AG35" i="13"/>
  <c r="AG70" i="13"/>
  <c r="H25" i="13"/>
  <c r="H60" i="13"/>
  <c r="O33" i="13"/>
  <c r="O68" i="13"/>
  <c r="X19" i="13"/>
  <c r="X54" i="13"/>
  <c r="S28" i="13"/>
  <c r="S63" i="13"/>
  <c r="AC21" i="13"/>
  <c r="AC56" i="13"/>
  <c r="AE35" i="13"/>
  <c r="AE70" i="13"/>
  <c r="AF36" i="13"/>
  <c r="AF71" i="13"/>
  <c r="L33" i="13"/>
  <c r="L68" i="13"/>
  <c r="I25" i="13"/>
  <c r="I60" i="13"/>
  <c r="L25" i="13"/>
  <c r="L60" i="13"/>
  <c r="L17" i="13"/>
  <c r="L52" i="13"/>
  <c r="L14" i="13"/>
  <c r="L49" i="13"/>
  <c r="G22" i="13"/>
  <c r="G57" i="13"/>
  <c r="L35" i="13"/>
  <c r="L70" i="13"/>
  <c r="AB9" i="13"/>
  <c r="AB44" i="13"/>
  <c r="H13" i="13"/>
  <c r="H48" i="13"/>
  <c r="G17" i="13"/>
  <c r="G52" i="13"/>
  <c r="Y34" i="13"/>
  <c r="Y69" i="13"/>
  <c r="N34" i="13"/>
  <c r="N69" i="13"/>
  <c r="T11" i="13"/>
  <c r="T46" i="13"/>
  <c r="O20" i="13"/>
  <c r="O55" i="13"/>
  <c r="U38" i="13"/>
  <c r="U73" i="13"/>
  <c r="L10" i="13"/>
  <c r="L45" i="13"/>
  <c r="J10" i="13"/>
  <c r="J45" i="13"/>
  <c r="AH21" i="13"/>
  <c r="AH56" i="13"/>
  <c r="W13" i="13"/>
  <c r="W48" i="13"/>
  <c r="AB11" i="13"/>
  <c r="AB46" i="13"/>
  <c r="X33" i="13"/>
  <c r="X68" i="13"/>
  <c r="F10" i="13"/>
  <c r="F45" i="13"/>
  <c r="Q30" i="13"/>
  <c r="Q65" i="13"/>
  <c r="V18" i="13"/>
  <c r="V53" i="13"/>
  <c r="K14" i="13"/>
  <c r="K49" i="13"/>
  <c r="B59" i="13"/>
  <c r="M22" i="13"/>
  <c r="M57" i="13"/>
  <c r="B8" i="13"/>
  <c r="G37" i="13"/>
  <c r="G72" i="13"/>
  <c r="L9" i="13"/>
  <c r="L44" i="13"/>
  <c r="AG10" i="13"/>
  <c r="AG45" i="13"/>
  <c r="H33" i="13"/>
  <c r="H68" i="13"/>
  <c r="O35" i="13"/>
  <c r="O70" i="13"/>
  <c r="AF27" i="13"/>
  <c r="AF62" i="13"/>
  <c r="N37" i="13"/>
  <c r="N72" i="13"/>
  <c r="G26" i="13"/>
  <c r="G61" i="13"/>
  <c r="AH26" i="13"/>
  <c r="AH61" i="13"/>
  <c r="AH34" i="13"/>
  <c r="AH69" i="13"/>
  <c r="AG38" i="13"/>
  <c r="AG73" i="13"/>
  <c r="B24" i="13"/>
  <c r="AB35" i="13"/>
  <c r="AB70" i="13"/>
  <c r="F28" i="13"/>
  <c r="F63" i="13"/>
  <c r="AA9" i="13"/>
  <c r="AA44" i="13"/>
  <c r="T27" i="13"/>
  <c r="T62" i="13"/>
  <c r="Q36" i="13"/>
  <c r="Q71" i="13"/>
  <c r="F20" i="13"/>
  <c r="F55" i="13"/>
  <c r="H26" i="13"/>
  <c r="H61" i="13"/>
  <c r="AC26" i="13"/>
  <c r="AC61" i="13"/>
  <c r="S36" i="13"/>
  <c r="S71" i="13"/>
  <c r="Y27" i="13"/>
  <c r="Y62" i="13"/>
  <c r="Z28" i="13"/>
  <c r="Z63" i="13"/>
  <c r="X38" i="13"/>
  <c r="X73" i="13"/>
  <c r="N10" i="13"/>
  <c r="N45" i="13"/>
  <c r="AD33" i="13"/>
  <c r="AD68" i="13"/>
  <c r="AB36" i="13"/>
  <c r="AB71" i="13"/>
  <c r="I26" i="13"/>
  <c r="I61" i="13"/>
  <c r="AB14" i="13"/>
  <c r="AB49" i="13"/>
  <c r="M10" i="13"/>
  <c r="M45" i="13"/>
  <c r="AF34" i="13"/>
  <c r="AF69" i="13"/>
  <c r="V35" i="13"/>
  <c r="V70" i="13"/>
  <c r="Q38" i="13"/>
  <c r="Q73" i="13"/>
  <c r="K30" i="13"/>
  <c r="K65" i="13"/>
  <c r="AB38" i="13"/>
  <c r="AB73" i="13"/>
  <c r="P11" i="13"/>
  <c r="P46" i="13"/>
  <c r="X35" i="13"/>
  <c r="X70" i="13"/>
  <c r="AH35" i="13"/>
  <c r="AH70" i="13"/>
  <c r="T36" i="13"/>
  <c r="T71" i="13"/>
  <c r="U20" i="13"/>
  <c r="U55" i="13"/>
  <c r="K22" i="13"/>
  <c r="K57" i="13"/>
  <c r="R36" i="13"/>
  <c r="R71" i="13"/>
  <c r="J29" i="13"/>
  <c r="J64" i="13"/>
  <c r="U17" i="13"/>
  <c r="U52" i="13"/>
  <c r="AG18" i="13"/>
  <c r="AG53" i="13"/>
  <c r="Q18" i="13"/>
  <c r="Q53" i="13"/>
  <c r="I27" i="13"/>
  <c r="I62" i="13"/>
  <c r="AD11" i="13"/>
  <c r="AD46" i="13"/>
  <c r="AC36" i="13"/>
  <c r="AC71" i="13"/>
  <c r="E21" i="13"/>
  <c r="E56" i="13"/>
  <c r="E91" i="13"/>
  <c r="I37" i="13"/>
  <c r="I72" i="13"/>
  <c r="AG13" i="13"/>
  <c r="AG48" i="13"/>
  <c r="R30" i="13"/>
  <c r="R65" i="13"/>
  <c r="Y28" i="13"/>
  <c r="Y63" i="13"/>
  <c r="AF30" i="13"/>
  <c r="AF65" i="13"/>
  <c r="I30" i="13"/>
  <c r="I65" i="13"/>
  <c r="O17" i="13"/>
  <c r="O52" i="13"/>
  <c r="Y10" i="13"/>
  <c r="Y45" i="13"/>
  <c r="N17" i="13"/>
  <c r="N52" i="13"/>
  <c r="L28" i="13"/>
  <c r="L63" i="13"/>
  <c r="AB30" i="13"/>
  <c r="AB65" i="13"/>
  <c r="I33" i="13"/>
  <c r="I68" i="13"/>
  <c r="W21" i="13"/>
  <c r="W56" i="13"/>
  <c r="Q27" i="13"/>
  <c r="Q62" i="13"/>
  <c r="AB21" i="13"/>
  <c r="AB56" i="13"/>
  <c r="AH19" i="13"/>
  <c r="AH54" i="13"/>
  <c r="W28" i="13"/>
  <c r="W63" i="13"/>
  <c r="E14" i="13"/>
  <c r="E49" i="13"/>
  <c r="E84" i="13"/>
  <c r="M14" i="13"/>
  <c r="M49" i="13"/>
  <c r="J13" i="13"/>
  <c r="J48" i="13"/>
  <c r="P13" i="13"/>
  <c r="P48" i="13"/>
  <c r="V37" i="13"/>
  <c r="V72" i="13"/>
  <c r="G10" i="13"/>
  <c r="G45" i="13"/>
  <c r="M12" i="13"/>
  <c r="M47" i="13"/>
  <c r="AA18" i="13"/>
  <c r="AA53" i="13"/>
  <c r="I36" i="13"/>
  <c r="I71" i="13"/>
  <c r="AH30" i="13"/>
  <c r="AH65" i="13"/>
  <c r="H20" i="13"/>
  <c r="H55" i="13"/>
  <c r="J28" i="13"/>
  <c r="J63" i="13"/>
  <c r="X13" i="13"/>
  <c r="X48" i="13"/>
  <c r="Z37" i="13"/>
  <c r="Z72" i="13"/>
  <c r="O29" i="13"/>
  <c r="O64" i="13"/>
  <c r="Z33" i="13"/>
  <c r="Z68" i="13"/>
  <c r="Z20" i="13"/>
  <c r="Z55" i="13"/>
  <c r="R20" i="13"/>
  <c r="R55" i="13"/>
  <c r="Y25" i="13"/>
  <c r="Y60" i="13"/>
  <c r="Y33" i="13"/>
  <c r="Y68" i="13"/>
  <c r="AG20" i="13"/>
  <c r="AG55" i="13"/>
  <c r="O27" i="13"/>
  <c r="O62" i="13"/>
  <c r="K21" i="13"/>
  <c r="K56" i="13"/>
  <c r="E37" i="13"/>
  <c r="E72" i="13"/>
  <c r="E107" i="13"/>
  <c r="E25" i="13"/>
  <c r="E60" i="13"/>
  <c r="E95" i="13"/>
  <c r="O12" i="13"/>
  <c r="O47" i="13"/>
  <c r="AB29" i="13"/>
  <c r="AB64" i="13"/>
  <c r="Z34" i="13"/>
  <c r="Z69" i="13"/>
  <c r="G9" i="13"/>
  <c r="G44" i="13"/>
  <c r="AD38" i="13"/>
  <c r="AD73" i="13"/>
  <c r="X36" i="13"/>
  <c r="X71" i="13"/>
  <c r="V10" i="13"/>
  <c r="V45" i="13"/>
  <c r="K13" i="13"/>
  <c r="K48" i="13"/>
  <c r="Z25" i="13"/>
  <c r="Z60" i="13"/>
  <c r="T12" i="13"/>
  <c r="T47" i="13"/>
  <c r="G29" i="13"/>
  <c r="G64" i="13"/>
  <c r="AH18" i="13"/>
  <c r="AH53" i="13"/>
  <c r="AH13" i="13"/>
  <c r="AH48" i="13"/>
  <c r="R12" i="13"/>
  <c r="R47" i="13"/>
  <c r="O30" i="13"/>
  <c r="O65" i="13"/>
  <c r="V20" i="13"/>
  <c r="V55" i="13"/>
  <c r="S29" i="13"/>
  <c r="S64" i="13"/>
  <c r="Y17" i="13"/>
  <c r="Y52" i="13"/>
  <c r="L27" i="13"/>
  <c r="L62" i="13"/>
  <c r="V21" i="13"/>
  <c r="V56" i="13"/>
  <c r="N14" i="13"/>
  <c r="N49" i="13"/>
  <c r="V22" i="13"/>
  <c r="V57" i="13"/>
  <c r="F26" i="13"/>
  <c r="F61" i="13"/>
  <c r="G35" i="13"/>
  <c r="G70" i="13"/>
  <c r="AD36" i="13"/>
  <c r="AD71" i="13"/>
  <c r="H30" i="13"/>
  <c r="H65" i="13"/>
  <c r="AH33" i="13"/>
  <c r="AH68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W108" i="13"/>
  <c r="X108" i="13"/>
  <c r="Y108" i="13"/>
  <c r="Z108" i="13"/>
  <c r="AA108" i="13"/>
  <c r="AB108" i="13"/>
  <c r="AC108" i="13"/>
  <c r="AD108" i="13"/>
  <c r="AE108" i="13"/>
  <c r="AF108" i="13"/>
  <c r="AG108" i="13"/>
  <c r="AH108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T99" i="13"/>
  <c r="U99" i="13"/>
  <c r="V99" i="13"/>
  <c r="W99" i="13"/>
  <c r="X99" i="13"/>
  <c r="Y99" i="13"/>
  <c r="Z99" i="13"/>
  <c r="AA99" i="13"/>
  <c r="AB99" i="13"/>
  <c r="AC99" i="13"/>
  <c r="AD99" i="13"/>
  <c r="AE99" i="13"/>
  <c r="AF99" i="13"/>
  <c r="AG99" i="13"/>
  <c r="AH99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AD107" i="13"/>
  <c r="AE107" i="13"/>
  <c r="AF107" i="13"/>
  <c r="AG107" i="13"/>
  <c r="AH107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W103" i="13"/>
  <c r="X103" i="13"/>
  <c r="Y103" i="13"/>
  <c r="Z103" i="13"/>
  <c r="AA103" i="13"/>
  <c r="AB103" i="13"/>
  <c r="AC103" i="13"/>
  <c r="AD103" i="13"/>
  <c r="AE103" i="13"/>
  <c r="AF103" i="13"/>
  <c r="AG103" i="13"/>
  <c r="AH103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W106" i="13"/>
  <c r="X106" i="13"/>
  <c r="Y106" i="13"/>
  <c r="Z106" i="13"/>
  <c r="AA106" i="13"/>
  <c r="AB106" i="13"/>
  <c r="AC106" i="13"/>
  <c r="AD106" i="13"/>
  <c r="AE106" i="13"/>
  <c r="AF106" i="13"/>
  <c r="AG106" i="13"/>
  <c r="AH106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W96" i="13"/>
  <c r="X96" i="13"/>
  <c r="Y96" i="13"/>
  <c r="Z96" i="13"/>
  <c r="AA96" i="13"/>
  <c r="AB96" i="13"/>
  <c r="AC96" i="13"/>
  <c r="AD96" i="13"/>
  <c r="AE96" i="13"/>
  <c r="AF96" i="13"/>
  <c r="AG96" i="13"/>
  <c r="AH96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W104" i="13"/>
  <c r="X104" i="13"/>
  <c r="Y104" i="13"/>
  <c r="Z104" i="13"/>
  <c r="AA104" i="13"/>
  <c r="AB104" i="13"/>
  <c r="AC104" i="13"/>
  <c r="AD104" i="13"/>
  <c r="AE104" i="13"/>
  <c r="AF104" i="13"/>
  <c r="AG104" i="13"/>
  <c r="AH104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Z80" i="13"/>
  <c r="AA80" i="13"/>
  <c r="AB80" i="13"/>
  <c r="AC80" i="13"/>
  <c r="AD80" i="13"/>
  <c r="AE80" i="13"/>
  <c r="AF80" i="13"/>
  <c r="AG80" i="13"/>
  <c r="AH80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W105" i="13"/>
  <c r="X105" i="13"/>
  <c r="Y105" i="13"/>
  <c r="Z105" i="13"/>
  <c r="AA105" i="13"/>
  <c r="AB105" i="13"/>
  <c r="AC105" i="13"/>
  <c r="AD105" i="13"/>
  <c r="AE105" i="13"/>
  <c r="AF105" i="13"/>
  <c r="AG105" i="13"/>
  <c r="AH105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W100" i="13"/>
  <c r="X100" i="13"/>
  <c r="Y100" i="13"/>
  <c r="Z100" i="13"/>
  <c r="AA100" i="13"/>
  <c r="AB100" i="13"/>
  <c r="AC100" i="13"/>
  <c r="AD100" i="13"/>
  <c r="AE100" i="13"/>
  <c r="AF100" i="13"/>
  <c r="AG100" i="13"/>
  <c r="AH100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W98" i="13"/>
  <c r="X98" i="13"/>
  <c r="Y98" i="13"/>
  <c r="Z98" i="13"/>
  <c r="AA98" i="13"/>
  <c r="AB98" i="13"/>
  <c r="AC98" i="13"/>
  <c r="AD98" i="13"/>
  <c r="AE98" i="13"/>
  <c r="AF98" i="13"/>
  <c r="AG98" i="13"/>
  <c r="AH98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Liam Hickey</author>
  </authors>
  <commentList>
    <comment ref="N306" authorId="0" shapeId="0" xr:uid="{031281E5-E767-4834-AAA6-B78BFFA2CE86}">
      <text>
        <r>
          <rPr>
            <b/>
            <sz val="9"/>
            <color indexed="81"/>
            <rFont val="Tahoma"/>
            <family val="2"/>
          </rPr>
          <t>Liam Hickey:</t>
        </r>
        <r>
          <rPr>
            <sz val="9"/>
            <color indexed="81"/>
            <rFont val="Tahoma"/>
            <family val="2"/>
          </rPr>
          <t xml:space="preserve">
USE after 2027/28 zeroed out for reasons explained in the PACR, section 6.1
Full USE forecasts provided below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<sst xmlns="http://schemas.openxmlformats.org/spreadsheetml/2006/main" count="6722" uniqueCount="209">
  <si>
    <t>Options</t>
  </si>
  <si>
    <t>Base</t>
  </si>
  <si>
    <t>Option 3</t>
  </si>
  <si>
    <t>Option 4</t>
  </si>
  <si>
    <t>Option 5</t>
  </si>
  <si>
    <t>Short description</t>
  </si>
  <si>
    <t>Option 6</t>
  </si>
  <si>
    <t>Avoided involuntary load shedding</t>
  </si>
  <si>
    <t>Avoided unrelated TNSP expenditure</t>
  </si>
  <si>
    <t xml:space="preserve">Avoided fuel consumption from generation dispatch </t>
  </si>
  <si>
    <t xml:space="preserve">Avoided voluntary load curtailment </t>
  </si>
  <si>
    <t>Avoided costs for non RIT-T proponent parties</t>
  </si>
  <si>
    <t>Benefit categories</t>
  </si>
  <si>
    <t>Capital costs</t>
  </si>
  <si>
    <t>Operating and maintenance costs</t>
  </si>
  <si>
    <t>Cost and benefit categories</t>
  </si>
  <si>
    <t>Option name</t>
  </si>
  <si>
    <t>Capex component</t>
  </si>
  <si>
    <t>Amount</t>
  </si>
  <si>
    <t>Asset life</t>
  </si>
  <si>
    <t>General parameters</t>
  </si>
  <si>
    <t>Parameter</t>
  </si>
  <si>
    <t>Unit</t>
  </si>
  <si>
    <t>Value</t>
  </si>
  <si>
    <t>First year of analysis</t>
  </si>
  <si>
    <t>Year</t>
  </si>
  <si>
    <t>Discount year</t>
  </si>
  <si>
    <t>Analysis period</t>
  </si>
  <si>
    <t>Years</t>
  </si>
  <si>
    <t>Option inputs</t>
  </si>
  <si>
    <t>Option</t>
  </si>
  <si>
    <t>$</t>
  </si>
  <si>
    <t>TSNP network service payments to NNO proponents</t>
  </si>
  <si>
    <t>NNO proponent receipts from TSNP</t>
  </si>
  <si>
    <t>CBA cost inputs</t>
  </si>
  <si>
    <t>CBA benefit inputs</t>
  </si>
  <si>
    <t>S1</t>
  </si>
  <si>
    <t>S2</t>
  </si>
  <si>
    <t>S3</t>
  </si>
  <si>
    <t>Scenarios</t>
  </si>
  <si>
    <t>Scenario</t>
  </si>
  <si>
    <t>General inputs and sensitivities</t>
  </si>
  <si>
    <t>Commercial discount rate</t>
  </si>
  <si>
    <t>%</t>
  </si>
  <si>
    <t>Cost inputs and sensitivities</t>
  </si>
  <si>
    <t>Factor</t>
  </si>
  <si>
    <t xml:space="preserve">Market benefit inputs and sensitivities </t>
  </si>
  <si>
    <t xml:space="preserve">Scenario weighting settings </t>
  </si>
  <si>
    <t>Scenario weighting</t>
  </si>
  <si>
    <t>NPV results</t>
  </si>
  <si>
    <t>PV</t>
  </si>
  <si>
    <t>Calculation</t>
  </si>
  <si>
    <t>Components</t>
  </si>
  <si>
    <t>TNSP</t>
  </si>
  <si>
    <t>Capital cost calculation</t>
  </si>
  <si>
    <t>TNSP capital costs</t>
  </si>
  <si>
    <t>NNO capital costs</t>
  </si>
  <si>
    <t>Terminal value</t>
  </si>
  <si>
    <t>NNO operating expenditure</t>
  </si>
  <si>
    <t>TNSP operating expenditure</t>
  </si>
  <si>
    <t>Annual depreciation</t>
  </si>
  <si>
    <t>Weighted</t>
  </si>
  <si>
    <t>NPV</t>
  </si>
  <si>
    <t>$NPV</t>
  </si>
  <si>
    <t>Rank</t>
  </si>
  <si>
    <t>NPV result</t>
  </si>
  <si>
    <t>NNO receipts received from TNSP</t>
  </si>
  <si>
    <t>NPV breakdown</t>
  </si>
  <si>
    <t>Chart tables</t>
  </si>
  <si>
    <t>First ranked option</t>
  </si>
  <si>
    <t>Real</t>
  </si>
  <si>
    <t>Discounted</t>
  </si>
  <si>
    <t>No investment</t>
  </si>
  <si>
    <t>Stage 1: syncon</t>
  </si>
  <si>
    <t>Stage 2: line</t>
  </si>
  <si>
    <t>Stage 1: line</t>
  </si>
  <si>
    <t>Stage 3: syncon</t>
  </si>
  <si>
    <t>Name</t>
  </si>
  <si>
    <t>High</t>
  </si>
  <si>
    <t>Low</t>
  </si>
  <si>
    <t>1 if TNSP owns asset</t>
  </si>
  <si>
    <t>Commission year - low</t>
  </si>
  <si>
    <t>Commission year - high</t>
  </si>
  <si>
    <t>Build year 1</t>
  </si>
  <si>
    <t>Build year 2</t>
  </si>
  <si>
    <t>Build year 3</t>
  </si>
  <si>
    <t>Build year 4</t>
  </si>
  <si>
    <t>Build year 5</t>
  </si>
  <si>
    <t>Build year 6</t>
  </si>
  <si>
    <t>Build year 7</t>
  </si>
  <si>
    <t>Build year 8</t>
  </si>
  <si>
    <t>Build year 9</t>
  </si>
  <si>
    <t>Build year 10</t>
  </si>
  <si>
    <t>Build year 11</t>
  </si>
  <si>
    <t>Build year 12</t>
  </si>
  <si>
    <t>Build year 13</t>
  </si>
  <si>
    <t>Build year 14</t>
  </si>
  <si>
    <t>Build year 15</t>
  </si>
  <si>
    <t>Build year 16</t>
  </si>
  <si>
    <t>Build year 17</t>
  </si>
  <si>
    <t>Build year 18</t>
  </si>
  <si>
    <t>Build year 19</t>
  </si>
  <si>
    <t>Build year 20</t>
  </si>
  <si>
    <t>Stage 1: Install a 330/132 kV substation at Orange (2 transformers, 132kv line to Orange North)
Stage 2: Install a 132 kV line between Wellington and Parkes</t>
  </si>
  <si>
    <t>MWh</t>
  </si>
  <si>
    <t>Stage 1: substation (inc. the 2 TFs)</t>
  </si>
  <si>
    <t>Stage 2: substation (inc. the 2 TFs)</t>
  </si>
  <si>
    <t>Option 7A</t>
  </si>
  <si>
    <t>Option 7B</t>
  </si>
  <si>
    <t>Option 7C</t>
  </si>
  <si>
    <t>Option 7D</t>
  </si>
  <si>
    <t>Stage 2: line (same as Option 3 stage 2)</t>
  </si>
  <si>
    <t>Operating cost calculation</t>
  </si>
  <si>
    <t>Years in analysis period</t>
  </si>
  <si>
    <t>TNSP owned</t>
  </si>
  <si>
    <t>Stage 1: QPSF1 - PV - Night time only</t>
  </si>
  <si>
    <t>Stage 1: QPSF2 - PV - Day and Night time</t>
  </si>
  <si>
    <t>VCR</t>
  </si>
  <si>
    <t>$/MWh</t>
  </si>
  <si>
    <t>Option 1A/1B</t>
  </si>
  <si>
    <t>Option 1C</t>
  </si>
  <si>
    <t>Stage 1: SVC at Panorama</t>
  </si>
  <si>
    <t>Stage 1: syncons at Parkes</t>
  </si>
  <si>
    <t>TNSP NNO operating expenditure</t>
  </si>
  <si>
    <t>Network capital costs</t>
  </si>
  <si>
    <t>Biodiversity offset costs</t>
  </si>
  <si>
    <t>Bio costs component</t>
  </si>
  <si>
    <t>Property allowances</t>
  </si>
  <si>
    <t>TNSP payments to NNO proponents</t>
  </si>
  <si>
    <t>Avoided involuntary load shedding - outside of CW NSW</t>
  </si>
  <si>
    <t>Options 7A, 7B, 7D</t>
  </si>
  <si>
    <t>Options 3, 4, 5, 6</t>
  </si>
  <si>
    <t>Land purchase</t>
  </si>
  <si>
    <t>Land purchase component</t>
  </si>
  <si>
    <t>LH to complete</t>
  </si>
  <si>
    <t>Avoided involuntary load shedding in CW NSW</t>
  </si>
  <si>
    <t>Stage 1: Solar PV and BESS at Parkes; BESS at Panorama
Stage 2: Install a 132 kV line between Wellington and Parkes</t>
  </si>
  <si>
    <t>Central</t>
  </si>
  <si>
    <t>Legend applied throughout the model template</t>
  </si>
  <si>
    <t>Table Row Name</t>
  </si>
  <si>
    <t>Input Cell</t>
  </si>
  <si>
    <t>Calculation cell</t>
  </si>
  <si>
    <t>Parameter Cell</t>
  </si>
  <si>
    <t>Output Cell</t>
  </si>
  <si>
    <t>General parameter and option inputs</t>
  </si>
  <si>
    <t>Bathurst, Orange and Parkes PACR economic assessment</t>
  </si>
  <si>
    <t>Option 7E</t>
  </si>
  <si>
    <t>Cost categories</t>
  </si>
  <si>
    <t>Stage 1: Panorama BESS</t>
  </si>
  <si>
    <t>Stage 1: Parkes BESS</t>
  </si>
  <si>
    <t>Reinvestment: Panorama BESS</t>
  </si>
  <si>
    <t>Reinvestment: Parkes BESS</t>
  </si>
  <si>
    <t>Stage 1: Parkes - PV and BESS</t>
  </si>
  <si>
    <t>Stage 1: Panorama - BESS</t>
  </si>
  <si>
    <t>Reinvestment: Parkes - PV and BESS</t>
  </si>
  <si>
    <t>Other components covered by opex</t>
  </si>
  <si>
    <t>Reinvestment: Panorama - BESS</t>
  </si>
  <si>
    <t>Stage 1: QPSF2 - BESS</t>
  </si>
  <si>
    <t>Stage 1: PAN BESS</t>
  </si>
  <si>
    <t xml:space="preserve">Stage 1: Panorama - BESS </t>
  </si>
  <si>
    <t xml:space="preserve">Stage 1: Parkes - BESS </t>
  </si>
  <si>
    <t xml:space="preserve">Reinvestment: Panorama - BESS </t>
  </si>
  <si>
    <t xml:space="preserve">Stage 1: Parkes BESS </t>
  </si>
  <si>
    <t>Commission year - central</t>
  </si>
  <si>
    <t>All years in the input sheet are expressed as financial years. Ie, 2023 refers to FY2022/23 that covers the period from 1 July 2022 to 30 June 2023.</t>
  </si>
  <si>
    <t>Stage 1: Parkes - 36 MVAr STATCOM</t>
  </si>
  <si>
    <t>Stage 1: Panorama - 30 MVAr STATCOM</t>
  </si>
  <si>
    <t>Stage 1: Parkes - syncon (same as Option 5 stage 1)</t>
  </si>
  <si>
    <t>Stage 1: Parkes - syncons (same as Option 3 stage 1)</t>
  </si>
  <si>
    <t>Stage 1: Install syncon at Parkes 132 kV (25 MVA)
Stage 2: Install a 330/132 kV substation at Orange (2 transformers, 132kv line to Orange North)
Stage 3: Install syncon at Parkes 132 kV (25 MVA)
Stage 4: Install syncon at Parkes 132 kV (35 MVA)</t>
  </si>
  <si>
    <t>Stage 4: syncon</t>
  </si>
  <si>
    <t>Stage 1: Install SVC at Panorama 132 kV (30 MVA) and syncons at Parkes 132 kV (2 * 25 MVA)
Stage 2: Install a 132 kV line between Wellington and Parkes</t>
  </si>
  <si>
    <t>Stage 1: Install SVC at Panorama 132 kV (30 MVA) and syncons at Parkes 132 kV (2 * 25 MVA)
Stage 2: Install a 330/132 kV substation at Orange (2 transformers, 132kv line to Orange North)
Stage 3: Install syncon at Parkes 132 kV (35 MVA)</t>
  </si>
  <si>
    <t>Stage 1: Parkes syncon</t>
  </si>
  <si>
    <t>Stage 1: Install 25 MVAr syncon at Parkes, 20 MW (40 MWh) battery at Parkes and 25 MW (50 MWh) battery at Panorama
Stage 2: Install a 330/132 kV substation at Orange (2 transformers, 132kv line to Orange North)
Stage 3: Install syncon at Parkes 132 kV (35 MVA)</t>
  </si>
  <si>
    <t>Stage 1: Install 25 MVAr syncon at Parkes, 20 MW (40 MWh) battery at Parkes and 25 MW (50 MWh) battery at Panorama
Stage 2: Install a 132 kV line between Wellington and Parkes</t>
  </si>
  <si>
    <t>Stage 1: Parkes - QPSF1 - PV - Night time only</t>
  </si>
  <si>
    <t>Stage 1: Parkes - QPSF2 - PV - Day and Night time</t>
  </si>
  <si>
    <t>Stage 1: Parkes - QPSF2 - BESS</t>
  </si>
  <si>
    <t xml:space="preserve">Option 7E </t>
  </si>
  <si>
    <t>1A/1B</t>
  </si>
  <si>
    <t>1C</t>
  </si>
  <si>
    <t>7A</t>
  </si>
  <si>
    <t>7B</t>
  </si>
  <si>
    <t>7C</t>
  </si>
  <si>
    <t>7D</t>
  </si>
  <si>
    <t>7E</t>
  </si>
  <si>
    <t xml:space="preserve">Sensitivities </t>
  </si>
  <si>
    <t>Tiled chart</t>
  </si>
  <si>
    <t>Payback analysis</t>
  </si>
  <si>
    <t>PV gross benefits</t>
  </si>
  <si>
    <t>Cumulative PV gross benefits</t>
  </si>
  <si>
    <t>Total cost</t>
  </si>
  <si>
    <t>Payback</t>
  </si>
  <si>
    <t>Opex % of capex (network components)</t>
  </si>
  <si>
    <t>Full involuntary load shedding forecast (zeroed out after 2027/28 in NPV assessment - see above, see PACR section 6.1)</t>
  </si>
  <si>
    <t>Low discount rate (central scenario)</t>
  </si>
  <si>
    <t>High discount rate (central scenario)</t>
  </si>
  <si>
    <t>Redacted to preserve confidentiality</t>
  </si>
  <si>
    <t>Stage 1: Syncons at Parkes; BESS at Panorama
Stage 2: Install a 132 kV line between Wellington and Parkes</t>
  </si>
  <si>
    <t>Stage 1: BESS and STATCOM at Parkes; BESS and STATCOM at Panorama
Stage 2: Install a 132 kV line between Wellington and Parkes</t>
  </si>
  <si>
    <t>Stage 1: Install 25 MVAr syncon at Parkes; BESS at Parkes; BESS at Panorama
Stage 2: Install a 132 kV line between Wellington and Parkes</t>
  </si>
  <si>
    <t>NO</t>
  </si>
  <si>
    <t>YES</t>
  </si>
  <si>
    <t>Property allowances component</t>
  </si>
  <si>
    <t>Stage 1: Parkes BESS and PV</t>
  </si>
  <si>
    <t>Stage 1: Parkes - STATCOM</t>
  </si>
  <si>
    <t>Stage 1: Panorama - STATCOM</t>
  </si>
  <si>
    <t xml:space="preserve">Stage 1: Parkes - syncon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</si>
</sst>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6" formatCode="&quot;$&quot;#,##0;[Red]\-&quot;$&quot;#,##0"/>
    <numFmt numFmtId="43" formatCode="_-* #,##0.00_-;\-* #,##0.00_-;_-* &quot;-&quot;??_-;_-@_-"/>
    <numFmt numFmtId="164" formatCode="#,##0.0"/>
    <numFmt numFmtId="165" formatCode="0.000"/>
    <numFmt numFmtId="166" formatCode="0.0%"/>
    <numFmt numFmtId="167" formatCode="0.0"/>
  </numFmts>
  <fonts count="15" x14ac:knownFonts="1">
    <font>
      <sz val="11"/>
      <color theme="1"/>
      <name val="Arial"/>
      <family val="2"/>
      <scheme val="minor"/>
    </font>
    <font>
      <b/>
      <sz val="11"/>
      <color theme="0"/>
      <name val="Arial"/>
      <family val="2"/>
      <scheme val="minor"/>
    </font>
    <font>
      <sz val="15"/>
      <color theme="1"/>
      <name val="Arial"/>
      <family val="2"/>
      <scheme val="minor"/>
    </font>
    <font>
      <b/>
      <sz val="15"/>
      <color theme="0"/>
      <name val="Arial"/>
      <family val="2"/>
      <scheme val="minor"/>
    </font>
    <font>
      <sz val="8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sz val="11"/>
      <color theme="0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1"/>
      <color rgb="FFFF0000"/>
      <name val="Arial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Arial"/>
      <family val="2"/>
      <scheme val="minor"/>
    </font>
    <font>
      <b/>
      <sz val="16"/>
      <color theme="2"/>
      <name val="Arial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008698"/>
        <bgColor indexed="64"/>
      </patternFill>
    </fill>
    <fill>
      <patternFill patternType="solid">
        <fgColor rgb="FF696A6D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262D33"/>
        <bgColor indexed="64"/>
      </patternFill>
    </fill>
    <fill>
      <patternFill patternType="solid">
        <fgColor rgb="FFE0D4A4"/>
        <bgColor indexed="64"/>
      </patternFill>
    </fill>
    <fill>
      <patternFill patternType="solid">
        <fgColor rgb="FF9EC0D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6C1D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ECCA6"/>
        <bgColor indexed="64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0">
    <xf numFmtId="0" fontId="0" fillId="0" borderId="0"/>
    <xf numFmtId="0" fontId="6" fillId="6" borderId="0"/>
    <xf numFmtId="0" fontId="6" fillId="3" borderId="0"/>
    <xf numFmtId="2" fontId="7" fillId="7" borderId="0"/>
    <xf numFmtId="2" fontId="7" fillId="8" borderId="0"/>
    <xf numFmtId="0" fontId="7" fillId="9" borderId="0"/>
    <xf numFmtId="1" fontId="7" fillId="1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" fontId="7" fillId="13" borderId="0"/>
  </cellStyleXfs>
  <cellXfs count="168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1" fillId="3" borderId="0" xfId="0" applyFont="1" applyFill="1" applyAlignment="1">
      <alignment horizontal="right"/>
    </xf>
    <xf numFmtId="0" fontId="1" fillId="3" borderId="0" xfId="0" applyFont="1" applyFill="1"/>
    <xf numFmtId="0" fontId="0" fillId="4" borderId="0" xfId="0" applyFill="1"/>
    <xf numFmtId="0" fontId="1" fillId="5" borderId="0" xfId="0" applyFont="1" applyFill="1"/>
    <xf numFmtId="0" fontId="0" fillId="5" borderId="0" xfId="0" applyFill="1"/>
    <xf numFmtId="2" fontId="1" fillId="6" borderId="0" xfId="1" applyNumberFormat="1" applyFont="1" applyAlignment="1">
      <alignment vertical="center"/>
    </xf>
    <xf numFmtId="0" fontId="1" fillId="6" borderId="0" xfId="1" applyFont="1"/>
    <xf numFmtId="0" fontId="0" fillId="0" borderId="0" xfId="0" applyFont="1"/>
    <xf numFmtId="0" fontId="1" fillId="3" borderId="0" xfId="2" applyFont="1" applyAlignment="1">
      <alignment horizontal="left" vertical="top" wrapText="1"/>
    </xf>
    <xf numFmtId="0" fontId="1" fillId="3" borderId="0" xfId="2" applyFont="1" applyAlignment="1">
      <alignment horizontal="right" vertical="top" wrapText="1"/>
    </xf>
    <xf numFmtId="0" fontId="0" fillId="0" borderId="0" xfId="0" applyFill="1"/>
    <xf numFmtId="0" fontId="1" fillId="0" borderId="0" xfId="0" applyFont="1" applyFill="1"/>
    <xf numFmtId="0" fontId="1" fillId="3" borderId="0" xfId="2" applyFont="1" applyAlignment="1">
      <alignment horizontal="center" vertical="top" wrapText="1"/>
    </xf>
    <xf numFmtId="3" fontId="5" fillId="7" borderId="0" xfId="3" applyNumberFormat="1" applyFont="1"/>
    <xf numFmtId="3" fontId="1" fillId="3" borderId="0" xfId="2" applyNumberFormat="1" applyFont="1" applyAlignment="1">
      <alignment horizontal="left" vertical="top" wrapText="1"/>
    </xf>
    <xf numFmtId="0" fontId="1" fillId="5" borderId="0" xfId="0" applyFont="1" applyFill="1" applyAlignment="1">
      <alignment horizontal="right"/>
    </xf>
    <xf numFmtId="10" fontId="0" fillId="10" borderId="0" xfId="0" applyNumberFormat="1" applyFont="1" applyFill="1" applyAlignment="1">
      <alignment horizontal="right"/>
    </xf>
    <xf numFmtId="9" fontId="0" fillId="10" borderId="0" xfId="0" applyNumberFormat="1" applyFont="1" applyFill="1" applyAlignment="1">
      <alignment horizontal="right"/>
    </xf>
    <xf numFmtId="3" fontId="0" fillId="4" borderId="0" xfId="0" applyNumberFormat="1" applyFill="1"/>
    <xf numFmtId="0" fontId="1" fillId="5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3" fontId="3" fillId="2" borderId="0" xfId="0" applyNumberFormat="1" applyFont="1" applyFill="1"/>
    <xf numFmtId="3" fontId="0" fillId="0" borderId="0" xfId="0" applyNumberFormat="1"/>
    <xf numFmtId="3" fontId="1" fillId="5" borderId="0" xfId="0" applyNumberFormat="1" applyFont="1" applyFill="1"/>
    <xf numFmtId="3" fontId="1" fillId="5" borderId="0" xfId="0" applyNumberFormat="1" applyFont="1" applyFill="1" applyAlignment="1">
      <alignment horizontal="left"/>
    </xf>
    <xf numFmtId="2" fontId="1" fillId="6" borderId="0" xfId="1" applyNumberFormat="1" applyFont="1"/>
    <xf numFmtId="0" fontId="1" fillId="6" borderId="0" xfId="1" applyFont="1" applyAlignment="1">
      <alignment horizontal="center"/>
    </xf>
    <xf numFmtId="0" fontId="1" fillId="3" borderId="0" xfId="2" applyFont="1"/>
    <xf numFmtId="0" fontId="1" fillId="3" borderId="0" xfId="2" applyFont="1" applyAlignment="1">
      <alignment horizontal="center"/>
    </xf>
    <xf numFmtId="0" fontId="1" fillId="3" borderId="0" xfId="2" applyFont="1" applyAlignment="1">
      <alignment horizontal="right"/>
    </xf>
    <xf numFmtId="2" fontId="0" fillId="9" borderId="0" xfId="5" applyNumberFormat="1" applyFont="1"/>
    <xf numFmtId="0" fontId="0" fillId="9" borderId="0" xfId="5" applyFont="1"/>
    <xf numFmtId="0" fontId="0" fillId="9" borderId="0" xfId="5" applyFont="1" applyAlignment="1">
      <alignment horizontal="center"/>
    </xf>
    <xf numFmtId="3" fontId="0" fillId="8" borderId="0" xfId="4" applyNumberFormat="1" applyFont="1"/>
    <xf numFmtId="3" fontId="0" fillId="8" borderId="0" xfId="4" applyNumberFormat="1" applyFont="1" applyBorder="1"/>
    <xf numFmtId="0" fontId="0" fillId="9" borderId="0" xfId="5" applyNumberFormat="1" applyFont="1" applyAlignment="1">
      <alignment horizontal="center"/>
    </xf>
    <xf numFmtId="0" fontId="1" fillId="3" borderId="0" xfId="2" applyFont="1" applyAlignment="1">
      <alignment horizontal="right" wrapText="1"/>
    </xf>
    <xf numFmtId="0" fontId="0" fillId="8" borderId="0" xfId="4" applyNumberFormat="1" applyFont="1"/>
    <xf numFmtId="0" fontId="2" fillId="2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" fillId="6" borderId="0" xfId="1" applyFont="1" applyAlignment="1">
      <alignment horizontal="right"/>
    </xf>
    <xf numFmtId="3" fontId="0" fillId="8" borderId="1" xfId="4" applyNumberFormat="1" applyFont="1" applyBorder="1" applyAlignment="1">
      <alignment horizontal="right"/>
    </xf>
    <xf numFmtId="164" fontId="0" fillId="8" borderId="0" xfId="4" applyNumberFormat="1" applyFont="1" applyBorder="1" applyAlignment="1">
      <alignment horizontal="right"/>
    </xf>
    <xf numFmtId="164" fontId="0" fillId="0" borderId="0" xfId="0" applyNumberFormat="1"/>
    <xf numFmtId="0" fontId="1" fillId="5" borderId="0" xfId="0" applyFont="1" applyFill="1" applyAlignment="1">
      <alignment horizontal="left"/>
    </xf>
    <xf numFmtId="2" fontId="0" fillId="0" borderId="0" xfId="0" applyNumberFormat="1"/>
    <xf numFmtId="164" fontId="0" fillId="8" borderId="2" xfId="4" applyNumberFormat="1" applyFont="1" applyBorder="1" applyAlignment="1">
      <alignment horizontal="right"/>
    </xf>
    <xf numFmtId="0" fontId="1" fillId="3" borderId="0" xfId="2" applyFont="1" applyAlignment="1">
      <alignment horizontal="left"/>
    </xf>
    <xf numFmtId="3" fontId="0" fillId="8" borderId="0" xfId="4" applyNumberFormat="1" applyFont="1" applyAlignment="1">
      <alignment horizontal="right"/>
    </xf>
    <xf numFmtId="3" fontId="1" fillId="3" borderId="0" xfId="2" applyNumberFormat="1" applyFont="1" applyAlignment="1">
      <alignment horizontal="right"/>
    </xf>
    <xf numFmtId="3" fontId="1" fillId="3" borderId="0" xfId="2" applyNumberFormat="1" applyFont="1" applyAlignment="1">
      <alignment horizontal="left"/>
    </xf>
    <xf numFmtId="4" fontId="8" fillId="5" borderId="0" xfId="0" applyNumberFormat="1" applyFont="1" applyFill="1" applyAlignment="1">
      <alignment horizontal="right"/>
    </xf>
    <xf numFmtId="0" fontId="0" fillId="0" borderId="7" xfId="0" applyBorder="1"/>
    <xf numFmtId="0" fontId="0" fillId="0" borderId="10" xfId="0" applyBorder="1"/>
    <xf numFmtId="0" fontId="5" fillId="7" borderId="0" xfId="3" applyNumberFormat="1" applyFont="1" applyBorder="1" applyAlignment="1">
      <alignment horizontal="center"/>
    </xf>
    <xf numFmtId="3" fontId="0" fillId="8" borderId="1" xfId="4" applyNumberFormat="1" applyFont="1" applyBorder="1"/>
    <xf numFmtId="0" fontId="5" fillId="7" borderId="12" xfId="3" applyNumberFormat="1" applyFont="1" applyBorder="1" applyAlignment="1">
      <alignment horizontal="center"/>
    </xf>
    <xf numFmtId="3" fontId="0" fillId="8" borderId="11" xfId="4" applyNumberFormat="1" applyFont="1" applyBorder="1"/>
    <xf numFmtId="0" fontId="10" fillId="0" borderId="0" xfId="0" applyFont="1"/>
    <xf numFmtId="3" fontId="0" fillId="8" borderId="13" xfId="4" applyNumberFormat="1" applyFont="1" applyBorder="1"/>
    <xf numFmtId="3" fontId="0" fillId="0" borderId="0" xfId="0" applyNumberFormat="1" applyFont="1"/>
    <xf numFmtId="0" fontId="0" fillId="0" borderId="0" xfId="0" applyFont="1" applyAlignment="1">
      <alignment horizontal="right"/>
    </xf>
    <xf numFmtId="3" fontId="0" fillId="0" borderId="0" xfId="0" applyNumberFormat="1" applyFont="1" applyAlignment="1">
      <alignment horizontal="right"/>
    </xf>
    <xf numFmtId="6" fontId="0" fillId="0" borderId="0" xfId="0" applyNumberFormat="1" applyFont="1" applyAlignment="1">
      <alignment horizontal="right"/>
    </xf>
    <xf numFmtId="3" fontId="1" fillId="2" borderId="0" xfId="0" applyNumberFormat="1" applyFont="1" applyFill="1"/>
    <xf numFmtId="0" fontId="0" fillId="2" borderId="0" xfId="0" applyFont="1" applyFill="1"/>
    <xf numFmtId="0" fontId="0" fillId="2" borderId="0" xfId="0" applyFont="1" applyFill="1" applyAlignment="1">
      <alignment horizontal="right"/>
    </xf>
    <xf numFmtId="3" fontId="1" fillId="6" borderId="0" xfId="1" applyNumberFormat="1" applyFont="1" applyAlignment="1">
      <alignment horizontal="right"/>
    </xf>
    <xf numFmtId="2" fontId="7" fillId="7" borderId="0" xfId="3"/>
    <xf numFmtId="0" fontId="1" fillId="3" borderId="0" xfId="2" applyFont="1" applyAlignment="1">
      <alignment horizontal="left" vertical="top"/>
    </xf>
    <xf numFmtId="1" fontId="7" fillId="10" borderId="0" xfId="6"/>
    <xf numFmtId="0" fontId="0" fillId="0" borderId="0" xfId="0" applyFont="1" applyFill="1"/>
    <xf numFmtId="165" fontId="0" fillId="0" borderId="0" xfId="0" applyNumberFormat="1"/>
    <xf numFmtId="0" fontId="0" fillId="0" borderId="0" xfId="0" applyNumberFormat="1"/>
    <xf numFmtId="3" fontId="0" fillId="8" borderId="14" xfId="4" applyNumberFormat="1" applyFont="1" applyBorder="1"/>
    <xf numFmtId="3" fontId="0" fillId="8" borderId="0" xfId="4" applyNumberFormat="1" applyFont="1" applyFill="1" applyBorder="1"/>
    <xf numFmtId="3" fontId="0" fillId="8" borderId="14" xfId="4" applyNumberFormat="1" applyFont="1" applyFill="1" applyBorder="1"/>
    <xf numFmtId="3" fontId="0" fillId="10" borderId="0" xfId="0" applyNumberFormat="1" applyFont="1" applyFill="1" applyAlignment="1">
      <alignment horizontal="right"/>
    </xf>
    <xf numFmtId="43" fontId="0" fillId="0" borderId="0" xfId="8" applyFont="1"/>
    <xf numFmtId="0" fontId="0" fillId="11" borderId="0" xfId="0" applyFill="1"/>
    <xf numFmtId="3" fontId="0" fillId="0" borderId="0" xfId="4" applyNumberFormat="1" applyFont="1" applyFill="1"/>
    <xf numFmtId="0" fontId="6" fillId="3" borderId="0" xfId="2"/>
    <xf numFmtId="0" fontId="7" fillId="9" borderId="0" xfId="5"/>
    <xf numFmtId="0" fontId="6" fillId="6" borderId="0" xfId="1"/>
    <xf numFmtId="3" fontId="5" fillId="7" borderId="17" xfId="3" applyNumberFormat="1" applyFont="1" applyBorder="1" applyAlignment="1">
      <alignment vertical="top"/>
    </xf>
    <xf numFmtId="3" fontId="5" fillId="7" borderId="16" xfId="3" applyNumberFormat="1" applyFont="1" applyBorder="1" applyAlignment="1">
      <alignment vertical="top"/>
    </xf>
    <xf numFmtId="3" fontId="5" fillId="7" borderId="15" xfId="3" applyNumberFormat="1" applyFont="1" applyBorder="1" applyAlignment="1">
      <alignment vertical="top"/>
    </xf>
    <xf numFmtId="3" fontId="5" fillId="7" borderId="18" xfId="3" applyNumberFormat="1" applyFont="1" applyBorder="1" applyAlignment="1">
      <alignment vertical="top"/>
    </xf>
    <xf numFmtId="2" fontId="0" fillId="0" borderId="0" xfId="0" applyNumberFormat="1" applyFont="1"/>
    <xf numFmtId="166" fontId="0" fillId="0" borderId="0" xfId="7" applyNumberFormat="1" applyFont="1"/>
    <xf numFmtId="2" fontId="0" fillId="10" borderId="0" xfId="0" applyNumberFormat="1" applyFont="1" applyFill="1" applyAlignment="1">
      <alignment horizontal="right"/>
    </xf>
    <xf numFmtId="3" fontId="5" fillId="7" borderId="0" xfId="3" applyNumberFormat="1" applyFont="1" applyBorder="1" applyAlignment="1">
      <alignment horizontal="right"/>
    </xf>
    <xf numFmtId="2" fontId="7" fillId="7" borderId="0" xfId="3" applyFill="1"/>
    <xf numFmtId="3" fontId="5" fillId="7" borderId="0" xfId="3" applyNumberFormat="1" applyFont="1" applyFill="1"/>
    <xf numFmtId="0" fontId="5" fillId="7" borderId="0" xfId="3" applyNumberFormat="1" applyFont="1" applyFill="1" applyBorder="1"/>
    <xf numFmtId="0" fontId="5" fillId="7" borderId="12" xfId="3" applyNumberFormat="1" applyFont="1" applyFill="1" applyBorder="1"/>
    <xf numFmtId="0" fontId="5" fillId="7" borderId="0" xfId="3" applyNumberFormat="1" applyFont="1" applyFill="1"/>
    <xf numFmtId="3" fontId="5" fillId="7" borderId="12" xfId="3" applyNumberFormat="1" applyFont="1" applyFill="1" applyBorder="1"/>
    <xf numFmtId="1" fontId="5" fillId="7" borderId="0" xfId="3" applyNumberFormat="1" applyFont="1"/>
    <xf numFmtId="1" fontId="5" fillId="7" borderId="0" xfId="3" applyNumberFormat="1" applyFont="1" applyAlignment="1">
      <alignment horizontal="center"/>
    </xf>
    <xf numFmtId="2" fontId="5" fillId="7" borderId="0" xfId="3" applyFont="1"/>
    <xf numFmtId="3" fontId="5" fillId="7" borderId="0" xfId="3" applyNumberFormat="1" applyFont="1" applyFill="1" applyBorder="1"/>
    <xf numFmtId="0" fontId="1" fillId="6" borderId="0" xfId="1" applyFont="1" applyAlignment="1">
      <alignment horizontal="left"/>
    </xf>
    <xf numFmtId="3" fontId="5" fillId="7" borderId="0" xfId="8" applyNumberFormat="1" applyFont="1" applyFill="1"/>
    <xf numFmtId="0" fontId="5" fillId="7" borderId="12" xfId="3" applyNumberFormat="1" applyFont="1" applyFill="1" applyBorder="1" applyAlignment="1">
      <alignment horizontal="right"/>
    </xf>
    <xf numFmtId="0" fontId="5" fillId="7" borderId="0" xfId="3" applyNumberFormat="1" applyFont="1" applyFill="1" applyAlignment="1">
      <alignment horizontal="right"/>
    </xf>
    <xf numFmtId="1" fontId="5" fillId="7" borderId="0" xfId="3" applyNumberFormat="1" applyFont="1" applyFill="1"/>
    <xf numFmtId="1" fontId="5" fillId="7" borderId="12" xfId="3" applyNumberFormat="1" applyFont="1" applyFill="1" applyBorder="1"/>
    <xf numFmtId="10" fontId="0" fillId="0" borderId="0" xfId="7" applyNumberFormat="1" applyFont="1"/>
    <xf numFmtId="0" fontId="0" fillId="12" borderId="0" xfId="0" applyFill="1"/>
    <xf numFmtId="0" fontId="0" fillId="12" borderId="0" xfId="0" applyFill="1" applyAlignment="1">
      <alignment horizontal="center"/>
    </xf>
    <xf numFmtId="3" fontId="0" fillId="12" borderId="0" xfId="0" applyNumberFormat="1" applyFill="1"/>
    <xf numFmtId="0" fontId="13" fillId="12" borderId="0" xfId="0" applyFont="1" applyFill="1"/>
    <xf numFmtId="0" fontId="0" fillId="9" borderId="0" xfId="0" applyFill="1"/>
    <xf numFmtId="3" fontId="0" fillId="9" borderId="0" xfId="0" applyNumberFormat="1" applyFill="1"/>
    <xf numFmtId="3" fontId="5" fillId="9" borderId="0" xfId="3" applyNumberFormat="1" applyFont="1" applyFill="1"/>
    <xf numFmtId="0" fontId="0" fillId="9" borderId="0" xfId="0" applyFill="1" applyAlignment="1">
      <alignment horizontal="center"/>
    </xf>
    <xf numFmtId="0" fontId="14" fillId="0" borderId="0" xfId="0" applyFont="1"/>
    <xf numFmtId="0" fontId="6" fillId="6" borderId="3" xfId="1" applyBorder="1" applyAlignment="1">
      <alignment vertical="top"/>
    </xf>
    <xf numFmtId="0" fontId="6" fillId="6" borderId="4" xfId="1" applyBorder="1" applyAlignment="1">
      <alignment vertical="top"/>
    </xf>
    <xf numFmtId="0" fontId="6" fillId="6" borderId="5" xfId="1" applyBorder="1" applyAlignment="1">
      <alignment vertical="top"/>
    </xf>
    <xf numFmtId="0" fontId="7" fillId="9" borderId="6" xfId="5" applyBorder="1"/>
    <xf numFmtId="2" fontId="7" fillId="7" borderId="6" xfId="3" applyBorder="1"/>
    <xf numFmtId="2" fontId="7" fillId="8" borderId="6" xfId="4" applyBorder="1"/>
    <xf numFmtId="2" fontId="7" fillId="8" borderId="0" xfId="4"/>
    <xf numFmtId="1" fontId="7" fillId="10" borderId="6" xfId="6" applyBorder="1"/>
    <xf numFmtId="2" fontId="7" fillId="13" borderId="8" xfId="9" applyBorder="1"/>
    <xf numFmtId="2" fontId="7" fillId="13" borderId="9" xfId="9" applyBorder="1"/>
    <xf numFmtId="164" fontId="0" fillId="13" borderId="0" xfId="4" applyNumberFormat="1" applyFont="1" applyFill="1" applyBorder="1" applyAlignment="1">
      <alignment horizontal="right"/>
    </xf>
    <xf numFmtId="0" fontId="0" fillId="13" borderId="0" xfId="4" applyNumberFormat="1" applyFont="1" applyFill="1" applyBorder="1" applyAlignment="1">
      <alignment horizontal="right"/>
    </xf>
    <xf numFmtId="9" fontId="0" fillId="13" borderId="0" xfId="7" applyFont="1" applyFill="1" applyBorder="1" applyAlignment="1">
      <alignment horizontal="right"/>
    </xf>
    <xf numFmtId="0" fontId="0" fillId="8" borderId="0" xfId="0" applyFill="1"/>
    <xf numFmtId="3" fontId="0" fillId="13" borderId="1" xfId="4" applyNumberFormat="1" applyFont="1" applyFill="1" applyBorder="1" applyAlignment="1">
      <alignment horizontal="right"/>
    </xf>
    <xf numFmtId="3" fontId="0" fillId="13" borderId="0" xfId="4" applyNumberFormat="1" applyFont="1" applyFill="1"/>
    <xf numFmtId="0" fontId="9" fillId="0" borderId="0" xfId="0" applyFont="1" applyBorder="1"/>
    <xf numFmtId="0" fontId="0" fillId="0" borderId="0" xfId="0" applyBorder="1"/>
    <xf numFmtId="0" fontId="10" fillId="0" borderId="0" xfId="0" applyFont="1" applyBorder="1"/>
    <xf numFmtId="3" fontId="5" fillId="8" borderId="1" xfId="4" applyNumberFormat="1" applyFont="1" applyBorder="1"/>
    <xf numFmtId="3" fontId="7" fillId="7" borderId="0" xfId="3" applyNumberFormat="1"/>
    <xf numFmtId="0" fontId="9" fillId="0" borderId="0" xfId="0" applyFont="1"/>
    <xf numFmtId="10" fontId="0" fillId="0" borderId="0" xfId="0" applyNumberFormat="1"/>
    <xf numFmtId="167" fontId="0" fillId="0" borderId="0" xfId="0" applyNumberFormat="1"/>
    <xf numFmtId="0" fontId="1" fillId="3" borderId="14" xfId="0" applyFont="1" applyFill="1" applyBorder="1" applyAlignment="1">
      <alignment horizontal="right"/>
    </xf>
    <xf numFmtId="0" fontId="1" fillId="3" borderId="0" xfId="0" applyFont="1" applyFill="1" applyBorder="1" applyAlignment="1">
      <alignment horizontal="right"/>
    </xf>
    <xf numFmtId="0" fontId="0" fillId="13" borderId="14" xfId="4" applyNumberFormat="1" applyFont="1" applyFill="1" applyBorder="1" applyAlignment="1">
      <alignment horizontal="right"/>
    </xf>
    <xf numFmtId="0" fontId="8" fillId="0" borderId="0" xfId="0" applyFont="1"/>
    <xf numFmtId="0" fontId="0" fillId="9" borderId="0" xfId="0" applyFill="1" applyAlignment="1">
      <alignment horizontal="left"/>
    </xf>
    <xf numFmtId="3" fontId="0" fillId="9" borderId="0" xfId="0" applyNumberFormat="1" applyFill="1" applyAlignment="1">
      <alignment horizontal="left"/>
    </xf>
    <xf numFmtId="164" fontId="0" fillId="8" borderId="19" xfId="4" applyNumberFormat="1" applyFont="1" applyBorder="1" applyAlignment="1">
      <alignment horizontal="left"/>
    </xf>
    <xf numFmtId="164" fontId="0" fillId="8" borderId="20" xfId="4" applyNumberFormat="1" applyFont="1" applyBorder="1" applyAlignment="1">
      <alignment horizontal="right"/>
    </xf>
    <xf numFmtId="164" fontId="0" fillId="8" borderId="13" xfId="4" applyNumberFormat="1" applyFont="1" applyBorder="1" applyAlignment="1">
      <alignment horizontal="right"/>
    </xf>
    <xf numFmtId="164" fontId="0" fillId="8" borderId="14" xfId="4" applyNumberFormat="1" applyFont="1" applyBorder="1" applyAlignment="1">
      <alignment horizontal="left"/>
    </xf>
    <xf numFmtId="164" fontId="0" fillId="8" borderId="1" xfId="4" applyNumberFormat="1" applyFont="1" applyBorder="1" applyAlignment="1">
      <alignment horizontal="right"/>
    </xf>
    <xf numFmtId="164" fontId="0" fillId="8" borderId="21" xfId="4" applyNumberFormat="1" applyFont="1" applyBorder="1" applyAlignment="1">
      <alignment horizontal="left"/>
    </xf>
    <xf numFmtId="164" fontId="0" fillId="8" borderId="12" xfId="4" applyNumberFormat="1" applyFont="1" applyBorder="1" applyAlignment="1">
      <alignment horizontal="right"/>
    </xf>
    <xf numFmtId="164" fontId="0" fillId="8" borderId="11" xfId="4" applyNumberFormat="1" applyFont="1" applyBorder="1" applyAlignment="1">
      <alignment horizontal="right"/>
    </xf>
    <xf numFmtId="0" fontId="5" fillId="7" borderId="0" xfId="3" applyNumberFormat="1" applyFont="1" applyFill="1" applyBorder="1" applyAlignment="1">
      <alignment horizontal="right"/>
    </xf>
    <xf numFmtId="0" fontId="1" fillId="5" borderId="0" xfId="0" applyFont="1" applyFill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3" fontId="5" fillId="7" borderId="16" xfId="3" applyNumberFormat="1" applyFont="1" applyBorder="1" applyAlignment="1">
      <alignment horizontal="left" vertical="top" wrapText="1"/>
    </xf>
    <xf numFmtId="3" fontId="5" fillId="7" borderId="15" xfId="3" applyNumberFormat="1" applyFont="1" applyBorder="1" applyAlignment="1">
      <alignment horizontal="left" vertical="top" wrapText="1"/>
    </xf>
    <xf numFmtId="3" fontId="5" fillId="7" borderId="18" xfId="3" applyNumberFormat="1" applyFont="1" applyBorder="1" applyAlignment="1">
      <alignment horizontal="left" vertical="top" wrapText="1"/>
    </xf>
    <xf numFmtId="3" fontId="5" fillId="7" borderId="17" xfId="3" applyNumberFormat="1" applyFont="1" applyBorder="1" applyAlignment="1">
      <alignment horizontal="left" vertical="top" wrapText="1"/>
    </xf>
  </cellXfs>
  <cellStyles count="10">
    <cellStyle name="Calculation Cell" xfId="4" xr:uid="{B9B55694-FD6A-441F-8BAD-76DAF98790A8}"/>
    <cellStyle name="Comma" xfId="8" builtinId="3"/>
    <cellStyle name="Header 2" xfId="1" xr:uid="{3B062291-4C59-4BFF-8014-7AEA90EA8841}"/>
    <cellStyle name="Input Cell" xfId="3" xr:uid="{A4BAD18F-C9AD-4C17-8D0D-FF250F775297}"/>
    <cellStyle name="Normal" xfId="0" builtinId="0"/>
    <cellStyle name="Output Cell" xfId="9" xr:uid="{AE197930-C2D9-405E-9D77-13FB9343E7E9}"/>
    <cellStyle name="Parameter Cell" xfId="6" xr:uid="{69F41AEC-C907-4C4E-91D4-C7599A2FA61D}"/>
    <cellStyle name="Percent" xfId="7" builtinId="5"/>
    <cellStyle name="Table Header" xfId="2" xr:uid="{2EED20C0-8929-4585-9BB3-563B663A56B5}"/>
    <cellStyle name="Table Row Name" xfId="5" xr:uid="{488C922C-BA85-4F8F-9702-4864984102C3}"/>
  </cellStyles>
  <dxfs count="0"/>
  <tableStyles count="1" defaultTableStyle="TableStyleMedium2" defaultPivotStyle="PivotStyleLight16">
    <tableStyle name="Invisible" pivot="0" table="0" count="0" xr9:uid="{88903E76-1DA5-4E9C-B5AC-7EFD0BDAE2B8}"/>
  </tableStyles>
  <colors>
    <mruColors>
      <color rgb="FFE0D4A4"/>
      <color rgb="FF9EC0DB"/>
      <color rgb="FF008698"/>
      <color rgb="FFC9C0AF"/>
      <color rgb="FFB5A991"/>
      <color rgb="FF696A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17480081970548"/>
          <c:y val="3.1463228079838E-2"/>
          <c:w val="0.85866143373582715"/>
          <c:h val="0.843450534509742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7BF-4BD4-B4D4-AE55EB572AC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7BF-4BD4-B4D4-AE55EB572AC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7BF-4BD4-B4D4-AE55EB572AC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27-40B4-8375-60A68728421A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9836-4D7A-A631-6AC2B8D524A0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Results!$B$30:$B$40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Results!$D$30:$D$40</c:f>
              <c:numCache>
                <c:formatCode>#,##0.0</c:formatCode>
                <c:ptCount val="11"/>
                <c:pt idx="0">
                  <c:v>73.44074746738103</c:v>
                </c:pt>
                <c:pt idx="1">
                  <c:v>295.41762732895199</c:v>
                </c:pt>
                <c:pt idx="2">
                  <c:v>322.51657810260565</c:v>
                </c:pt>
                <c:pt idx="3">
                  <c:v>306.04601139683439</c:v>
                </c:pt>
                <c:pt idx="4">
                  <c:v>276.40267025913948</c:v>
                </c:pt>
                <c:pt idx="5">
                  <c:v>259.93210355336834</c:v>
                </c:pt>
                <c:pt idx="6">
                  <c:v>1819.311727857749</c:v>
                </c:pt>
                <c:pt idx="7">
                  <c:v>1399.367517862006</c:v>
                </c:pt>
                <c:pt idx="8">
                  <c:v>433.37526439626788</c:v>
                </c:pt>
                <c:pt idx="9">
                  <c:v>2091.1115671175903</c:v>
                </c:pt>
                <c:pt idx="10">
                  <c:v>2114.0782653191286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A-48E8-A087-CC604F993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3500"/>
          <c:min val="-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3600000"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28034189911967"/>
          <c:y val="3.386666666666667E-2"/>
          <c:w val="0.84809386137335896"/>
          <c:h val="0.842068444444444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Results!$E$29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62C-4FA5-838D-40D94059EE5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62C-4FA5-838D-40D94059EE5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62C-4FA5-838D-40D94059EE5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2C-4FA5-838D-40D94059EE5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B62C-4FA5-838D-40D94059EE54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Results!$A$30:$A$40</c:f>
              <c:strCache>
                <c:ptCount val="11"/>
                <c:pt idx="0">
                  <c:v>1A/1B</c:v>
                </c:pt>
                <c:pt idx="1">
                  <c:v>1C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7A</c:v>
                </c:pt>
                <c:pt idx="7">
                  <c:v>7B</c:v>
                </c:pt>
                <c:pt idx="8">
                  <c:v>7C</c:v>
                </c:pt>
                <c:pt idx="9">
                  <c:v>7D</c:v>
                </c:pt>
                <c:pt idx="10">
                  <c:v>7E</c:v>
                </c:pt>
              </c:strCache>
            </c:strRef>
          </c:cat>
          <c:val>
            <c:numRef>
              <c:f>Results!$E$30:$E$40</c:f>
              <c:numCache>
                <c:formatCode>#,##0.0</c:formatCode>
                <c:ptCount val="11"/>
                <c:pt idx="0">
                  <c:v>1661.4434119065083</c:v>
                </c:pt>
                <c:pt idx="1">
                  <c:v>2712.0622232023384</c:v>
                </c:pt>
                <c:pt idx="2">
                  <c:v>2806.0728677411175</c:v>
                </c:pt>
                <c:pt idx="3">
                  <c:v>2787.0255684097642</c:v>
                </c:pt>
                <c:pt idx="4">
                  <c:v>2772.8349853368668</c:v>
                </c:pt>
                <c:pt idx="5">
                  <c:v>2753.7876860055117</c:v>
                </c:pt>
                <c:pt idx="6">
                  <c:v>10521.999715087517</c:v>
                </c:pt>
                <c:pt idx="7">
                  <c:v>8363.4244463399755</c:v>
                </c:pt>
                <c:pt idx="8">
                  <c:v>3473.9413437306089</c:v>
                </c:pt>
                <c:pt idx="9">
                  <c:v>12040.929900441039</c:v>
                </c:pt>
                <c:pt idx="10">
                  <c:v>11833.625374469864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2C-4FA5-838D-40D94059EE5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13000"/>
          <c:min val="-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447429231658002"/>
          <c:y val="3.9511111111111108E-2"/>
          <c:w val="0.84635470826112069"/>
          <c:h val="0.8364240000000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Results!$F$29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94-42AC-899D-17ACF7D1502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D94-42AC-899D-17ACF7D1502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D94-42AC-899D-17ACF7D15028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Results!$A$30:$A$40</c:f>
              <c:strCache>
                <c:ptCount val="11"/>
                <c:pt idx="0">
                  <c:v>1A/1B</c:v>
                </c:pt>
                <c:pt idx="1">
                  <c:v>1C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7A</c:v>
                </c:pt>
                <c:pt idx="7">
                  <c:v>7B</c:v>
                </c:pt>
                <c:pt idx="8">
                  <c:v>7C</c:v>
                </c:pt>
                <c:pt idx="9">
                  <c:v>7D</c:v>
                </c:pt>
                <c:pt idx="10">
                  <c:v>7E</c:v>
                </c:pt>
              </c:strCache>
            </c:strRef>
          </c:cat>
          <c:val>
            <c:numRef>
              <c:f>Results!$F$30:$F$40</c:f>
              <c:numCache>
                <c:formatCode>#,##0.0</c:formatCode>
                <c:ptCount val="11"/>
                <c:pt idx="0">
                  <c:v>-135.53795150896954</c:v>
                </c:pt>
                <c:pt idx="1">
                  <c:v>-74.35860044511017</c:v>
                </c:pt>
                <c:pt idx="2">
                  <c:v>-82.970831482813921</c:v>
                </c:pt>
                <c:pt idx="3">
                  <c:v>-82.970831482813921</c:v>
                </c:pt>
                <c:pt idx="4">
                  <c:v>-141.5737826151076</c:v>
                </c:pt>
                <c:pt idx="5">
                  <c:v>-141.5737826151076</c:v>
                </c:pt>
                <c:pt idx="6">
                  <c:v>-140.04406032339301</c:v>
                </c:pt>
                <c:pt idx="7">
                  <c:v>-224.78915005307667</c:v>
                </c:pt>
                <c:pt idx="8">
                  <c:v>-93.569048340425852</c:v>
                </c:pt>
                <c:pt idx="9">
                  <c:v>-112.57311564246581</c:v>
                </c:pt>
                <c:pt idx="10">
                  <c:v>-90.189392483857191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94-42AC-899D-17ACF7D1502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3500"/>
          <c:min val="-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115578865578867"/>
          <c:y val="3.9511111111111108E-2"/>
          <c:w val="0.83576048951048953"/>
          <c:h val="0.830779555555555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Results!$G$29</c:f>
              <c:strCache>
                <c:ptCount val="1"/>
                <c:pt idx="0">
                  <c:v>Weighted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37-4901-ABEB-CEF5066EC79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E37-4901-ABEB-CEF5066EC79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E37-4901-ABEB-CEF5066EC79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37-4901-ABEB-CEF5066EC79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E37-4901-ABEB-CEF5066EC790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Results!$A$30:$A$40</c:f>
              <c:strCache>
                <c:ptCount val="11"/>
                <c:pt idx="0">
                  <c:v>1A/1B</c:v>
                </c:pt>
                <c:pt idx="1">
                  <c:v>1C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7A</c:v>
                </c:pt>
                <c:pt idx="7">
                  <c:v>7B</c:v>
                </c:pt>
                <c:pt idx="8">
                  <c:v>7C</c:v>
                </c:pt>
                <c:pt idx="9">
                  <c:v>7D</c:v>
                </c:pt>
                <c:pt idx="10">
                  <c:v>7E</c:v>
                </c:pt>
              </c:strCache>
            </c:strRef>
          </c:cat>
          <c:val>
            <c:numRef>
              <c:f>Results!$G$30:$G$40</c:f>
              <c:numCache>
                <c:formatCode>#,##0.0</c:formatCode>
                <c:ptCount val="11"/>
                <c:pt idx="0">
                  <c:v>296.58761737351875</c:v>
                </c:pt>
                <c:pt idx="1">
                  <c:v>619.48078625394294</c:v>
                </c:pt>
                <c:pt idx="2">
                  <c:v>647.91048736191192</c:v>
                </c:pt>
                <c:pt idx="3">
                  <c:v>635.91727879526718</c:v>
                </c:pt>
                <c:pt idx="4">
                  <c:v>600.36755111085631</c:v>
                </c:pt>
                <c:pt idx="5">
                  <c:v>588.37434254421134</c:v>
                </c:pt>
                <c:pt idx="6">
                  <c:v>2797.9888291047646</c:v>
                </c:pt>
                <c:pt idx="7">
                  <c:v>2165.650764613516</c:v>
                </c:pt>
                <c:pt idx="8">
                  <c:v>822.5938648554411</c:v>
                </c:pt>
                <c:pt idx="9">
                  <c:v>3220.9734622877936</c:v>
                </c:pt>
                <c:pt idx="10">
                  <c:v>3202.3164476253651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E37-4901-ABEB-CEF5066EC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3500"/>
          <c:min val="-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Results!$O$66</c:f>
              <c:strCache>
                <c:ptCount val="1"/>
                <c:pt idx="0">
                  <c:v>TNSP capital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Results!$AC$65:$AM$65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Results!$AC$66:$AH$66</c:f>
              <c:numCache>
                <c:formatCode>#,##0.0</c:formatCode>
                <c:ptCount val="6"/>
                <c:pt idx="0">
                  <c:v>-129.50100056089795</c:v>
                </c:pt>
                <c:pt idx="1">
                  <c:v>-73.652918501885338</c:v>
                </c:pt>
                <c:pt idx="2">
                  <c:v>-80.872607044954037</c:v>
                </c:pt>
                <c:pt idx="3">
                  <c:v>-80.872607044954037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5-478E-A78A-A58469FB6D66}"/>
            </c:ext>
          </c:extLst>
        </c:ser>
        <c:ser>
          <c:idx val="2"/>
          <c:order val="2"/>
          <c:tx>
            <c:strRef>
              <c:f>Results!$O$68</c:f>
              <c:strCache>
                <c:ptCount val="1"/>
                <c:pt idx="0">
                  <c:v>TNSP operating expenditure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Results!$AC$65:$AM$65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Results!$AC$68:$AH$68</c:f>
              <c:numCache>
                <c:formatCode>#,##0.0</c:formatCode>
                <c:ptCount val="6"/>
                <c:pt idx="0">
                  <c:v>-8.1355444357541273</c:v>
                </c:pt>
                <c:pt idx="1">
                  <c:v>-4.7924844380798692</c:v>
                </c:pt>
                <c:pt idx="2">
                  <c:v>-6.1850269327149174</c:v>
                </c:pt>
                <c:pt idx="3">
                  <c:v>-6.1850269327149174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5-478E-A78A-A58469FB6D66}"/>
            </c:ext>
          </c:extLst>
        </c:ser>
        <c:ser>
          <c:idx val="13"/>
          <c:order val="8"/>
          <c:tx>
            <c:strRef>
              <c:f>Results!$AB$74</c:f>
              <c:strCache>
                <c:ptCount val="1"/>
                <c:pt idx="0">
                  <c:v>Avoided involuntary load shedding in CW NSW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strRef>
              <c:f>Results!$AC$65:$AM$65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Results!$AC$74:$AH$74</c:f>
              <c:numCache>
                <c:formatCode>#,##0.0</c:formatCode>
                <c:ptCount val="6"/>
                <c:pt idx="0">
                  <c:v>2.0985934876825532</c:v>
                </c:pt>
                <c:pt idx="1">
                  <c:v>4.0868024948550072</c:v>
                </c:pt>
                <c:pt idx="2">
                  <c:v>4.0868024948550072</c:v>
                </c:pt>
                <c:pt idx="3">
                  <c:v>4.0868024948550072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5-478E-A78A-A58469FB6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2646512"/>
        <c:axId val="91264782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Results!$B$67</c15:sqref>
                        </c15:formulaRef>
                      </c:ext>
                    </c:extLst>
                    <c:strCache>
                      <c:ptCount val="1"/>
                      <c:pt idx="0">
                        <c:v>NNO capital costs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Results!$AC$65:$AM$65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Results!$P$67:$Y$67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EF65-478E-A78A-A58469FB6D66}"/>
                  </c:ext>
                </c:extLst>
              </c15:ser>
            </c15:filteredBarSeries>
            <c15:filteredBarSeries>
              <c15:ser>
                <c:idx val="12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Results!$O$69</c15:sqref>
                        </c15:formulaRef>
                      </c:ext>
                    </c:extLst>
                    <c:strCache>
                      <c:ptCount val="1"/>
                      <c:pt idx="0">
                        <c:v>TNSP payments to NNO proponents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Results!$AC$65:$AM$65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Results!$P$69:$Y$69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F65-478E-A78A-A58469FB6D66}"/>
                  </c:ext>
                </c:extLst>
              </c15:ser>
            </c15:filteredBarSeries>
            <c15:filteredBarSeries>
              <c15:ser>
                <c:idx val="3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Results!$B$70</c15:sqref>
                        </c15:formulaRef>
                      </c:ext>
                    </c:extLst>
                    <c:strCache>
                      <c:ptCount val="1"/>
                      <c:pt idx="0">
                        <c:v>NNO operating expenditure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Results!$AC$65:$AM$65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Results!$P$70:$Y$70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EF65-478E-A78A-A58469FB6D66}"/>
                  </c:ext>
                </c:extLst>
              </c15:ser>
            </c15:filteredBarSeries>
            <c15:filteredBarSeries>
              <c15:ser>
                <c:idx val="4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Results!$B$71</c15:sqref>
                        </c15:formulaRef>
                      </c:ext>
                    </c:extLst>
                    <c:strCache>
                      <c:ptCount val="1"/>
                      <c:pt idx="0">
                        <c:v>Avoided fuel consumption from generation dispatch 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Results!$AC$65:$AM$65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Results!$P$71:$Y$71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EF65-478E-A78A-A58469FB6D66}"/>
                  </c:ext>
                </c:extLst>
              </c15:ser>
            </c15:filteredBarSeries>
            <c15:filteredBarSeries>
              <c15:ser>
                <c:idx val="5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Results!$B$72</c15:sqref>
                        </c15:formulaRef>
                      </c:ext>
                    </c:extLst>
                    <c:strCache>
                      <c:ptCount val="1"/>
                      <c:pt idx="0">
                        <c:v>Avoided voluntary load curtailment 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Results!$AC$65:$AM$65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Results!$P$72:$Y$72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EF65-478E-A78A-A58469FB6D66}"/>
                  </c:ext>
                </c:extLst>
              </c15:ser>
            </c15:filteredBarSeries>
            <c15:filteredBarSeries>
              <c15:ser>
                <c:idx val="6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Results!$B$73</c15:sqref>
                        </c15:formulaRef>
                      </c:ext>
                    </c:extLst>
                    <c:strCache>
                      <c:ptCount val="1"/>
                      <c:pt idx="0">
                        <c:v>Avoided involuntary load shedding - outside of CW NSW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Results!$AC$65:$AM$65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Results!$P$73:$Y$73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EF65-478E-A78A-A58469FB6D66}"/>
                  </c:ext>
                </c:extLst>
              </c15:ser>
            </c15:filteredBarSeries>
            <c15:filteredBarSeries>
              <c15:ser>
                <c:idx val="7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Results!$B$75</c15:sqref>
                        </c15:formulaRef>
                      </c:ext>
                    </c:extLst>
                    <c:strCache>
                      <c:ptCount val="1"/>
                      <c:pt idx="0">
                        <c:v>Avoided costs for non RIT-T proponent parties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Results!$AC$65:$AM$65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Results!$P$75:$Y$75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EF65-478E-A78A-A58469FB6D66}"/>
                  </c:ext>
                </c:extLst>
              </c15:ser>
            </c15:filteredBarSeries>
            <c15:filteredBarSeries>
              <c15:ser>
                <c:idx val="8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Results!$B$76</c15:sqref>
                        </c15:formulaRef>
                      </c:ext>
                    </c:extLst>
                    <c:strCache>
                      <c:ptCount val="1"/>
                      <c:pt idx="0">
                        <c:v>Avoided unrelated TNSP expenditure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Results!$AC$65:$AM$65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Results!$P$76:$Y$76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EF65-478E-A78A-A58469FB6D66}"/>
                  </c:ext>
                </c:extLst>
              </c15:ser>
            </c15:filteredBarSeries>
            <c15:filteredBarSeries>
              <c15:ser>
                <c:idx val="10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Results!$B$77</c15:sqref>
                        </c15:formulaRef>
                      </c:ext>
                    </c:extLst>
                    <c:strCache>
                      <c:ptCount val="1"/>
                      <c:pt idx="0">
                        <c:v>NNO receipts received from TNSP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Results!$AC$65:$AM$65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Results!$P$77:$Y$77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EF65-478E-A78A-A58469FB6D66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11"/>
          <c:order val="12"/>
          <c:tx>
            <c:strRef>
              <c:f>Results!$O$78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Results!$AC$65:$AM$65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xVal>
          <c:yVal>
            <c:numRef>
              <c:f>Results!$AC$78:$AM$78</c:f>
              <c:numCache>
                <c:formatCode>#,##0.0</c:formatCode>
                <c:ptCount val="11"/>
                <c:pt idx="0">
                  <c:v>-135.53795150896951</c:v>
                </c:pt>
                <c:pt idx="1">
                  <c:v>-74.358600445110199</c:v>
                </c:pt>
                <c:pt idx="2">
                  <c:v>-82.970831482813949</c:v>
                </c:pt>
                <c:pt idx="3">
                  <c:v>-82.970831482813949</c:v>
                </c:pt>
                <c:pt idx="4">
                  <c:v>-141.57378261510769</c:v>
                </c:pt>
                <c:pt idx="5">
                  <c:v>-141.57378261510769</c:v>
                </c:pt>
                <c:pt idx="6">
                  <c:v>-140.04406032339304</c:v>
                </c:pt>
                <c:pt idx="7">
                  <c:v>-224.78915005307667</c:v>
                </c:pt>
                <c:pt idx="8">
                  <c:v>-93.56904834042578</c:v>
                </c:pt>
                <c:pt idx="9">
                  <c:v>-112.57311564246584</c:v>
                </c:pt>
                <c:pt idx="10">
                  <c:v>-90.189392483857205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F65-478E-A78A-A58469FB6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2646512"/>
        <c:axId val="912647824"/>
      </c:scatterChart>
      <c:catAx>
        <c:axId val="91264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7824"/>
        <c:crosses val="autoZero"/>
        <c:auto val="1"/>
        <c:lblAlgn val="ctr"/>
        <c:lblOffset val="100"/>
        <c:noMultiLvlLbl val="0"/>
      </c:catAx>
      <c:valAx>
        <c:axId val="912647824"/>
        <c:scaling>
          <c:orientation val="minMax"/>
          <c:max val="3500"/>
          <c:min val="-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Results!$E$29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936-4790-9A92-519E7BCF334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94C-404A-939F-D224C718BE2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936-4790-9A92-519E7BCF334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936-4790-9A92-519E7BCF334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3FD3-4E47-A2D1-FAE00F3B4EA4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Results!$B$30:$B$40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Results!$E$30:$E$40</c:f>
              <c:numCache>
                <c:formatCode>#,##0.0</c:formatCode>
                <c:ptCount val="11"/>
                <c:pt idx="0">
                  <c:v>1661.4434119065083</c:v>
                </c:pt>
                <c:pt idx="1">
                  <c:v>2712.0622232023384</c:v>
                </c:pt>
                <c:pt idx="2">
                  <c:v>2806.0728677411175</c:v>
                </c:pt>
                <c:pt idx="3">
                  <c:v>2787.0255684097642</c:v>
                </c:pt>
                <c:pt idx="4">
                  <c:v>2772.8349853368668</c:v>
                </c:pt>
                <c:pt idx="5">
                  <c:v>2753.7876860055117</c:v>
                </c:pt>
                <c:pt idx="6">
                  <c:v>10521.999715087517</c:v>
                </c:pt>
                <c:pt idx="7">
                  <c:v>8363.4244463399755</c:v>
                </c:pt>
                <c:pt idx="8">
                  <c:v>3473.9413437306089</c:v>
                </c:pt>
                <c:pt idx="9">
                  <c:v>12040.929900441039</c:v>
                </c:pt>
                <c:pt idx="10">
                  <c:v>11833.625374469864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3-4FEE-947E-3D195BEAE97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13500"/>
          <c:min val="-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Results!$F$29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FB9-47A1-B334-7A344F15F0F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E30-4C84-8500-5026967230A2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68F-4698-8E8A-D6A1DE2BB00D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Results!$B$30:$B$40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Results!$F$30:$F$40</c:f>
              <c:numCache>
                <c:formatCode>#,##0.0</c:formatCode>
                <c:ptCount val="11"/>
                <c:pt idx="0">
                  <c:v>-135.53795150896954</c:v>
                </c:pt>
                <c:pt idx="1">
                  <c:v>-74.35860044511017</c:v>
                </c:pt>
                <c:pt idx="2">
                  <c:v>-82.970831482813921</c:v>
                </c:pt>
                <c:pt idx="3">
                  <c:v>-82.970831482813921</c:v>
                </c:pt>
                <c:pt idx="4">
                  <c:v>-141.5737826151076</c:v>
                </c:pt>
                <c:pt idx="5">
                  <c:v>-141.5737826151076</c:v>
                </c:pt>
                <c:pt idx="6">
                  <c:v>-140.04406032339301</c:v>
                </c:pt>
                <c:pt idx="7">
                  <c:v>-224.78915005307667</c:v>
                </c:pt>
                <c:pt idx="8">
                  <c:v>-93.569048340425852</c:v>
                </c:pt>
                <c:pt idx="9">
                  <c:v>-112.57311564246581</c:v>
                </c:pt>
                <c:pt idx="10">
                  <c:v>-90.189392483857191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E-441A-A4C4-357392E4A6B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3500"/>
          <c:min val="-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Results!$G$29</c:f>
              <c:strCache>
                <c:ptCount val="1"/>
                <c:pt idx="0">
                  <c:v>Weighted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62-472E-A214-52E6D77173D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9F62-472E-A214-52E6D77173D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F62-472E-A214-52E6D77173D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62-472E-A214-52E6D77173D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3587-49A3-9AD5-9E878702059E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Results!$B$30:$B$40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Results!$G$30:$G$40</c:f>
              <c:numCache>
                <c:formatCode>#,##0.0</c:formatCode>
                <c:ptCount val="11"/>
                <c:pt idx="0">
                  <c:v>296.58761737351875</c:v>
                </c:pt>
                <c:pt idx="1">
                  <c:v>619.48078625394294</c:v>
                </c:pt>
                <c:pt idx="2">
                  <c:v>647.91048736191192</c:v>
                </c:pt>
                <c:pt idx="3">
                  <c:v>635.91727879526718</c:v>
                </c:pt>
                <c:pt idx="4">
                  <c:v>600.36755111085631</c:v>
                </c:pt>
                <c:pt idx="5">
                  <c:v>588.37434254421134</c:v>
                </c:pt>
                <c:pt idx="6">
                  <c:v>2797.9888291047646</c:v>
                </c:pt>
                <c:pt idx="7">
                  <c:v>2165.650764613516</c:v>
                </c:pt>
                <c:pt idx="8">
                  <c:v>822.5938648554411</c:v>
                </c:pt>
                <c:pt idx="9">
                  <c:v>3220.9734622877936</c:v>
                </c:pt>
                <c:pt idx="10">
                  <c:v>3202.3164476253651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A6-4740-A6EE-612130B7F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3500"/>
          <c:min val="-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Results!$B$66</c:f>
              <c:strCache>
                <c:ptCount val="1"/>
                <c:pt idx="0">
                  <c:v>TNSP capital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Results!$C$65:$M$65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Results!$C$66:$H$66</c:f>
              <c:numCache>
                <c:formatCode>#,##0.0</c:formatCode>
                <c:ptCount val="6"/>
                <c:pt idx="0">
                  <c:v>-171.53664116321704</c:v>
                </c:pt>
                <c:pt idx="1">
                  <c:v>-131.37698952697011</c:v>
                </c:pt>
                <c:pt idx="2">
                  <c:v>-114.6672780597882</c:v>
                </c:pt>
                <c:pt idx="3">
                  <c:v>-131.01387141925042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B1-491B-9C19-9D8ED79E249F}"/>
            </c:ext>
          </c:extLst>
        </c:ser>
        <c:ser>
          <c:idx val="2"/>
          <c:order val="2"/>
          <c:tx>
            <c:strRef>
              <c:f>Results!$B$68</c:f>
              <c:strCache>
                <c:ptCount val="1"/>
                <c:pt idx="0">
                  <c:v>TNSP operating expenditure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Results!$C$65:$M$65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Results!$C$68:$H$68</c:f>
              <c:numCache>
                <c:formatCode>#,##0.0</c:formatCode>
                <c:ptCount val="6"/>
                <c:pt idx="0">
                  <c:v>-18.979755906928485</c:v>
                </c:pt>
                <c:pt idx="1">
                  <c:v>-13.809676404603922</c:v>
                </c:pt>
                <c:pt idx="2">
                  <c:v>-13.85516944785144</c:v>
                </c:pt>
                <c:pt idx="3">
                  <c:v>-13.979142794160296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B1-491B-9C19-9D8ED79E249F}"/>
            </c:ext>
          </c:extLst>
        </c:ser>
        <c:ser>
          <c:idx val="12"/>
          <c:order val="11"/>
          <c:tx>
            <c:strRef>
              <c:f>Results!$B$74</c:f>
              <c:strCache>
                <c:ptCount val="1"/>
                <c:pt idx="0">
                  <c:v>Avoided involuntary load shedding in CW NSW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cat>
            <c:strRef>
              <c:f>Results!$C$65:$M$65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Results!$C$74:$H$74</c:f>
              <c:numCache>
                <c:formatCode>#,##0.0</c:formatCode>
                <c:ptCount val="6"/>
                <c:pt idx="0">
                  <c:v>263.95714453752657</c:v>
                </c:pt>
                <c:pt idx="1">
                  <c:v>440.60429326052594</c:v>
                </c:pt>
                <c:pt idx="2">
                  <c:v>451.03902561024529</c:v>
                </c:pt>
                <c:pt idx="3">
                  <c:v>451.03902561024529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4F-47C9-B9B7-5D72CE1A3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2646512"/>
        <c:axId val="91264782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Results!$B$67</c15:sqref>
                        </c15:formulaRef>
                      </c:ext>
                    </c:extLst>
                    <c:strCache>
                      <c:ptCount val="1"/>
                      <c:pt idx="0">
                        <c:v>NNO capital costs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Results!$C$65:$M$65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Results!$C$67:$L$67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D0B1-491B-9C19-9D8ED79E249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Results!$B$70</c15:sqref>
                        </c15:formulaRef>
                      </c:ext>
                    </c:extLst>
                    <c:strCache>
                      <c:ptCount val="1"/>
                      <c:pt idx="0">
                        <c:v>NNO operating expenditure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Results!$C$65:$M$65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Results!$C$70:$L$70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0B1-491B-9C19-9D8ED79E249F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Results!$B$71</c15:sqref>
                        </c15:formulaRef>
                      </c:ext>
                    </c:extLst>
                    <c:strCache>
                      <c:ptCount val="1"/>
                      <c:pt idx="0">
                        <c:v>Avoided fuel consumption from generation dispatch 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Results!$C$65:$M$65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Results!$C$71:$L$71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0B1-491B-9C19-9D8ED79E249F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Results!$B$72</c15:sqref>
                        </c15:formulaRef>
                      </c:ext>
                    </c:extLst>
                    <c:strCache>
                      <c:ptCount val="1"/>
                      <c:pt idx="0">
                        <c:v>Avoided voluntary load curtailment 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Results!$C$65:$M$65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Results!$C$72:$L$72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0B1-491B-9C19-9D8ED79E249F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Results!$B$73</c15:sqref>
                        </c15:formulaRef>
                      </c:ext>
                    </c:extLst>
                    <c:strCache>
                      <c:ptCount val="1"/>
                      <c:pt idx="0">
                        <c:v>Avoided involuntary load shedding - outside of CW NSW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Results!$C$65:$M$65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Results!$C$73:$L$73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0B1-491B-9C19-9D8ED79E249F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Results!$B$75</c15:sqref>
                        </c15:formulaRef>
                      </c:ext>
                    </c:extLst>
                    <c:strCache>
                      <c:ptCount val="1"/>
                      <c:pt idx="0">
                        <c:v>Avoided costs for non RIT-T proponent parties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Results!$C$65:$M$65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Results!$C$75:$L$75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0B1-491B-9C19-9D8ED79E249F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Results!$B$76</c15:sqref>
                        </c15:formulaRef>
                      </c:ext>
                    </c:extLst>
                    <c:strCache>
                      <c:ptCount val="1"/>
                      <c:pt idx="0">
                        <c:v>Avoided unrelated TNSP expenditure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Results!$C$65:$M$65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Results!$C$76:$L$76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0B1-491B-9C19-9D8ED79E249F}"/>
                  </c:ext>
                </c:extLst>
              </c15:ser>
            </c15:filteredBarSeries>
            <c15:filteredBarSeries>
              <c15:ser>
                <c:idx val="10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Results!$B$77</c15:sqref>
                        </c15:formulaRef>
                      </c:ext>
                    </c:extLst>
                    <c:strCache>
                      <c:ptCount val="1"/>
                      <c:pt idx="0">
                        <c:v>NNO receipts received from TNSP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Results!$C$65:$M$65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Results!$C$77:$L$77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0B1-491B-9C19-9D8ED79E249F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11"/>
          <c:order val="10"/>
          <c:tx>
            <c:strRef>
              <c:f>Results!$B$78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Results!$C$65:$M$65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xVal>
          <c:yVal>
            <c:numRef>
              <c:f>Results!$C$78:$M$78</c:f>
              <c:numCache>
                <c:formatCode>#,##0.0</c:formatCode>
                <c:ptCount val="11"/>
                <c:pt idx="0">
                  <c:v>73.440747467381044</c:v>
                </c:pt>
                <c:pt idx="1">
                  <c:v>295.41762732895188</c:v>
                </c:pt>
                <c:pt idx="2">
                  <c:v>322.51657810260565</c:v>
                </c:pt>
                <c:pt idx="3">
                  <c:v>306.04601139683456</c:v>
                </c:pt>
                <c:pt idx="4">
                  <c:v>276.40267025913965</c:v>
                </c:pt>
                <c:pt idx="5">
                  <c:v>259.93210355336851</c:v>
                </c:pt>
                <c:pt idx="6">
                  <c:v>1819.3117278577492</c:v>
                </c:pt>
                <c:pt idx="7">
                  <c:v>1399.3675178620056</c:v>
                </c:pt>
                <c:pt idx="8">
                  <c:v>433.37526439626777</c:v>
                </c:pt>
                <c:pt idx="9">
                  <c:v>2091.1115671175903</c:v>
                </c:pt>
                <c:pt idx="10">
                  <c:v>2114.0782653191281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0B1-491B-9C19-9D8ED79E2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2646512"/>
        <c:axId val="912647824"/>
      </c:scatterChart>
      <c:catAx>
        <c:axId val="91264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7824"/>
        <c:crosses val="autoZero"/>
        <c:auto val="1"/>
        <c:lblAlgn val="ctr"/>
        <c:lblOffset val="100"/>
        <c:noMultiLvlLbl val="0"/>
      </c:catAx>
      <c:valAx>
        <c:axId val="912647824"/>
        <c:scaling>
          <c:orientation val="minMax"/>
          <c:max val="3500"/>
          <c:min val="-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Results!$B$66</c:f>
              <c:strCache>
                <c:ptCount val="1"/>
                <c:pt idx="0">
                  <c:v>TNSP capital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Results!$P$65:$Z$65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Results!$P$66:$U$66</c:f>
              <c:numCache>
                <c:formatCode>#,##0.0</c:formatCode>
                <c:ptCount val="6"/>
                <c:pt idx="0">
                  <c:v>-106.30977020191148</c:v>
                </c:pt>
                <c:pt idx="1">
                  <c:v>-91.255820205224722</c:v>
                </c:pt>
                <c:pt idx="2">
                  <c:v>-84.188385263916203</c:v>
                </c:pt>
                <c:pt idx="3">
                  <c:v>-110.26753603055008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FE-4E4A-9F06-AFA21A7F8D53}"/>
            </c:ext>
          </c:extLst>
        </c:ser>
        <c:ser>
          <c:idx val="2"/>
          <c:order val="2"/>
          <c:tx>
            <c:strRef>
              <c:f>Results!$B$68</c:f>
              <c:strCache>
                <c:ptCount val="1"/>
                <c:pt idx="0">
                  <c:v>TNSP operating expenditure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Results!$P$65:$Z$65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Results!$P$68:$U$68</c:f>
              <c:numCache>
                <c:formatCode>#,##0.0</c:formatCode>
                <c:ptCount val="6"/>
                <c:pt idx="0">
                  <c:v>-28.20218366452238</c:v>
                </c:pt>
                <c:pt idx="1">
                  <c:v>-23.46869325307598</c:v>
                </c:pt>
                <c:pt idx="2">
                  <c:v>-24.102755080791464</c:v>
                </c:pt>
                <c:pt idx="3">
                  <c:v>-27.53393594563877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FE-4E4A-9F06-AFA21A7F8D53}"/>
            </c:ext>
          </c:extLst>
        </c:ser>
        <c:ser>
          <c:idx val="13"/>
          <c:order val="8"/>
          <c:tx>
            <c:strRef>
              <c:f>Results!$O$74</c:f>
              <c:strCache>
                <c:ptCount val="1"/>
                <c:pt idx="0">
                  <c:v>Avoided involuntary load shedding in CW NSW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cat>
            <c:strRef>
              <c:f>Results!$P$65:$Z$65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Results!$P$74:$U$74</c:f>
              <c:numCache>
                <c:formatCode>#,##0.0</c:formatCode>
                <c:ptCount val="6"/>
                <c:pt idx="0">
                  <c:v>1795.9553657729423</c:v>
                </c:pt>
                <c:pt idx="1">
                  <c:v>2826.7867366606388</c:v>
                </c:pt>
                <c:pt idx="2">
                  <c:v>2914.3640080858254</c:v>
                </c:pt>
                <c:pt idx="3">
                  <c:v>2924.8270403859528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84-444D-825C-92F586859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2646512"/>
        <c:axId val="91264782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Results!$B$67</c15:sqref>
                        </c15:formulaRef>
                      </c:ext>
                    </c:extLst>
                    <c:strCache>
                      <c:ptCount val="1"/>
                      <c:pt idx="0">
                        <c:v>NNO capital costs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Results!$P$65:$Z$65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Results!$P$67:$Y$67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DEFE-4E4A-9F06-AFA21A7F8D53}"/>
                  </c:ext>
                </c:extLst>
              </c15:ser>
            </c15:filteredBarSeries>
            <c15:filteredBarSeries>
              <c15:ser>
                <c:idx val="12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Results!$O$69</c15:sqref>
                        </c15:formulaRef>
                      </c:ext>
                    </c:extLst>
                    <c:strCache>
                      <c:ptCount val="1"/>
                      <c:pt idx="0">
                        <c:v>TNSP payments to NNO proponents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Results!$P$65:$Z$65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Results!$P$69:$Y$69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684-444D-825C-92F586859768}"/>
                  </c:ext>
                </c:extLst>
              </c15:ser>
            </c15:filteredBarSeries>
            <c15:filteredBarSeries>
              <c15:ser>
                <c:idx val="3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Results!$B$70</c15:sqref>
                        </c15:formulaRef>
                      </c:ext>
                    </c:extLst>
                    <c:strCache>
                      <c:ptCount val="1"/>
                      <c:pt idx="0">
                        <c:v>NNO operating expenditure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Results!$P$65:$Z$65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Results!$P$70:$Y$70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EFE-4E4A-9F06-AFA21A7F8D53}"/>
                  </c:ext>
                </c:extLst>
              </c15:ser>
            </c15:filteredBarSeries>
            <c15:filteredBarSeries>
              <c15:ser>
                <c:idx val="4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Results!$B$71</c15:sqref>
                        </c15:formulaRef>
                      </c:ext>
                    </c:extLst>
                    <c:strCache>
                      <c:ptCount val="1"/>
                      <c:pt idx="0">
                        <c:v>Avoided fuel consumption from generation dispatch 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Results!$P$65:$Z$65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Results!$P$71:$Y$71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EFE-4E4A-9F06-AFA21A7F8D53}"/>
                  </c:ext>
                </c:extLst>
              </c15:ser>
            </c15:filteredBarSeries>
            <c15:filteredBarSeries>
              <c15:ser>
                <c:idx val="5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Results!$B$72</c15:sqref>
                        </c15:formulaRef>
                      </c:ext>
                    </c:extLst>
                    <c:strCache>
                      <c:ptCount val="1"/>
                      <c:pt idx="0">
                        <c:v>Avoided voluntary load curtailment 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Results!$P$65:$Z$65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Results!$P$72:$Y$72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EFE-4E4A-9F06-AFA21A7F8D53}"/>
                  </c:ext>
                </c:extLst>
              </c15:ser>
            </c15:filteredBarSeries>
            <c15:filteredBarSeries>
              <c15:ser>
                <c:idx val="6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Results!$B$73</c15:sqref>
                        </c15:formulaRef>
                      </c:ext>
                    </c:extLst>
                    <c:strCache>
                      <c:ptCount val="1"/>
                      <c:pt idx="0">
                        <c:v>Avoided involuntary load shedding - outside of CW NSW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Results!$P$65:$Z$65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Results!$P$73:$Y$73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EFE-4E4A-9F06-AFA21A7F8D53}"/>
                  </c:ext>
                </c:extLst>
              </c15:ser>
            </c15:filteredBarSeries>
            <c15:filteredBarSeries>
              <c15:ser>
                <c:idx val="7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Results!$B$75</c15:sqref>
                        </c15:formulaRef>
                      </c:ext>
                    </c:extLst>
                    <c:strCache>
                      <c:ptCount val="1"/>
                      <c:pt idx="0">
                        <c:v>Avoided costs for non RIT-T proponent parties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Results!$P$65:$Z$65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Results!$P$75:$Y$75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EFE-4E4A-9F06-AFA21A7F8D53}"/>
                  </c:ext>
                </c:extLst>
              </c15:ser>
            </c15:filteredBarSeries>
            <c15:filteredBarSeries>
              <c15:ser>
                <c:idx val="8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Results!$B$76</c15:sqref>
                        </c15:formulaRef>
                      </c:ext>
                    </c:extLst>
                    <c:strCache>
                      <c:ptCount val="1"/>
                      <c:pt idx="0">
                        <c:v>Avoided unrelated TNSP expenditure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Results!$P$65:$Z$65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Results!$P$76:$Y$76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EFE-4E4A-9F06-AFA21A7F8D53}"/>
                  </c:ext>
                </c:extLst>
              </c15:ser>
            </c15:filteredBarSeries>
            <c15:filteredBarSeries>
              <c15:ser>
                <c:idx val="10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Results!$B$77</c15:sqref>
                        </c15:formulaRef>
                      </c:ext>
                    </c:extLst>
                    <c:strCache>
                      <c:ptCount val="1"/>
                      <c:pt idx="0">
                        <c:v>NNO receipts received from TNSP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Results!$P$65:$Z$65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Results!$P$77:$Y$77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DEFE-4E4A-9F06-AFA21A7F8D53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11"/>
          <c:order val="12"/>
          <c:tx>
            <c:strRef>
              <c:f>Results!$B$78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Results!$P$65:$Z$65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xVal>
          <c:yVal>
            <c:numRef>
              <c:f>Results!$P$78:$Z$78</c:f>
              <c:numCache>
                <c:formatCode>#,##0.0</c:formatCode>
                <c:ptCount val="11"/>
                <c:pt idx="0">
                  <c:v>1661.4434119065083</c:v>
                </c:pt>
                <c:pt idx="1">
                  <c:v>2712.0622232023379</c:v>
                </c:pt>
                <c:pt idx="2">
                  <c:v>2806.0728677411175</c:v>
                </c:pt>
                <c:pt idx="3">
                  <c:v>2787.0255684097638</c:v>
                </c:pt>
                <c:pt idx="4">
                  <c:v>2772.8349853368663</c:v>
                </c:pt>
                <c:pt idx="5">
                  <c:v>2753.7876860055126</c:v>
                </c:pt>
                <c:pt idx="6">
                  <c:v>10521.999715087515</c:v>
                </c:pt>
                <c:pt idx="7">
                  <c:v>8363.4244463399737</c:v>
                </c:pt>
                <c:pt idx="8">
                  <c:v>3473.9413437306107</c:v>
                </c:pt>
                <c:pt idx="9">
                  <c:v>12040.929900441039</c:v>
                </c:pt>
                <c:pt idx="10">
                  <c:v>11833.625374469868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EFE-4E4A-9F06-AFA21A7F8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2646512"/>
        <c:axId val="912647824"/>
      </c:scatterChart>
      <c:catAx>
        <c:axId val="91264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7824"/>
        <c:crosses val="autoZero"/>
        <c:auto val="1"/>
        <c:lblAlgn val="ctr"/>
        <c:lblOffset val="100"/>
        <c:noMultiLvlLbl val="0"/>
      </c:catAx>
      <c:valAx>
        <c:axId val="912647824"/>
        <c:scaling>
          <c:orientation val="minMax"/>
          <c:max val="13500"/>
          <c:min val="-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Results!$B$66</c:f>
              <c:strCache>
                <c:ptCount val="1"/>
                <c:pt idx="0">
                  <c:v>TNSP capital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Results!$AQ$65:$BA$65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Results!$AQ$66:$AT$66</c:f>
              <c:numCache>
                <c:formatCode>#,##0.0</c:formatCode>
                <c:ptCount val="4"/>
                <c:pt idx="0">
                  <c:v>-147.18511220948631</c:v>
                </c:pt>
                <c:pt idx="1">
                  <c:v>-106.8379577415305</c:v>
                </c:pt>
                <c:pt idx="2">
                  <c:v>-99.042676052080992</c:v>
                </c:pt>
                <c:pt idx="3">
                  <c:v>-112.23715173699543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E-4749-869F-C127E09BFB4B}"/>
            </c:ext>
          </c:extLst>
        </c:ser>
        <c:ser>
          <c:idx val="2"/>
          <c:order val="2"/>
          <c:tx>
            <c:strRef>
              <c:f>Results!$B$68</c:f>
              <c:strCache>
                <c:ptCount val="1"/>
                <c:pt idx="0">
                  <c:v>TNSP operating expenditure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Results!$AQ$65:$BA$65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Results!$AQ$68:$AT$68</c:f>
              <c:numCache>
                <c:formatCode>#,##0.0</c:formatCode>
                <c:ptCount val="4"/>
                <c:pt idx="0">
                  <c:v>-17.386529461943073</c:v>
                </c:pt>
                <c:pt idx="1">
                  <c:v>-12.843141847371674</c:v>
                </c:pt>
                <c:pt idx="2">
                  <c:v>-13.398692107239688</c:v>
                </c:pt>
                <c:pt idx="3">
                  <c:v>-14.080770802992808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8E-4749-869F-C127E09BFB4B}"/>
            </c:ext>
          </c:extLst>
        </c:ser>
        <c:ser>
          <c:idx val="12"/>
          <c:order val="7"/>
          <c:tx>
            <c:strRef>
              <c:f>Results!$AP$74</c:f>
              <c:strCache>
                <c:ptCount val="1"/>
                <c:pt idx="0">
                  <c:v>Avoided involuntary load shedding in CW NSW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cat>
            <c:strRef>
              <c:f>Results!$AQ$65:$BA$65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cat>
          <c:val>
            <c:numRef>
              <c:f>Results!$AQ$74:$AT$74</c:f>
              <c:numCache>
                <c:formatCode>#,##0.0</c:formatCode>
                <c:ptCount val="4"/>
                <c:pt idx="0">
                  <c:v>461.15925904494816</c:v>
                </c:pt>
                <c:pt idx="1">
                  <c:v>739.16188584284498</c:v>
                </c:pt>
                <c:pt idx="2">
                  <c:v>760.35185552123255</c:v>
                </c:pt>
                <c:pt idx="3">
                  <c:v>762.23520133525562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75-48C4-887E-1ADB45569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2646512"/>
        <c:axId val="91264782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Results!$B$67</c15:sqref>
                        </c15:formulaRef>
                      </c:ext>
                    </c:extLst>
                    <c:strCache>
                      <c:ptCount val="1"/>
                      <c:pt idx="0">
                        <c:v>NNO capital costs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Results!$AQ$65:$BA$65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Results!$AQ$67:$AZ$67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E78E-4749-869F-C127E09BFB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Results!$B$70</c15:sqref>
                        </c15:formulaRef>
                      </c:ext>
                    </c:extLst>
                    <c:strCache>
                      <c:ptCount val="1"/>
                      <c:pt idx="0">
                        <c:v>NNO operating expenditure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Results!$AQ$65:$BA$65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Results!$AQ$70:$AZ$70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78E-4749-869F-C127E09BFB4B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Results!$B$71</c15:sqref>
                        </c15:formulaRef>
                      </c:ext>
                    </c:extLst>
                    <c:strCache>
                      <c:ptCount val="1"/>
                      <c:pt idx="0">
                        <c:v>Avoided fuel consumption from generation dispatch 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Results!$AQ$65:$BA$65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Results!$AQ$71:$AZ$71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78E-4749-869F-C127E09BFB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Results!$B$72</c15:sqref>
                        </c15:formulaRef>
                      </c:ext>
                    </c:extLst>
                    <c:strCache>
                      <c:ptCount val="1"/>
                      <c:pt idx="0">
                        <c:v>Avoided voluntary load curtailment 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Results!$AQ$65:$BA$65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Results!$AQ$72:$AZ$72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78E-4749-869F-C127E09BFB4B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Results!$B$73</c15:sqref>
                        </c15:formulaRef>
                      </c:ext>
                    </c:extLst>
                    <c:strCache>
                      <c:ptCount val="1"/>
                      <c:pt idx="0">
                        <c:v>Avoided involuntary load shedding - outside of CW NSW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Results!$AQ$65:$BA$65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Results!$AQ$73:$AZ$73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E78E-4749-869F-C127E09BFB4B}"/>
                  </c:ext>
                </c:extLst>
              </c15:ser>
            </c15:filteredBarSeries>
            <c15:filteredBarSeries>
              <c15:ser>
                <c:idx val="7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Results!$B$75</c15:sqref>
                        </c15:formulaRef>
                      </c:ext>
                    </c:extLst>
                    <c:strCache>
                      <c:ptCount val="1"/>
                      <c:pt idx="0">
                        <c:v>Avoided costs for non RIT-T proponent parties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Results!$AQ$65:$BA$65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Results!$AQ$75:$AZ$75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E78E-4749-869F-C127E09BFB4B}"/>
                  </c:ext>
                </c:extLst>
              </c15:ser>
            </c15:filteredBarSeries>
            <c15:filteredBarSeries>
              <c15:ser>
                <c:idx val="8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Results!$B$76</c15:sqref>
                        </c15:formulaRef>
                      </c:ext>
                    </c:extLst>
                    <c:strCache>
                      <c:ptCount val="1"/>
                      <c:pt idx="0">
                        <c:v>Avoided unrelated TNSP expenditure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Results!$AQ$65:$BA$65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Results!$AQ$76:$AZ$76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E78E-4749-869F-C127E09BFB4B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Results!$B$77</c15:sqref>
                        </c15:formulaRef>
                      </c:ext>
                    </c:extLst>
                    <c:strCache>
                      <c:ptCount val="1"/>
                      <c:pt idx="0">
                        <c:v>NNO receipts received from TNSP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Results!$AQ$65:$BA$65</c15:sqref>
                        </c15:formulaRef>
                      </c:ext>
                    </c:extLst>
                    <c:strCache>
                      <c:ptCount val="11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  <c:pt idx="10">
                        <c:v>Option 7E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Results!$AQ$77:$AZ$77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E78E-4749-869F-C127E09BFB4B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11"/>
          <c:order val="11"/>
          <c:tx>
            <c:strRef>
              <c:f>Results!$B$78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Results!$AQ$65:$BA$65</c:f>
              <c:strCache>
                <c:ptCount val="11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  <c:pt idx="10">
                  <c:v>Option 7E</c:v>
                </c:pt>
              </c:strCache>
            </c:strRef>
          </c:xVal>
          <c:yVal>
            <c:numRef>
              <c:f>Results!$AQ$78:$BA$78</c:f>
              <c:numCache>
                <c:formatCode>#,##0.0</c:formatCode>
                <c:ptCount val="11"/>
                <c:pt idx="0">
                  <c:v>296.58761737351881</c:v>
                </c:pt>
                <c:pt idx="1">
                  <c:v>619.48078625394282</c:v>
                </c:pt>
                <c:pt idx="2">
                  <c:v>647.91048736191192</c:v>
                </c:pt>
                <c:pt idx="3">
                  <c:v>635.91727879526741</c:v>
                </c:pt>
                <c:pt idx="4">
                  <c:v>600.36755111085608</c:v>
                </c:pt>
                <c:pt idx="5">
                  <c:v>588.37434254421146</c:v>
                </c:pt>
                <c:pt idx="6">
                  <c:v>2797.9888291047641</c:v>
                </c:pt>
                <c:pt idx="7">
                  <c:v>2165.6507646135155</c:v>
                </c:pt>
                <c:pt idx="8">
                  <c:v>822.59386485544155</c:v>
                </c:pt>
                <c:pt idx="9">
                  <c:v>3220.9734622877941</c:v>
                </c:pt>
                <c:pt idx="10">
                  <c:v>3202.316447625366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78E-4749-869F-C127E09BF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2646512"/>
        <c:axId val="912647824"/>
      </c:scatterChart>
      <c:catAx>
        <c:axId val="91264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7824"/>
        <c:crosses val="autoZero"/>
        <c:auto val="1"/>
        <c:lblAlgn val="ctr"/>
        <c:lblOffset val="100"/>
        <c:noMultiLvlLbl val="0"/>
      </c:catAx>
      <c:valAx>
        <c:axId val="912647824"/>
        <c:scaling>
          <c:orientation val="minMax"/>
          <c:max val="3500"/>
          <c:min val="-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76231060606059"/>
          <c:y val="4.4470230534106057E-2"/>
          <c:w val="0.86818907828282832"/>
          <c:h val="0.784729606991980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8BB-4030-80C0-4B4597C5A241}"/>
              </c:ext>
            </c:extLst>
          </c:dPt>
          <c:dPt>
            <c:idx val="8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8BB-4030-80C0-4B4597C5A241}"/>
              </c:ext>
            </c:extLst>
          </c:dPt>
          <c:dPt>
            <c:idx val="9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BB-4030-80C0-4B4597C5A241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345-42D1-974E-6136C9D8886E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B243-4BF2-BB28-B540C8403EBF}"/>
              </c:ext>
            </c:extLst>
          </c:dPt>
          <c:dPt>
            <c:idx val="19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8BB-4030-80C0-4B4597C5A241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BB-4030-80C0-4B4597C5A241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45-42D1-974E-6136C9D8886E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683-47FC-B5DF-AAD3D34E1544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243-4BF2-BB28-B540C8403EBF}"/>
              </c:ext>
            </c:extLst>
          </c:dPt>
          <c:dLbls>
            <c:dLbl>
              <c:idx val="11"/>
              <c:layout>
                <c:manualLayout>
                  <c:x val="0"/>
                  <c:y val="-3.07870826774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43-4BF2-BB28-B540C8403EBF}"/>
                </c:ext>
              </c:extLst>
            </c:dLbl>
            <c:dLbl>
              <c:idx val="23"/>
              <c:layout>
                <c:manualLayout>
                  <c:x val="-1.4698904271077629E-16"/>
                  <c:y val="-2.3945508749134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43-4BF2-BB28-B540C8403EB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Results!$B$140:$C$163</c:f>
              <c:multiLvlStrCache>
                <c:ptCount val="24"/>
                <c:lvl>
                  <c:pt idx="1">
                    <c:v>1A/1B</c:v>
                  </c:pt>
                  <c:pt idx="2">
                    <c:v>1C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7A</c:v>
                  </c:pt>
                  <c:pt idx="8">
                    <c:v>7B</c:v>
                  </c:pt>
                  <c:pt idx="9">
                    <c:v>7C</c:v>
                  </c:pt>
                  <c:pt idx="10">
                    <c:v>7D</c:v>
                  </c:pt>
                  <c:pt idx="11">
                    <c:v>7E</c:v>
                  </c:pt>
                  <c:pt idx="13">
                    <c:v>1A/1B</c:v>
                  </c:pt>
                  <c:pt idx="14">
                    <c:v>1C</c:v>
                  </c:pt>
                  <c:pt idx="15">
                    <c:v>3</c:v>
                  </c:pt>
                  <c:pt idx="16">
                    <c:v>4</c:v>
                  </c:pt>
                  <c:pt idx="17">
                    <c:v>5</c:v>
                  </c:pt>
                  <c:pt idx="18">
                    <c:v>6</c:v>
                  </c:pt>
                  <c:pt idx="19">
                    <c:v>7A</c:v>
                  </c:pt>
                  <c:pt idx="20">
                    <c:v>7B</c:v>
                  </c:pt>
                  <c:pt idx="21">
                    <c:v>7C</c:v>
                  </c:pt>
                  <c:pt idx="22">
                    <c:v>7D</c:v>
                  </c:pt>
                  <c:pt idx="23">
                    <c:v>7E</c:v>
                  </c:pt>
                </c:lvl>
                <c:lvl>
                  <c:pt idx="0">
                    <c:v>High discount rate (central scenario)</c:v>
                  </c:pt>
                  <c:pt idx="12">
                    <c:v>Low discount rate (central scenario)</c:v>
                  </c:pt>
                </c:lvl>
              </c:multiLvlStrCache>
            </c:multiLvlStrRef>
          </c:cat>
          <c:val>
            <c:numRef>
              <c:f>Results!$D$140:$D$163</c:f>
              <c:numCache>
                <c:formatCode>General</c:formatCode>
                <c:ptCount val="24"/>
                <c:pt idx="1">
                  <c:v>48.745872458360111</c:v>
                </c:pt>
                <c:pt idx="2">
                  <c:v>257.64198171942104</c:v>
                </c:pt>
                <c:pt idx="3">
                  <c:v>286.81840050970442</c:v>
                </c:pt>
                <c:pt idx="4">
                  <c:v>271.01745100928105</c:v>
                </c:pt>
                <c:pt idx="5">
                  <c:v>241.34182047727407</c:v>
                </c:pt>
                <c:pt idx="6">
                  <c:v>225.54087097685073</c:v>
                </c:pt>
                <c:pt idx="7">
                  <c:v>1707.9084382085837</c:v>
                </c:pt>
                <c:pt idx="8">
                  <c:v>1304.3275841420841</c:v>
                </c:pt>
                <c:pt idx="9">
                  <c:v>387.16178077828141</c:v>
                </c:pt>
                <c:pt idx="10">
                  <c:v>1974.3957787298164</c:v>
                </c:pt>
                <c:pt idx="11">
                  <c:v>1992.236358845928</c:v>
                </c:pt>
                <c:pt idx="13">
                  <c:v>143.12515595077952</c:v>
                </c:pt>
                <c:pt idx="14">
                  <c:v>386.94606065790367</c:v>
                </c:pt>
                <c:pt idx="15">
                  <c:v>406.92473799039527</c:v>
                </c:pt>
                <c:pt idx="16">
                  <c:v>391.56490905554608</c:v>
                </c:pt>
                <c:pt idx="17">
                  <c:v>360.2989836715347</c:v>
                </c:pt>
                <c:pt idx="18">
                  <c:v>344.93915473668551</c:v>
                </c:pt>
                <c:pt idx="19">
                  <c:v>2047.9270242233258</c:v>
                </c:pt>
                <c:pt idx="20">
                  <c:v>1593.3840412122593</c:v>
                </c:pt>
                <c:pt idx="21">
                  <c:v>540.59860523455541</c:v>
                </c:pt>
                <c:pt idx="22">
                  <c:v>2327.589984826358</c:v>
                </c:pt>
                <c:pt idx="23">
                  <c:v>2365.9492784028848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5-42D1-974E-6136C9D88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562960"/>
        <c:axId val="1670565040"/>
      </c:barChart>
      <c:catAx>
        <c:axId val="167056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565040"/>
        <c:crosses val="autoZero"/>
        <c:auto val="1"/>
        <c:lblAlgn val="ctr"/>
        <c:lblOffset val="100"/>
        <c:noMultiLvlLbl val="0"/>
      </c:catAx>
      <c:valAx>
        <c:axId val="1670565040"/>
        <c:scaling>
          <c:orientation val="minMax"/>
          <c:max val="3500"/>
          <c:min val="-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NPV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562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Central</a:t>
            </a:r>
          </a:p>
        </c:rich>
      </c:tx>
      <c:layout>
        <c:manualLayout>
          <c:xMode val="edge"/>
          <c:yMode val="edge"/>
          <c:x val="0.42119467526045845"/>
          <c:y val="1.6931218812228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94232834890497"/>
          <c:y val="3.1463228079838E-2"/>
          <c:w val="0.84941291102964078"/>
          <c:h val="0.843450534509742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F36-43FC-B5B0-CDB124E73FA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F36-43FC-B5B0-CDB124E73FA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F36-43FC-B5B0-CDB124E73FAD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36-43FC-B5B0-CDB124E73FAD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3F36-43FC-B5B0-CDB124E73FAD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Results!$A$30:$A$40</c:f>
              <c:strCache>
                <c:ptCount val="11"/>
                <c:pt idx="0">
                  <c:v>1A/1B</c:v>
                </c:pt>
                <c:pt idx="1">
                  <c:v>1C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7A</c:v>
                </c:pt>
                <c:pt idx="7">
                  <c:v>7B</c:v>
                </c:pt>
                <c:pt idx="8">
                  <c:v>7C</c:v>
                </c:pt>
                <c:pt idx="9">
                  <c:v>7D</c:v>
                </c:pt>
                <c:pt idx="10">
                  <c:v>7E</c:v>
                </c:pt>
              </c:strCache>
            </c:strRef>
          </c:cat>
          <c:val>
            <c:numRef>
              <c:f>Results!$D$30:$D$40</c:f>
              <c:numCache>
                <c:formatCode>#,##0.0</c:formatCode>
                <c:ptCount val="11"/>
                <c:pt idx="0">
                  <c:v>73.44074746738103</c:v>
                </c:pt>
                <c:pt idx="1">
                  <c:v>295.41762732895199</c:v>
                </c:pt>
                <c:pt idx="2">
                  <c:v>322.51657810260565</c:v>
                </c:pt>
                <c:pt idx="3">
                  <c:v>306.04601139683439</c:v>
                </c:pt>
                <c:pt idx="4">
                  <c:v>276.40267025913948</c:v>
                </c:pt>
                <c:pt idx="5">
                  <c:v>259.93210355336834</c:v>
                </c:pt>
                <c:pt idx="6">
                  <c:v>1819.311727857749</c:v>
                </c:pt>
                <c:pt idx="7">
                  <c:v>1399.367517862006</c:v>
                </c:pt>
                <c:pt idx="8">
                  <c:v>433.37526439626788</c:v>
                </c:pt>
                <c:pt idx="9">
                  <c:v>2091.1115671175903</c:v>
                </c:pt>
                <c:pt idx="10">
                  <c:v>2114.0782653191286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F36-43FC-B5B0-CDB124E73FA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3500"/>
          <c:min val="-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3600000"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8</xdr:col>
      <xdr:colOff>180820</xdr:colOff>
      <xdr:row>5</xdr:row>
      <xdr:rowOff>57034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E9679B-58DA-4652-945B-F9016D657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51" t="34056" r="23117" b="36360"/>
        <a:stretch/>
      </xdr:blipFill>
      <xdr:spPr>
        <a:xfrm>
          <a:off x="3302000" y="177800"/>
          <a:ext cx="2152495" cy="78093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</xdr:row>
      <xdr:rowOff>168275</xdr:rowOff>
    </xdr:from>
    <xdr:to>
      <xdr:col>7</xdr:col>
      <xdr:colOff>234950</xdr:colOff>
      <xdr:row>24</xdr:row>
      <xdr:rowOff>65398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703500-0BFC-4273-BEE0-C99F74DD1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500" y="1844675"/>
          <a:ext cx="4140200" cy="2611748"/>
        </a:xfrm>
        <a:prstGeom prst="rect">
          <a:avLst/>
        </a:prstGeom>
        <a:ln w="222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3</xdr:col>
      <xdr:colOff>615950</xdr:colOff>
      <xdr:row>5</xdr:row>
      <xdr:rowOff>103951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A72EF5-04C4-4DD8-A406-43849C8A6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0400" y="177800"/>
          <a:ext cx="1930400" cy="8342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45</xdr:row>
      <xdr:rowOff>0</xdr:rowOff>
    </xdr:from>
    <xdr:to>
      <xdr:col>7</xdr:col>
      <xdr:colOff>525750</xdr:colOff>
      <xdr:row>61</xdr:row>
      <xdr:rowOff>49715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CEFD0C1-CB2D-4155-93FF-8EF4DC160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45</xdr:row>
      <xdr:rowOff>0</xdr:rowOff>
    </xdr:from>
    <xdr:to>
      <xdr:col>20</xdr:col>
      <xdr:colOff>757072</xdr:colOff>
      <xdr:row>61</xdr:row>
      <xdr:rowOff>49715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78F786F-BE7F-4D74-A32B-193E0DFF6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40821</xdr:colOff>
      <xdr:row>45</xdr:row>
      <xdr:rowOff>0</xdr:rowOff>
    </xdr:from>
    <xdr:to>
      <xdr:col>34</xdr:col>
      <xdr:colOff>20192</xdr:colOff>
      <xdr:row>60</xdr:row>
      <xdr:rowOff>132404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B903B09-B41D-4B29-96EC-D98DE44CC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0</xdr:colOff>
      <xdr:row>45</xdr:row>
      <xdr:rowOff>0</xdr:rowOff>
    </xdr:from>
    <xdr:to>
      <xdr:col>47</xdr:col>
      <xdr:colOff>757071</xdr:colOff>
      <xdr:row>61</xdr:row>
      <xdr:rowOff>49715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500AD01-314D-4906-A303-FD2896066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479649</xdr:colOff>
      <xdr:row>81</xdr:row>
      <xdr:rowOff>9977</xdr:rowOff>
    </xdr:from>
    <xdr:to>
      <xdr:col>7</xdr:col>
      <xdr:colOff>482649</xdr:colOff>
      <xdr:row>97</xdr:row>
      <xdr:rowOff>32477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DCD598D-EF59-4DFE-B2D4-E25A7E8C0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464344</xdr:colOff>
      <xdr:row>80</xdr:row>
      <xdr:rowOff>59533</xdr:rowOff>
    </xdr:from>
    <xdr:to>
      <xdr:col>20</xdr:col>
      <xdr:colOff>705469</xdr:colOff>
      <xdr:row>96</xdr:row>
      <xdr:rowOff>82033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7D8CB4B-894A-425E-9481-2D735D821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702469</xdr:colOff>
      <xdr:row>81</xdr:row>
      <xdr:rowOff>23811</xdr:rowOff>
    </xdr:from>
    <xdr:to>
      <xdr:col>48</xdr:col>
      <xdr:colOff>125600</xdr:colOff>
      <xdr:row>96</xdr:row>
      <xdr:rowOff>141561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1DB9379-4DF4-4CA2-A995-4ED337D45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725260</xdr:colOff>
      <xdr:row>140</xdr:row>
      <xdr:rowOff>105679</xdr:rowOff>
    </xdr:from>
    <xdr:to>
      <xdr:col>12</xdr:col>
      <xdr:colOff>48479</xdr:colOff>
      <xdr:row>161</xdr:row>
      <xdr:rowOff>43994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18D6182-F5D2-4FB5-AB23-F03DC0D4AC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35718</xdr:colOff>
      <xdr:row>102</xdr:row>
      <xdr:rowOff>178593</xdr:rowOff>
    </xdr:from>
    <xdr:to>
      <xdr:col>4</xdr:col>
      <xdr:colOff>797719</xdr:colOff>
      <xdr:row>115</xdr:row>
      <xdr:rowOff>107155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5DB5512-886B-42C9-AFE6-6A65B87D3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23813</xdr:colOff>
      <xdr:row>115</xdr:row>
      <xdr:rowOff>47628</xdr:rowOff>
    </xdr:from>
    <xdr:to>
      <xdr:col>4</xdr:col>
      <xdr:colOff>784651</xdr:colOff>
      <xdr:row>127</xdr:row>
      <xdr:rowOff>154503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9C2C462A-2103-492E-91D1-975F2005A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785814</xdr:colOff>
      <xdr:row>103</xdr:row>
      <xdr:rowOff>2</xdr:rowOff>
    </xdr:from>
    <xdr:to>
      <xdr:col>9</xdr:col>
      <xdr:colOff>463464</xdr:colOff>
      <xdr:row>115</xdr:row>
      <xdr:rowOff>106877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1CF3EE39-6D14-4780-879A-B70547771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773907</xdr:colOff>
      <xdr:row>115</xdr:row>
      <xdr:rowOff>83345</xdr:rowOff>
    </xdr:from>
    <xdr:to>
      <xdr:col>9</xdr:col>
      <xdr:colOff>415557</xdr:colOff>
      <xdr:row>128</xdr:row>
      <xdr:rowOff>11626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581C49F9-0957-4A13-89D2-F25C8A3CBE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523874</xdr:colOff>
      <xdr:row>80</xdr:row>
      <xdr:rowOff>83345</xdr:rowOff>
    </xdr:from>
    <xdr:to>
      <xdr:col>33</xdr:col>
      <xdr:colOff>764999</xdr:colOff>
      <xdr:row>96</xdr:row>
      <xdr:rowOff>105845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B925EB6-8A26-4CF7-917D-78E641A99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ransgrid">
  <a:themeElements>
    <a:clrScheme name="Tansgrid">
      <a:dk1>
        <a:sysClr val="windowText" lastClr="000000"/>
      </a:dk1>
      <a:lt1>
        <a:sysClr val="window" lastClr="FFFFFF"/>
      </a:lt1>
      <a:dk2>
        <a:srgbClr val="BFBFBF"/>
      </a:dk2>
      <a:lt2>
        <a:srgbClr val="0066BE"/>
      </a:lt2>
      <a:accent1>
        <a:srgbClr val="47A843"/>
      </a:accent1>
      <a:accent2>
        <a:srgbClr val="B2D83A"/>
      </a:accent2>
      <a:accent3>
        <a:srgbClr val="0066BE"/>
      </a:accent3>
      <a:accent4>
        <a:srgbClr val="EC7023"/>
      </a:accent4>
      <a:accent5>
        <a:srgbClr val="DF2A2A"/>
      </a:accent5>
      <a:accent6>
        <a:srgbClr val="4D3097"/>
      </a:accent6>
      <a:hlink>
        <a:srgbClr val="0066BE"/>
      </a:hlink>
      <a:folHlink>
        <a:srgbClr val="4D3097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F9D80-C32D-43FC-936A-1E09F22D0303}">
  <dimension ref="B8:L16"/>
  <sheetViews>
    <sheetView showGridLines="0" workbookViewId="0">
      <selection activeCell="B8" sqref="B8"/>
    </sheetView>
  </sheetViews>
  <sheetFormatPr defaultRowHeight="14.25" x14ac:dyDescent="0.2"/>
  <cols>
    <col min="10" max="10" width="10.625" customWidth="1"/>
    <col min="12" max="12" width="26.375" customWidth="1"/>
  </cols>
  <sheetData>
    <row r="8" spans="2:12" ht="20.25" x14ac:dyDescent="0.3">
      <c r="B8" s="121" t="s">
        <v>145</v>
      </c>
    </row>
    <row r="10" spans="2:12" ht="15" thickBot="1" x14ac:dyDescent="0.25"/>
    <row r="11" spans="2:12" ht="15.75" x14ac:dyDescent="0.2">
      <c r="J11" s="122" t="s">
        <v>138</v>
      </c>
      <c r="K11" s="123"/>
      <c r="L11" s="124"/>
    </row>
    <row r="12" spans="2:12" ht="15" x14ac:dyDescent="0.2">
      <c r="J12" s="125" t="s">
        <v>139</v>
      </c>
      <c r="K12" s="86"/>
      <c r="L12" s="56"/>
    </row>
    <row r="13" spans="2:12" ht="15" x14ac:dyDescent="0.2">
      <c r="J13" s="126" t="s">
        <v>140</v>
      </c>
      <c r="K13" s="72"/>
      <c r="L13" s="56"/>
    </row>
    <row r="14" spans="2:12" ht="15" x14ac:dyDescent="0.2">
      <c r="J14" s="127" t="s">
        <v>141</v>
      </c>
      <c r="K14" s="128"/>
      <c r="L14" s="56"/>
    </row>
    <row r="15" spans="2:12" ht="15" x14ac:dyDescent="0.2">
      <c r="J15" s="129" t="s">
        <v>142</v>
      </c>
      <c r="K15" s="74"/>
      <c r="L15" s="56"/>
    </row>
    <row r="16" spans="2:12" ht="15.75" thickBot="1" x14ac:dyDescent="0.25">
      <c r="J16" s="130" t="s">
        <v>143</v>
      </c>
      <c r="K16" s="131"/>
      <c r="L16" s="57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0F6B1-42FB-42FF-B6E1-1BECCBCA69ED}">
  <sheetPr>
    <tabColor theme="4"/>
  </sheetPr>
  <dimension ref="A2:BB163"/>
  <sheetViews>
    <sheetView showGridLines="0" tabSelected="1" zoomScale="70" zoomScaleNormal="70" workbookViewId="0">
      <selection activeCell="B2" sqref="B2"/>
    </sheetView>
  </sheetViews>
  <sheetFormatPr defaultRowHeight="14.25" x14ac:dyDescent="0.2"/>
  <cols>
    <col min="2" max="2" width="20.5" customWidth="1"/>
    <col min="3" max="3" width="10.5" customWidth="1"/>
    <col min="4" max="4" width="13.125" customWidth="1"/>
    <col min="5" max="5" width="10.875" customWidth="1"/>
    <col min="6" max="8" width="10.5" customWidth="1"/>
    <col min="9" max="9" width="16.375" customWidth="1"/>
    <col min="10" max="10" width="12.375" customWidth="1"/>
    <col min="11" max="13" width="10.5" customWidth="1"/>
    <col min="15" max="15" width="20.5" customWidth="1"/>
    <col min="16" max="26" width="10.5" customWidth="1"/>
    <col min="28" max="28" width="20.5" customWidth="1"/>
    <col min="29" max="41" width="10.5" customWidth="1"/>
    <col min="42" max="42" width="20.5" customWidth="1"/>
    <col min="43" max="54" width="10.5" customWidth="1"/>
  </cols>
  <sheetData>
    <row r="2" spans="2:19" ht="15" x14ac:dyDescent="0.25">
      <c r="B2" s="6" t="s">
        <v>39</v>
      </c>
      <c r="C2" s="6"/>
      <c r="D2" s="6"/>
      <c r="E2" s="6"/>
      <c r="F2" s="22"/>
      <c r="G2" s="18" t="str" cm="1">
        <f t="array" ref="G2:I2">TRANSPOSE('General inputs'!H32:H34)</f>
        <v>S1</v>
      </c>
      <c r="H2" s="18" t="str">
        <v>S2</v>
      </c>
      <c r="I2" s="18" t="str">
        <v>S3</v>
      </c>
    </row>
    <row r="3" spans="2:19" ht="15" x14ac:dyDescent="0.25">
      <c r="B3" s="4" t="s">
        <v>41</v>
      </c>
      <c r="C3" s="4"/>
      <c r="D3" s="4"/>
      <c r="E3" s="4"/>
      <c r="F3" s="23" t="s">
        <v>22</v>
      </c>
      <c r="G3" s="3" t="str" cm="1">
        <f t="array" ref="G3:I3">TRANSPOSE('General inputs'!I32:I34)</f>
        <v>Central</v>
      </c>
      <c r="H3" s="3" t="str">
        <v>High</v>
      </c>
      <c r="I3" s="3" t="str">
        <v>Low</v>
      </c>
    </row>
    <row r="4" spans="2:19" x14ac:dyDescent="0.2">
      <c r="B4" s="117" t="s">
        <v>42</v>
      </c>
      <c r="C4" s="117"/>
      <c r="D4" s="117"/>
      <c r="E4" s="117"/>
      <c r="F4" s="120" t="s">
        <v>43</v>
      </c>
      <c r="G4" s="19">
        <v>5.5E-2</v>
      </c>
      <c r="H4" s="19">
        <v>1.9599999999999999E-2</v>
      </c>
      <c r="I4" s="19">
        <v>7.4999999999999997E-2</v>
      </c>
    </row>
    <row r="5" spans="2:19" x14ac:dyDescent="0.2">
      <c r="B5" s="117" t="s">
        <v>117</v>
      </c>
      <c r="C5" s="117"/>
      <c r="D5" s="117"/>
      <c r="E5" s="117"/>
      <c r="F5" s="120" t="s">
        <v>118</v>
      </c>
      <c r="G5" s="81">
        <v>54543.475348127969</v>
      </c>
      <c r="H5" s="81">
        <f>G5*1.3</f>
        <v>70906.51795256637</v>
      </c>
      <c r="I5" s="81">
        <f>$G$5*0.7</f>
        <v>38180.432743689576</v>
      </c>
    </row>
    <row r="6" spans="2:19" x14ac:dyDescent="0.2">
      <c r="F6" s="24"/>
    </row>
    <row r="7" spans="2:19" ht="15" x14ac:dyDescent="0.25">
      <c r="B7" s="4" t="s">
        <v>44</v>
      </c>
      <c r="C7" s="4"/>
      <c r="D7" s="4"/>
      <c r="E7" s="4"/>
      <c r="F7" s="23" t="s">
        <v>22</v>
      </c>
      <c r="G7" s="3" t="str">
        <f>G$3</f>
        <v>Central</v>
      </c>
      <c r="H7" s="3" t="str">
        <f t="shared" ref="H7:I7" si="0">H$3</f>
        <v>High</v>
      </c>
      <c r="I7" s="3" t="str">
        <f t="shared" si="0"/>
        <v>Low</v>
      </c>
    </row>
    <row r="8" spans="2:19" x14ac:dyDescent="0.2">
      <c r="B8" s="117" t="s">
        <v>124</v>
      </c>
      <c r="C8" s="117"/>
      <c r="D8" s="117"/>
      <c r="E8" s="117"/>
      <c r="F8" s="120" t="s">
        <v>45</v>
      </c>
      <c r="G8" s="94">
        <v>1</v>
      </c>
      <c r="H8" s="94">
        <v>0.75</v>
      </c>
      <c r="I8" s="94">
        <v>1.25</v>
      </c>
      <c r="O8" s="145"/>
    </row>
    <row r="9" spans="2:19" ht="15" x14ac:dyDescent="0.25">
      <c r="B9" s="117" t="s">
        <v>56</v>
      </c>
      <c r="C9" s="117"/>
      <c r="D9" s="117"/>
      <c r="E9" s="117"/>
      <c r="F9" s="120" t="s">
        <v>45</v>
      </c>
      <c r="G9" s="94">
        <v>1</v>
      </c>
      <c r="H9" s="94">
        <v>0.75</v>
      </c>
      <c r="I9" s="94">
        <v>1.25</v>
      </c>
      <c r="O9" s="145"/>
      <c r="P9" s="143"/>
      <c r="Q9" s="143"/>
      <c r="R9" s="143"/>
      <c r="S9" s="143"/>
    </row>
    <row r="10" spans="2:19" x14ac:dyDescent="0.2">
      <c r="B10" s="117" t="s">
        <v>14</v>
      </c>
      <c r="C10" s="117"/>
      <c r="D10" s="117"/>
      <c r="E10" s="117"/>
      <c r="F10" s="120" t="s">
        <v>45</v>
      </c>
      <c r="G10" s="94">
        <v>1</v>
      </c>
      <c r="H10" s="94">
        <v>1</v>
      </c>
      <c r="I10" s="94">
        <v>1</v>
      </c>
      <c r="O10" s="145"/>
    </row>
    <row r="11" spans="2:19" x14ac:dyDescent="0.2">
      <c r="F11" s="24"/>
      <c r="O11" s="145"/>
    </row>
    <row r="12" spans="2:19" ht="15" x14ac:dyDescent="0.25">
      <c r="B12" s="4" t="s">
        <v>46</v>
      </c>
      <c r="C12" s="4"/>
      <c r="D12" s="4"/>
      <c r="E12" s="4"/>
      <c r="F12" s="23" t="s">
        <v>22</v>
      </c>
      <c r="G12" s="3" t="str">
        <f>G$3</f>
        <v>Central</v>
      </c>
      <c r="H12" s="3" t="str">
        <f t="shared" ref="H12:I12" si="1">H$3</f>
        <v>High</v>
      </c>
      <c r="I12" s="3" t="str">
        <f t="shared" si="1"/>
        <v>Low</v>
      </c>
      <c r="O12" s="145"/>
    </row>
    <row r="13" spans="2:19" x14ac:dyDescent="0.2">
      <c r="B13" s="118" t="str">
        <f>'General inputs'!B36</f>
        <v xml:space="preserve">Avoided fuel consumption from generation dispatch </v>
      </c>
      <c r="C13" s="117"/>
      <c r="D13" s="117"/>
      <c r="E13" s="117"/>
      <c r="F13" s="120" t="s">
        <v>45</v>
      </c>
      <c r="G13" s="94">
        <v>1</v>
      </c>
      <c r="H13" s="94">
        <v>1</v>
      </c>
      <c r="I13" s="94">
        <v>1</v>
      </c>
      <c r="O13" s="145"/>
    </row>
    <row r="14" spans="2:19" x14ac:dyDescent="0.2">
      <c r="B14" s="118" t="str">
        <f>'General inputs'!B37</f>
        <v xml:space="preserve">Avoided voluntary load curtailment </v>
      </c>
      <c r="C14" s="117"/>
      <c r="D14" s="117"/>
      <c r="E14" s="117"/>
      <c r="F14" s="120" t="s">
        <v>45</v>
      </c>
      <c r="G14" s="94">
        <v>1</v>
      </c>
      <c r="H14" s="94">
        <v>1</v>
      </c>
      <c r="I14" s="94">
        <v>1</v>
      </c>
      <c r="O14" s="145"/>
    </row>
    <row r="15" spans="2:19" x14ac:dyDescent="0.2">
      <c r="B15" s="118" t="str">
        <f>'General inputs'!B38</f>
        <v>Avoided involuntary load shedding</v>
      </c>
      <c r="C15" s="117"/>
      <c r="D15" s="117"/>
      <c r="E15" s="117"/>
      <c r="F15" s="120" t="s">
        <v>45</v>
      </c>
      <c r="G15" s="94">
        <v>1</v>
      </c>
      <c r="H15" s="94">
        <v>1</v>
      </c>
      <c r="I15" s="94">
        <v>1</v>
      </c>
      <c r="O15" s="145"/>
    </row>
    <row r="16" spans="2:19" x14ac:dyDescent="0.2">
      <c r="B16" s="118" t="str">
        <f>'General inputs'!B39</f>
        <v>Avoided costs for non RIT-T proponent parties</v>
      </c>
      <c r="C16" s="117"/>
      <c r="D16" s="117"/>
      <c r="E16" s="117"/>
      <c r="F16" s="120" t="s">
        <v>45</v>
      </c>
      <c r="G16" s="94">
        <v>1</v>
      </c>
      <c r="H16" s="94">
        <v>1</v>
      </c>
      <c r="I16" s="94">
        <v>1</v>
      </c>
      <c r="O16" s="145"/>
    </row>
    <row r="17" spans="1:16" x14ac:dyDescent="0.2">
      <c r="B17" s="118" t="str">
        <f>'General inputs'!B40</f>
        <v>Avoided unrelated TNSP expenditure</v>
      </c>
      <c r="C17" s="117"/>
      <c r="D17" s="117"/>
      <c r="E17" s="117"/>
      <c r="F17" s="120" t="s">
        <v>45</v>
      </c>
      <c r="G17" s="94">
        <v>1</v>
      </c>
      <c r="H17" s="94">
        <v>1</v>
      </c>
      <c r="I17" s="94">
        <v>1</v>
      </c>
      <c r="O17" s="145"/>
    </row>
    <row r="18" spans="1:16" x14ac:dyDescent="0.2">
      <c r="F18" s="24"/>
      <c r="O18" s="145"/>
    </row>
    <row r="19" spans="1:16" ht="15" x14ac:dyDescent="0.25">
      <c r="B19" s="4" t="s">
        <v>47</v>
      </c>
      <c r="C19" s="4"/>
      <c r="D19" s="4"/>
      <c r="E19" s="4"/>
      <c r="F19" s="23" t="s">
        <v>22</v>
      </c>
      <c r="G19" s="3" t="str">
        <f>G$3</f>
        <v>Central</v>
      </c>
      <c r="H19" s="3" t="str">
        <f t="shared" ref="H19:I19" si="2">H$3</f>
        <v>High</v>
      </c>
      <c r="I19" s="3" t="str">
        <f t="shared" si="2"/>
        <v>Low</v>
      </c>
    </row>
    <row r="20" spans="1:16" x14ac:dyDescent="0.2">
      <c r="B20" s="117" t="s">
        <v>48</v>
      </c>
      <c r="C20" s="117"/>
      <c r="D20" s="117"/>
      <c r="E20" s="117"/>
      <c r="F20" s="120" t="s">
        <v>43</v>
      </c>
      <c r="G20" s="20">
        <v>0.52</v>
      </c>
      <c r="H20" s="20">
        <v>0.18</v>
      </c>
      <c r="I20" s="20">
        <v>0.3</v>
      </c>
    </row>
    <row r="21" spans="1:16" x14ac:dyDescent="0.2">
      <c r="F21" s="24"/>
    </row>
    <row r="22" spans="1:16" x14ac:dyDescent="0.2">
      <c r="F22" s="24"/>
    </row>
    <row r="23" spans="1:16" ht="15" x14ac:dyDescent="0.25">
      <c r="B23" s="4"/>
      <c r="C23" s="3" t="s">
        <v>23</v>
      </c>
      <c r="F23" s="24"/>
    </row>
    <row r="24" spans="1:16" x14ac:dyDescent="0.2">
      <c r="B24" s="117" t="s">
        <v>194</v>
      </c>
      <c r="C24" s="19">
        <v>0.01</v>
      </c>
      <c r="F24" s="24"/>
    </row>
    <row r="26" spans="1:16" ht="19.5" x14ac:dyDescent="0.3">
      <c r="B26" s="2" t="s">
        <v>49</v>
      </c>
      <c r="C26" s="1"/>
      <c r="D26" s="1"/>
      <c r="E26" s="1"/>
      <c r="F26" s="1"/>
      <c r="G26" s="1"/>
      <c r="H26" s="1"/>
      <c r="I26" s="1"/>
    </row>
    <row r="28" spans="1:16" ht="15" x14ac:dyDescent="0.25">
      <c r="B28" s="6"/>
      <c r="C28" s="6"/>
      <c r="D28" s="18" t="str" cm="1">
        <f t="array" ref="D28:F28">TRANSPOSE('General inputs'!H32:H34)</f>
        <v>S1</v>
      </c>
      <c r="E28" s="18" t="str">
        <v>S2</v>
      </c>
      <c r="F28" s="18" t="str">
        <v>S3</v>
      </c>
      <c r="G28" s="18"/>
      <c r="H28" s="18"/>
      <c r="I28" s="18"/>
      <c r="K28" s="161" t="s">
        <v>137</v>
      </c>
      <c r="L28" s="161"/>
      <c r="M28" s="162" t="s">
        <v>78</v>
      </c>
      <c r="N28" s="163"/>
      <c r="O28" s="162" t="s">
        <v>79</v>
      </c>
      <c r="P28" s="163"/>
    </row>
    <row r="29" spans="1:16" ht="15" x14ac:dyDescent="0.25">
      <c r="B29" s="4" t="s">
        <v>30</v>
      </c>
      <c r="C29" s="4" t="s">
        <v>22</v>
      </c>
      <c r="D29" s="3" t="str" cm="1">
        <f t="array" ref="D29:F29">TRANSPOSE('General inputs'!I32:I34)</f>
        <v>Central</v>
      </c>
      <c r="E29" s="3" t="str">
        <v>High</v>
      </c>
      <c r="F29" s="3" t="str">
        <v>Low</v>
      </c>
      <c r="G29" s="3" t="s">
        <v>61</v>
      </c>
      <c r="H29" s="3" t="s">
        <v>64</v>
      </c>
      <c r="I29" s="3" t="s">
        <v>43</v>
      </c>
      <c r="K29" s="3" t="s">
        <v>64</v>
      </c>
      <c r="L29" s="3" t="s">
        <v>43</v>
      </c>
      <c r="M29" s="146" t="s">
        <v>64</v>
      </c>
      <c r="N29" s="147" t="s">
        <v>43</v>
      </c>
      <c r="O29" s="146" t="s">
        <v>64</v>
      </c>
      <c r="P29" s="147" t="s">
        <v>43</v>
      </c>
    </row>
    <row r="30" spans="1:16" x14ac:dyDescent="0.2">
      <c r="A30" s="149" t="s">
        <v>180</v>
      </c>
      <c r="B30" s="118" t="str">
        <f>'General inputs'!$B$16</f>
        <v>Option 1A/1B</v>
      </c>
      <c r="C30" s="117" t="s">
        <v>63</v>
      </c>
      <c r="D30" s="132">
        <f>'S1'!$F8/1000000</f>
        <v>73.44074746738103</v>
      </c>
      <c r="E30" s="132">
        <f>'S2'!$F8/1000000</f>
        <v>1661.4434119065083</v>
      </c>
      <c r="F30" s="132">
        <f>'S3'!$F8/1000000</f>
        <v>-135.53795150896954</v>
      </c>
      <c r="G30" s="132">
        <f>Weighted!F6/1000000</f>
        <v>296.58761737351875</v>
      </c>
      <c r="H30" s="133">
        <f>RANK(G30,$G$30:$G$40)</f>
        <v>11</v>
      </c>
      <c r="I30" s="134">
        <f>G30/MAX($G$30:$G$40)</f>
        <v>9.2080118276683484E-2</v>
      </c>
      <c r="J30" s="47"/>
      <c r="K30" s="133">
        <f>RANK(D30,$D$30:$D$40)</f>
        <v>11</v>
      </c>
      <c r="L30" s="134">
        <f>D30/MAX($D$30:$D$40)</f>
        <v>3.4738897169587453E-2</v>
      </c>
      <c r="M30" s="148">
        <f t="shared" ref="M30:M40" si="3">RANK(E30,$E$30:$E$40)</f>
        <v>11</v>
      </c>
      <c r="N30" s="134">
        <f t="shared" ref="N30:N40" si="4">E30/MAX($E$30:$E$40)</f>
        <v>0.13798298184973676</v>
      </c>
      <c r="O30" s="148">
        <f t="shared" ref="O30:O40" si="5">RANK(F30,$F$30:$F$40)</f>
        <v>7</v>
      </c>
      <c r="P30" s="134">
        <f t="shared" ref="P30:P40" si="6">F30/MAX($F$30:$F$40)</f>
        <v>1.8227609274198293</v>
      </c>
    </row>
    <row r="31" spans="1:16" x14ac:dyDescent="0.2">
      <c r="A31" s="149" t="s">
        <v>181</v>
      </c>
      <c r="B31" s="118" t="str">
        <f>'General inputs'!$B$17</f>
        <v>Option 1C</v>
      </c>
      <c r="C31" s="117" t="s">
        <v>63</v>
      </c>
      <c r="D31" s="132">
        <f>'S1'!F9/1000000</f>
        <v>295.41762732895199</v>
      </c>
      <c r="E31" s="132">
        <f>'S2'!$F9/1000000</f>
        <v>2712.0622232023384</v>
      </c>
      <c r="F31" s="132">
        <f>'S3'!$F9/1000000</f>
        <v>-74.35860044511017</v>
      </c>
      <c r="G31" s="132">
        <f>Weighted!F7/1000000</f>
        <v>619.48078625394294</v>
      </c>
      <c r="H31" s="133">
        <f t="shared" ref="H31:H40" si="7">RANK(G31,$G$30:$G$40)</f>
        <v>8</v>
      </c>
      <c r="I31" s="134">
        <f t="shared" ref="I31:I40" si="8">G31/MAX($G$30:$G$40)</f>
        <v>0.19232719347334765</v>
      </c>
      <c r="J31" s="47"/>
      <c r="K31" s="133">
        <f t="shared" ref="K31:K40" si="9">RANK(D31,$D$30:$D$40)</f>
        <v>8</v>
      </c>
      <c r="L31" s="134">
        <f t="shared" ref="L31:L40" si="10">D31/MAX($D$30:$D$40)</f>
        <v>0.1397382642710995</v>
      </c>
      <c r="M31" s="148">
        <f t="shared" si="3"/>
        <v>10</v>
      </c>
      <c r="N31" s="134">
        <f t="shared" si="4"/>
        <v>0.22523694146770176</v>
      </c>
      <c r="O31" s="148">
        <f t="shared" si="5"/>
        <v>1</v>
      </c>
      <c r="P31" s="134">
        <f t="shared" si="6"/>
        <v>1</v>
      </c>
    </row>
    <row r="32" spans="1:16" x14ac:dyDescent="0.2">
      <c r="A32" s="149">
        <v>3</v>
      </c>
      <c r="B32" s="118" t="str">
        <f>'General inputs'!$B$18</f>
        <v>Option 3</v>
      </c>
      <c r="C32" s="117" t="s">
        <v>63</v>
      </c>
      <c r="D32" s="132">
        <f>'S1'!F10/1000000</f>
        <v>322.51657810260565</v>
      </c>
      <c r="E32" s="132">
        <f>'S2'!$F10/1000000</f>
        <v>2806.0728677411175</v>
      </c>
      <c r="F32" s="132">
        <f>'S3'!$F10/1000000</f>
        <v>-82.970831482813921</v>
      </c>
      <c r="G32" s="132">
        <f>Weighted!F8/1000000</f>
        <v>647.91048736191192</v>
      </c>
      <c r="H32" s="133">
        <f t="shared" si="7"/>
        <v>6</v>
      </c>
      <c r="I32" s="134">
        <f t="shared" si="8"/>
        <v>0.20115362481183374</v>
      </c>
      <c r="J32" s="47"/>
      <c r="K32" s="133">
        <f t="shared" si="9"/>
        <v>6</v>
      </c>
      <c r="L32" s="134">
        <f t="shared" si="10"/>
        <v>0.15255659328862192</v>
      </c>
      <c r="M32" s="148">
        <f t="shared" si="3"/>
        <v>6</v>
      </c>
      <c r="N32" s="134">
        <f t="shared" si="4"/>
        <v>0.23304453152229845</v>
      </c>
      <c r="O32" s="148">
        <f t="shared" si="5"/>
        <v>2</v>
      </c>
      <c r="P32" s="134">
        <f t="shared" si="6"/>
        <v>1.1158202411846241</v>
      </c>
    </row>
    <row r="33" spans="1:53" x14ac:dyDescent="0.2">
      <c r="A33" s="149">
        <v>4</v>
      </c>
      <c r="B33" s="118" t="str">
        <f>'General inputs'!$B$19</f>
        <v>Option 4</v>
      </c>
      <c r="C33" s="117" t="s">
        <v>63</v>
      </c>
      <c r="D33" s="132">
        <f>'S1'!F11/1000000</f>
        <v>306.04601139683439</v>
      </c>
      <c r="E33" s="132">
        <f>'S2'!$F11/1000000</f>
        <v>2787.0255684097642</v>
      </c>
      <c r="F33" s="132">
        <f>'S3'!$F11/1000000</f>
        <v>-82.970831482813921</v>
      </c>
      <c r="G33" s="132">
        <f>Weighted!F9/1000000</f>
        <v>635.91727879526718</v>
      </c>
      <c r="H33" s="133">
        <f t="shared" si="7"/>
        <v>7</v>
      </c>
      <c r="I33" s="134">
        <f t="shared" si="8"/>
        <v>0.19743015154914928</v>
      </c>
      <c r="J33" s="47"/>
      <c r="K33" s="133">
        <f t="shared" si="9"/>
        <v>7</v>
      </c>
      <c r="L33" s="134">
        <f t="shared" si="10"/>
        <v>0.14476569596189265</v>
      </c>
      <c r="M33" s="148">
        <f t="shared" si="3"/>
        <v>7</v>
      </c>
      <c r="N33" s="134">
        <f t="shared" si="4"/>
        <v>0.23146265209198505</v>
      </c>
      <c r="O33" s="148">
        <f t="shared" si="5"/>
        <v>2</v>
      </c>
      <c r="P33" s="134">
        <f t="shared" si="6"/>
        <v>1.1158202411846241</v>
      </c>
    </row>
    <row r="34" spans="1:53" x14ac:dyDescent="0.2">
      <c r="A34" s="149">
        <v>5</v>
      </c>
      <c r="B34" s="118" t="str">
        <f>'General inputs'!$B$20</f>
        <v>Option 5</v>
      </c>
      <c r="C34" s="117" t="s">
        <v>63</v>
      </c>
      <c r="D34" s="132">
        <f>'S1'!F12/1000000</f>
        <v>276.40267025913948</v>
      </c>
      <c r="E34" s="132">
        <f>'S2'!$F12/1000000</f>
        <v>2772.8349853368668</v>
      </c>
      <c r="F34" s="132">
        <f>'S3'!$F12/1000000</f>
        <v>-141.5737826151076</v>
      </c>
      <c r="G34" s="132">
        <f>Weighted!F10/1000000</f>
        <v>600.36755111085631</v>
      </c>
      <c r="H34" s="133">
        <f t="shared" si="7"/>
        <v>9</v>
      </c>
      <c r="I34" s="134">
        <f t="shared" si="8"/>
        <v>0.18639320011175353</v>
      </c>
      <c r="J34" s="47"/>
      <c r="K34" s="133">
        <f t="shared" si="9"/>
        <v>9</v>
      </c>
      <c r="L34" s="134">
        <f t="shared" si="10"/>
        <v>0.13074382098025844</v>
      </c>
      <c r="M34" s="148">
        <f t="shared" si="3"/>
        <v>8</v>
      </c>
      <c r="N34" s="134">
        <f t="shared" si="4"/>
        <v>0.23028412325822964</v>
      </c>
      <c r="O34" s="148">
        <f t="shared" si="5"/>
        <v>9</v>
      </c>
      <c r="P34" s="134">
        <f t="shared" si="6"/>
        <v>1.9039328573648202</v>
      </c>
    </row>
    <row r="35" spans="1:53" x14ac:dyDescent="0.2">
      <c r="A35" s="149">
        <v>6</v>
      </c>
      <c r="B35" s="118" t="str">
        <f>'General inputs'!$B$21</f>
        <v>Option 6</v>
      </c>
      <c r="C35" s="117" t="s">
        <v>63</v>
      </c>
      <c r="D35" s="132">
        <f>'S1'!F13/1000000</f>
        <v>259.93210355336834</v>
      </c>
      <c r="E35" s="132">
        <f>'S2'!$F13/1000000</f>
        <v>2753.7876860055117</v>
      </c>
      <c r="F35" s="132">
        <f>'S3'!$F13/1000000</f>
        <v>-141.5737826151076</v>
      </c>
      <c r="G35" s="132">
        <f>Weighted!F11/1000000</f>
        <v>588.37434254421134</v>
      </c>
      <c r="H35" s="133">
        <f t="shared" si="7"/>
        <v>10</v>
      </c>
      <c r="I35" s="134">
        <f t="shared" si="8"/>
        <v>0.18266972684906901</v>
      </c>
      <c r="J35" s="47"/>
      <c r="K35" s="133">
        <f t="shared" si="9"/>
        <v>10</v>
      </c>
      <c r="L35" s="134">
        <f t="shared" si="10"/>
        <v>0.12295292365352924</v>
      </c>
      <c r="M35" s="148">
        <f t="shared" si="3"/>
        <v>9</v>
      </c>
      <c r="N35" s="134">
        <f t="shared" si="4"/>
        <v>0.22870224382791607</v>
      </c>
      <c r="O35" s="148">
        <f t="shared" si="5"/>
        <v>9</v>
      </c>
      <c r="P35" s="134">
        <f t="shared" si="6"/>
        <v>1.9039328573648202</v>
      </c>
    </row>
    <row r="36" spans="1:53" x14ac:dyDescent="0.2">
      <c r="A36" s="149" t="s">
        <v>182</v>
      </c>
      <c r="B36" s="118" t="str">
        <f>'General inputs'!$B$22</f>
        <v>Option 7A</v>
      </c>
      <c r="C36" s="117" t="s">
        <v>63</v>
      </c>
      <c r="D36" s="132">
        <f>'S1'!F14/1000000</f>
        <v>1819.311727857749</v>
      </c>
      <c r="E36" s="132">
        <f>'S2'!$F14/1000000</f>
        <v>10521.999715087517</v>
      </c>
      <c r="F36" s="132">
        <f>'S3'!$F14/1000000</f>
        <v>-140.04406032339301</v>
      </c>
      <c r="G36" s="132">
        <f>Weighted!F12/1000000</f>
        <v>2797.9888291047646</v>
      </c>
      <c r="H36" s="133">
        <f t="shared" si="7"/>
        <v>3</v>
      </c>
      <c r="I36" s="134">
        <f t="shared" si="8"/>
        <v>0.86867801360816199</v>
      </c>
      <c r="J36" s="47"/>
      <c r="K36" s="133">
        <f t="shared" si="9"/>
        <v>3</v>
      </c>
      <c r="L36" s="134">
        <f t="shared" si="10"/>
        <v>0.86056971385736114</v>
      </c>
      <c r="M36" s="148">
        <f t="shared" si="3"/>
        <v>3</v>
      </c>
      <c r="N36" s="134">
        <f t="shared" si="4"/>
        <v>0.87385275074993285</v>
      </c>
      <c r="O36" s="148">
        <f t="shared" si="5"/>
        <v>8</v>
      </c>
      <c r="P36" s="134">
        <f t="shared" si="6"/>
        <v>1.8833606265460894</v>
      </c>
      <c r="R36" s="47"/>
      <c r="S36" s="47"/>
      <c r="T36" s="47"/>
      <c r="U36" s="47"/>
    </row>
    <row r="37" spans="1:53" x14ac:dyDescent="0.2">
      <c r="A37" s="149" t="s">
        <v>183</v>
      </c>
      <c r="B37" s="118" t="str">
        <f>'General inputs'!$B$23</f>
        <v>Option 7B</v>
      </c>
      <c r="C37" s="117" t="s">
        <v>63</v>
      </c>
      <c r="D37" s="132">
        <f>'S1'!F15/1000000</f>
        <v>1399.367517862006</v>
      </c>
      <c r="E37" s="132">
        <f>'S2'!$F15/1000000</f>
        <v>8363.4244463399755</v>
      </c>
      <c r="F37" s="132">
        <f>'S3'!$F15/1000000</f>
        <v>-224.78915005307667</v>
      </c>
      <c r="G37" s="132">
        <f>Weighted!F13/1000000</f>
        <v>2165.650764613516</v>
      </c>
      <c r="H37" s="133">
        <f t="shared" si="7"/>
        <v>4</v>
      </c>
      <c r="I37" s="134">
        <f t="shared" si="8"/>
        <v>0.67235908335466299</v>
      </c>
      <c r="J37" s="47"/>
      <c r="K37" s="133">
        <f t="shared" si="9"/>
        <v>4</v>
      </c>
      <c r="L37" s="134">
        <f t="shared" si="10"/>
        <v>0.6619279620902615</v>
      </c>
      <c r="M37" s="148">
        <f t="shared" si="3"/>
        <v>4</v>
      </c>
      <c r="N37" s="134">
        <f t="shared" si="4"/>
        <v>0.6945829363256768</v>
      </c>
      <c r="O37" s="148">
        <f t="shared" si="5"/>
        <v>11</v>
      </c>
      <c r="P37" s="134">
        <f t="shared" si="6"/>
        <v>3.0230417020692975</v>
      </c>
      <c r="R37" s="47"/>
      <c r="S37" s="47"/>
      <c r="T37" s="47"/>
      <c r="U37" s="47"/>
    </row>
    <row r="38" spans="1:53" x14ac:dyDescent="0.2">
      <c r="A38" s="149" t="s">
        <v>184</v>
      </c>
      <c r="B38" s="118" t="str">
        <f>'General inputs'!$B$24</f>
        <v>Option 7C</v>
      </c>
      <c r="C38" s="117" t="s">
        <v>63</v>
      </c>
      <c r="D38" s="132">
        <f>'S1'!F16/1000000</f>
        <v>433.37526439626788</v>
      </c>
      <c r="E38" s="132">
        <f>'S2'!$F16/1000000</f>
        <v>3473.9413437306089</v>
      </c>
      <c r="F38" s="132">
        <f>'S3'!$F16/1000000</f>
        <v>-93.569048340425852</v>
      </c>
      <c r="G38" s="132">
        <f>Weighted!F14/1000000</f>
        <v>822.5938648554411</v>
      </c>
      <c r="H38" s="133">
        <f t="shared" si="7"/>
        <v>5</v>
      </c>
      <c r="I38" s="134">
        <f t="shared" si="8"/>
        <v>0.25538672531352336</v>
      </c>
      <c r="J38" s="47"/>
      <c r="K38" s="133">
        <f t="shared" si="9"/>
        <v>5</v>
      </c>
      <c r="L38" s="134">
        <f t="shared" si="10"/>
        <v>0.20499490085379982</v>
      </c>
      <c r="M38" s="148">
        <f t="shared" si="3"/>
        <v>5</v>
      </c>
      <c r="N38" s="134">
        <f t="shared" si="4"/>
        <v>0.28851105126053134</v>
      </c>
      <c r="O38" s="148">
        <f t="shared" si="5"/>
        <v>5</v>
      </c>
      <c r="P38" s="134">
        <f t="shared" si="6"/>
        <v>1.2583487018357264</v>
      </c>
      <c r="R38" s="47"/>
      <c r="S38" s="47"/>
      <c r="T38" s="47"/>
      <c r="U38" s="47"/>
    </row>
    <row r="39" spans="1:53" x14ac:dyDescent="0.2">
      <c r="A39" s="149" t="s">
        <v>185</v>
      </c>
      <c r="B39" s="118" t="str">
        <f>'General inputs'!$B$25</f>
        <v>Option 7D</v>
      </c>
      <c r="C39" s="117" t="s">
        <v>63</v>
      </c>
      <c r="D39" s="132">
        <f>'S1'!F17/1000000</f>
        <v>2091.1115671175903</v>
      </c>
      <c r="E39" s="132">
        <f>'S2'!$F17/1000000</f>
        <v>12040.929900441039</v>
      </c>
      <c r="F39" s="132">
        <f>'S3'!$F17/1000000</f>
        <v>-112.57311564246581</v>
      </c>
      <c r="G39" s="132">
        <f>Weighted!F15/1000000</f>
        <v>3220.9734622877936</v>
      </c>
      <c r="H39" s="133">
        <f t="shared" si="7"/>
        <v>1</v>
      </c>
      <c r="I39" s="134">
        <f t="shared" si="8"/>
        <v>1</v>
      </c>
      <c r="J39" s="47"/>
      <c r="K39" s="133">
        <f t="shared" si="9"/>
        <v>2</v>
      </c>
      <c r="L39" s="134">
        <f t="shared" si="10"/>
        <v>0.98913630655103901</v>
      </c>
      <c r="M39" s="148">
        <f t="shared" si="3"/>
        <v>1</v>
      </c>
      <c r="N39" s="134">
        <f t="shared" si="4"/>
        <v>1</v>
      </c>
      <c r="O39" s="148">
        <f t="shared" si="5"/>
        <v>6</v>
      </c>
      <c r="P39" s="134">
        <f t="shared" si="6"/>
        <v>1.5139219265640258</v>
      </c>
      <c r="R39" s="47"/>
      <c r="S39" s="47"/>
      <c r="T39" s="47"/>
      <c r="U39" s="47"/>
    </row>
    <row r="40" spans="1:53" x14ac:dyDescent="0.2">
      <c r="A40" s="149" t="s">
        <v>186</v>
      </c>
      <c r="B40" s="118" t="str">
        <f>'General inputs'!$B$26</f>
        <v>Option 7E</v>
      </c>
      <c r="C40" s="117" t="s">
        <v>63</v>
      </c>
      <c r="D40" s="132">
        <f>'S1'!F18/1000000</f>
        <v>2114.0782653191286</v>
      </c>
      <c r="E40" s="132">
        <f>'S2'!$F18/1000000</f>
        <v>11833.625374469864</v>
      </c>
      <c r="F40" s="132">
        <f>'S3'!$F18/1000000</f>
        <v>-90.189392483857191</v>
      </c>
      <c r="G40" s="132">
        <f>Weighted!F16/1000000</f>
        <v>3202.3164476253651</v>
      </c>
      <c r="H40" s="133">
        <f t="shared" si="7"/>
        <v>2</v>
      </c>
      <c r="I40" s="134">
        <f t="shared" si="8"/>
        <v>0.99420764719707533</v>
      </c>
      <c r="J40" s="47"/>
      <c r="K40" s="133">
        <f t="shared" si="9"/>
        <v>1</v>
      </c>
      <c r="L40" s="134">
        <f t="shared" si="10"/>
        <v>1</v>
      </c>
      <c r="M40" s="148">
        <f t="shared" si="3"/>
        <v>2</v>
      </c>
      <c r="N40" s="134">
        <f t="shared" si="4"/>
        <v>0.98278334583082483</v>
      </c>
      <c r="O40" s="148">
        <f t="shared" si="5"/>
        <v>4</v>
      </c>
      <c r="P40" s="134">
        <f t="shared" si="6"/>
        <v>1.2128979290086686</v>
      </c>
      <c r="R40" s="47"/>
      <c r="S40" s="47"/>
      <c r="T40" s="47"/>
      <c r="U40" s="47"/>
    </row>
    <row r="41" spans="1:53" x14ac:dyDescent="0.2">
      <c r="B41" s="26"/>
      <c r="D41" s="47"/>
      <c r="G41" s="47"/>
    </row>
    <row r="42" spans="1:53" x14ac:dyDescent="0.2">
      <c r="B42" s="26"/>
      <c r="D42" s="47"/>
      <c r="E42" s="144"/>
      <c r="F42" s="112"/>
      <c r="H42" s="47"/>
      <c r="I42" s="47"/>
    </row>
    <row r="43" spans="1:53" ht="19.5" x14ac:dyDescent="0.3">
      <c r="B43" s="25" t="str">
        <f>'General inputs'!H32</f>
        <v>S1</v>
      </c>
      <c r="C43" s="25" t="str">
        <f>'General inputs'!I32</f>
        <v>Central</v>
      </c>
      <c r="D43" s="1"/>
      <c r="E43" s="1"/>
      <c r="F43" s="1"/>
      <c r="G43" s="1"/>
      <c r="H43" s="1"/>
      <c r="I43" s="1"/>
      <c r="J43" s="1"/>
      <c r="K43" s="1"/>
      <c r="L43" s="1"/>
      <c r="M43" s="1"/>
      <c r="O43" s="25" t="str">
        <f>'General inputs'!H33</f>
        <v>S2</v>
      </c>
      <c r="P43" s="25" t="str">
        <f>'General inputs'!I33</f>
        <v>High</v>
      </c>
      <c r="Q43" s="1"/>
      <c r="R43" s="1"/>
      <c r="S43" s="1"/>
      <c r="T43" s="1"/>
      <c r="U43" s="1"/>
      <c r="V43" s="1"/>
      <c r="W43" s="1"/>
      <c r="X43" s="1"/>
      <c r="Y43" s="1"/>
      <c r="Z43" s="1"/>
      <c r="AB43" s="25" t="str">
        <f>'General inputs'!H34</f>
        <v>S3</v>
      </c>
      <c r="AC43" s="25" t="str">
        <f>'General inputs'!I34</f>
        <v>Low</v>
      </c>
      <c r="AD43" s="1"/>
      <c r="AE43" s="1"/>
      <c r="AF43" s="1"/>
      <c r="AG43" s="1"/>
      <c r="AH43" s="1"/>
      <c r="AI43" s="1"/>
      <c r="AJ43" s="1"/>
      <c r="AK43" s="1"/>
      <c r="AL43" s="1"/>
      <c r="AM43" s="1"/>
      <c r="AP43" s="25" t="s">
        <v>61</v>
      </c>
      <c r="AQ43" s="25"/>
      <c r="AR43" s="1"/>
      <c r="AS43" s="1"/>
      <c r="AT43" s="1"/>
      <c r="AU43" s="1"/>
      <c r="AV43" s="1"/>
      <c r="AW43" s="1"/>
      <c r="AX43" s="1"/>
      <c r="AY43" s="1"/>
      <c r="AZ43" s="1"/>
      <c r="BA43" s="1"/>
    </row>
    <row r="45" spans="1:53" ht="15" x14ac:dyDescent="0.25">
      <c r="B45" s="48" t="s">
        <v>65</v>
      </c>
      <c r="C45" s="28" t="str">
        <f>C$43</f>
        <v>Central</v>
      </c>
      <c r="D45" s="18"/>
      <c r="E45" s="18"/>
      <c r="F45" s="18"/>
      <c r="G45" s="18"/>
      <c r="H45" s="18"/>
      <c r="I45" s="18"/>
      <c r="J45" s="18"/>
      <c r="K45" s="18"/>
      <c r="L45" s="18"/>
      <c r="M45" s="18"/>
      <c r="O45" s="48" t="s">
        <v>65</v>
      </c>
      <c r="P45" s="48" t="str">
        <f>P$43</f>
        <v>High</v>
      </c>
      <c r="Q45" s="18"/>
      <c r="R45" s="18"/>
      <c r="S45" s="18"/>
      <c r="T45" s="18"/>
      <c r="U45" s="18"/>
      <c r="V45" s="18"/>
      <c r="W45" s="18"/>
      <c r="X45" s="18"/>
      <c r="Y45" s="18"/>
      <c r="Z45" s="18"/>
      <c r="AB45" s="48" t="s">
        <v>65</v>
      </c>
      <c r="AC45" s="48" t="str">
        <f>AC43</f>
        <v>Low</v>
      </c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P45" s="48" t="s">
        <v>65</v>
      </c>
      <c r="AQ45" s="28" t="str">
        <f>AP$43</f>
        <v>Weighted</v>
      </c>
      <c r="AR45" s="18"/>
      <c r="AS45" s="18"/>
      <c r="AT45" s="18"/>
      <c r="AU45" s="18"/>
      <c r="AV45" s="18"/>
      <c r="AW45" s="18"/>
      <c r="AX45" s="18"/>
      <c r="AY45" s="18"/>
      <c r="AZ45" s="18"/>
      <c r="BA45" s="18"/>
    </row>
    <row r="63" spans="2:53" ht="15" x14ac:dyDescent="0.25">
      <c r="B63" s="48" t="s">
        <v>67</v>
      </c>
      <c r="C63" s="28" t="str">
        <f>C$43</f>
        <v>Central</v>
      </c>
      <c r="D63" s="18"/>
      <c r="E63" s="18"/>
      <c r="F63" s="18"/>
      <c r="G63" s="18"/>
      <c r="H63" s="18"/>
      <c r="I63" s="18"/>
      <c r="J63" s="18"/>
      <c r="K63" s="18"/>
      <c r="L63" s="18"/>
      <c r="M63" s="18"/>
      <c r="O63" s="48" t="s">
        <v>67</v>
      </c>
      <c r="P63" s="28" t="str">
        <f>P$43</f>
        <v>High</v>
      </c>
      <c r="Q63" s="18"/>
      <c r="R63" s="18"/>
      <c r="S63" s="18"/>
      <c r="T63" s="18"/>
      <c r="U63" s="18"/>
      <c r="V63" s="18"/>
      <c r="W63" s="18"/>
      <c r="X63" s="18"/>
      <c r="Y63" s="18"/>
      <c r="Z63" s="18"/>
      <c r="AB63" s="48" t="s">
        <v>67</v>
      </c>
      <c r="AC63" s="28" t="str">
        <f>AC$43</f>
        <v>Low</v>
      </c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P63" s="48" t="s">
        <v>67</v>
      </c>
      <c r="AQ63" s="28" t="str">
        <f>AP$43</f>
        <v>Weighted</v>
      </c>
      <c r="AR63" s="18"/>
      <c r="AS63" s="18"/>
      <c r="AT63" s="18"/>
      <c r="AU63" s="18"/>
      <c r="AV63" s="18"/>
      <c r="AW63" s="18"/>
      <c r="AX63" s="18"/>
      <c r="AY63" s="18"/>
      <c r="AZ63" s="18"/>
      <c r="BA63" s="18"/>
    </row>
    <row r="65" spans="2:53" ht="15" x14ac:dyDescent="0.25">
      <c r="B65" s="4" t="s">
        <v>30</v>
      </c>
      <c r="C65" s="3" t="str" cm="1">
        <f t="array" ref="C65:M65">TRANSPOSE('General inputs'!$B$16:$B$26)</f>
        <v>Option 1A/1B</v>
      </c>
      <c r="D65" s="3" t="str">
        <v>Option 1C</v>
      </c>
      <c r="E65" s="3" t="str">
        <v>Option 3</v>
      </c>
      <c r="F65" s="3" t="str">
        <v>Option 4</v>
      </c>
      <c r="G65" s="3" t="str">
        <v>Option 5</v>
      </c>
      <c r="H65" s="3" t="str">
        <v>Option 6</v>
      </c>
      <c r="I65" s="3" t="str">
        <v>Option 7A</v>
      </c>
      <c r="J65" s="3" t="str">
        <v>Option 7B</v>
      </c>
      <c r="K65" s="3" t="str">
        <v>Option 7C</v>
      </c>
      <c r="L65" s="3" t="str">
        <v>Option 7D</v>
      </c>
      <c r="M65" s="3" t="str">
        <v>Option 7E</v>
      </c>
      <c r="N65" s="49"/>
      <c r="O65" s="4" t="s">
        <v>30</v>
      </c>
      <c r="P65" s="3" t="str" cm="1">
        <f t="array" ref="P65:Z65">TRANSPOSE('General inputs'!$B$16:$B$26)</f>
        <v>Option 1A/1B</v>
      </c>
      <c r="Q65" s="3" t="str">
        <v>Option 1C</v>
      </c>
      <c r="R65" s="3" t="str">
        <v>Option 3</v>
      </c>
      <c r="S65" s="3" t="str">
        <v>Option 4</v>
      </c>
      <c r="T65" s="3" t="str">
        <v>Option 5</v>
      </c>
      <c r="U65" s="3" t="str">
        <v>Option 6</v>
      </c>
      <c r="V65" s="3" t="str">
        <v>Option 7A</v>
      </c>
      <c r="W65" s="3" t="str">
        <v>Option 7B</v>
      </c>
      <c r="X65" s="3" t="str">
        <v>Option 7C</v>
      </c>
      <c r="Y65" s="3" t="str">
        <v>Option 7D</v>
      </c>
      <c r="Z65" s="3" t="str">
        <v>Option 7E</v>
      </c>
      <c r="AB65" s="4" t="s">
        <v>30</v>
      </c>
      <c r="AC65" s="3" t="str" cm="1">
        <f t="array" ref="AC65:AM65">TRANSPOSE('General inputs'!$B$16:$B$26)</f>
        <v>Option 1A/1B</v>
      </c>
      <c r="AD65" s="3" t="str">
        <v>Option 1C</v>
      </c>
      <c r="AE65" s="3" t="str">
        <v>Option 3</v>
      </c>
      <c r="AF65" s="3" t="str">
        <v>Option 4</v>
      </c>
      <c r="AG65" s="3" t="str">
        <v>Option 5</v>
      </c>
      <c r="AH65" s="3" t="str">
        <v>Option 6</v>
      </c>
      <c r="AI65" s="3" t="str">
        <v>Option 7A</v>
      </c>
      <c r="AJ65" s="3" t="str">
        <v>Option 7B</v>
      </c>
      <c r="AK65" s="3" t="str">
        <v>Option 7C</v>
      </c>
      <c r="AL65" s="3" t="str">
        <v>Option 7D</v>
      </c>
      <c r="AM65" s="3" t="str">
        <v>Option 7E</v>
      </c>
      <c r="AP65" s="4" t="s">
        <v>30</v>
      </c>
      <c r="AQ65" s="3" t="str" cm="1">
        <f t="array" ref="AQ65:BA65">TRANSPOSE('General inputs'!$B$16:$B$26)</f>
        <v>Option 1A/1B</v>
      </c>
      <c r="AR65" s="3" t="str">
        <v>Option 1C</v>
      </c>
      <c r="AS65" s="3" t="str">
        <v>Option 3</v>
      </c>
      <c r="AT65" s="3" t="str">
        <v>Option 4</v>
      </c>
      <c r="AU65" s="3" t="str">
        <v>Option 5</v>
      </c>
      <c r="AV65" s="3" t="str">
        <v>Option 6</v>
      </c>
      <c r="AW65" s="3" t="str">
        <v>Option 7A</v>
      </c>
      <c r="AX65" s="3" t="str">
        <v>Option 7B</v>
      </c>
      <c r="AY65" s="3" t="str">
        <v>Option 7C</v>
      </c>
      <c r="AZ65" s="3" t="str">
        <v>Option 7D</v>
      </c>
      <c r="BA65" s="3" t="str">
        <v>Option 7E</v>
      </c>
    </row>
    <row r="66" spans="2:53" x14ac:dyDescent="0.2">
      <c r="B66" s="118" t="str">
        <f>'S1'!B111</f>
        <v>TNSP capital costs</v>
      </c>
      <c r="C66" s="46">
        <v>-171.53664116321704</v>
      </c>
      <c r="D66" s="46">
        <v>-131.37698952697011</v>
      </c>
      <c r="E66" s="46">
        <v>-114.6672780597882</v>
      </c>
      <c r="F66" s="46">
        <v>-131.01387141925042</v>
      </c>
      <c r="G66" s="152" t="s">
        <v>198</v>
      </c>
      <c r="H66" s="153"/>
      <c r="I66" s="153"/>
      <c r="J66" s="153"/>
      <c r="K66" s="153"/>
      <c r="L66" s="153"/>
      <c r="M66" s="154"/>
      <c r="O66" s="118" t="str">
        <f t="shared" ref="O66:O78" si="11">$B66</f>
        <v>TNSP capital costs</v>
      </c>
      <c r="P66" s="46">
        <v>-106.30977020191148</v>
      </c>
      <c r="Q66" s="46">
        <v>-91.255820205224722</v>
      </c>
      <c r="R66" s="46">
        <v>-84.188385263916203</v>
      </c>
      <c r="S66" s="46">
        <v>-110.26753603055008</v>
      </c>
      <c r="T66" s="152" t="s">
        <v>198</v>
      </c>
      <c r="U66" s="153"/>
      <c r="V66" s="153"/>
      <c r="W66" s="153"/>
      <c r="X66" s="153"/>
      <c r="Y66" s="153"/>
      <c r="Z66" s="154"/>
      <c r="AB66" s="118" t="str">
        <f t="shared" ref="AB66:AB78" si="12">$B66</f>
        <v>TNSP capital costs</v>
      </c>
      <c r="AC66" s="46">
        <v>-129.50100056089795</v>
      </c>
      <c r="AD66" s="46">
        <v>-73.652918501885338</v>
      </c>
      <c r="AE66" s="46">
        <v>-80.872607044954037</v>
      </c>
      <c r="AF66" s="46">
        <v>-80.872607044954037</v>
      </c>
      <c r="AG66" s="152" t="s">
        <v>198</v>
      </c>
      <c r="AH66" s="153"/>
      <c r="AI66" s="153"/>
      <c r="AJ66" s="153"/>
      <c r="AK66" s="153"/>
      <c r="AL66" s="153"/>
      <c r="AM66" s="154"/>
      <c r="AP66" s="118" t="str">
        <f t="shared" ref="AP66:AP78" si="13">$B66</f>
        <v>TNSP capital costs</v>
      </c>
      <c r="AQ66" s="46">
        <v>-147.18511220948631</v>
      </c>
      <c r="AR66" s="46">
        <v>-106.8379577415305</v>
      </c>
      <c r="AS66" s="46">
        <v>-99.042676052080992</v>
      </c>
      <c r="AT66" s="46">
        <v>-112.23715173699543</v>
      </c>
      <c r="AU66" s="152" t="s">
        <v>198</v>
      </c>
      <c r="AV66" s="153"/>
      <c r="AW66" s="153"/>
      <c r="AX66" s="153"/>
      <c r="AY66" s="153"/>
      <c r="AZ66" s="153"/>
      <c r="BA66" s="154"/>
    </row>
    <row r="67" spans="2:53" x14ac:dyDescent="0.2">
      <c r="B67" s="118" t="str">
        <f>'S1'!B125</f>
        <v>NNO capital costs</v>
      </c>
      <c r="C67" s="46">
        <v>0</v>
      </c>
      <c r="D67" s="46">
        <v>0</v>
      </c>
      <c r="E67" s="46">
        <v>0</v>
      </c>
      <c r="F67" s="46">
        <v>0</v>
      </c>
      <c r="G67" s="155" t="s">
        <v>198</v>
      </c>
      <c r="H67" s="46"/>
      <c r="I67" s="46"/>
      <c r="J67" s="46"/>
      <c r="K67" s="46"/>
      <c r="L67" s="46"/>
      <c r="M67" s="156"/>
      <c r="O67" s="118" t="str">
        <f t="shared" si="11"/>
        <v>NNO capital costs</v>
      </c>
      <c r="P67" s="46">
        <v>0</v>
      </c>
      <c r="Q67" s="46">
        <v>0</v>
      </c>
      <c r="R67" s="46">
        <v>0</v>
      </c>
      <c r="S67" s="46">
        <v>0</v>
      </c>
      <c r="T67" s="155" t="s">
        <v>198</v>
      </c>
      <c r="U67" s="46"/>
      <c r="V67" s="46"/>
      <c r="W67" s="46"/>
      <c r="X67" s="46"/>
      <c r="Y67" s="46"/>
      <c r="Z67" s="156"/>
      <c r="AB67" s="118" t="str">
        <f t="shared" si="12"/>
        <v>NNO capital costs</v>
      </c>
      <c r="AC67" s="46">
        <v>0</v>
      </c>
      <c r="AD67" s="46">
        <v>0</v>
      </c>
      <c r="AE67" s="46">
        <v>0</v>
      </c>
      <c r="AF67" s="46">
        <v>0</v>
      </c>
      <c r="AG67" s="155" t="s">
        <v>198</v>
      </c>
      <c r="AH67" s="46"/>
      <c r="AI67" s="46"/>
      <c r="AJ67" s="46"/>
      <c r="AK67" s="46"/>
      <c r="AL67" s="46"/>
      <c r="AM67" s="156"/>
      <c r="AP67" s="118" t="str">
        <f t="shared" si="13"/>
        <v>NNO capital costs</v>
      </c>
      <c r="AQ67" s="46">
        <v>0</v>
      </c>
      <c r="AR67" s="46">
        <v>0</v>
      </c>
      <c r="AS67" s="46">
        <v>0</v>
      </c>
      <c r="AT67" s="46">
        <v>0</v>
      </c>
      <c r="AU67" s="155" t="s">
        <v>198</v>
      </c>
      <c r="AV67" s="46"/>
      <c r="AW67" s="46"/>
      <c r="AX67" s="46"/>
      <c r="AY67" s="46"/>
      <c r="AZ67" s="46"/>
      <c r="BA67" s="156"/>
    </row>
    <row r="68" spans="2:53" x14ac:dyDescent="0.2">
      <c r="B68" s="118" t="str">
        <f>'S1'!B227</f>
        <v>TNSP operating expenditure</v>
      </c>
      <c r="C68" s="46">
        <v>-18.979755906928485</v>
      </c>
      <c r="D68" s="46">
        <v>-13.809676404603922</v>
      </c>
      <c r="E68" s="46">
        <v>-13.85516944785144</v>
      </c>
      <c r="F68" s="46">
        <v>-13.979142794160296</v>
      </c>
      <c r="G68" s="155" t="s">
        <v>198</v>
      </c>
      <c r="H68" s="46"/>
      <c r="I68" s="46"/>
      <c r="J68" s="46"/>
      <c r="K68" s="46"/>
      <c r="L68" s="46"/>
      <c r="M68" s="156"/>
      <c r="O68" s="118" t="str">
        <f t="shared" si="11"/>
        <v>TNSP operating expenditure</v>
      </c>
      <c r="P68" s="46">
        <v>-28.20218366452238</v>
      </c>
      <c r="Q68" s="46">
        <v>-23.46869325307598</v>
      </c>
      <c r="R68" s="46">
        <v>-24.102755080791464</v>
      </c>
      <c r="S68" s="46">
        <v>-27.53393594563877</v>
      </c>
      <c r="T68" s="155" t="s">
        <v>198</v>
      </c>
      <c r="U68" s="46"/>
      <c r="V68" s="46"/>
      <c r="W68" s="46"/>
      <c r="X68" s="46"/>
      <c r="Y68" s="46"/>
      <c r="Z68" s="156"/>
      <c r="AB68" s="118" t="str">
        <f t="shared" si="12"/>
        <v>TNSP operating expenditure</v>
      </c>
      <c r="AC68" s="46">
        <v>-8.1355444357541273</v>
      </c>
      <c r="AD68" s="46">
        <v>-4.7924844380798692</v>
      </c>
      <c r="AE68" s="46">
        <v>-6.1850269327149174</v>
      </c>
      <c r="AF68" s="46">
        <v>-6.1850269327149174</v>
      </c>
      <c r="AG68" s="155" t="s">
        <v>198</v>
      </c>
      <c r="AH68" s="46"/>
      <c r="AI68" s="46"/>
      <c r="AJ68" s="46"/>
      <c r="AK68" s="46"/>
      <c r="AL68" s="46"/>
      <c r="AM68" s="156"/>
      <c r="AP68" s="118" t="str">
        <f t="shared" si="13"/>
        <v>TNSP operating expenditure</v>
      </c>
      <c r="AQ68" s="46">
        <v>-17.386529461943073</v>
      </c>
      <c r="AR68" s="46">
        <v>-12.843141847371674</v>
      </c>
      <c r="AS68" s="46">
        <v>-13.398692107239688</v>
      </c>
      <c r="AT68" s="46">
        <v>-14.080770802992808</v>
      </c>
      <c r="AU68" s="155" t="s">
        <v>198</v>
      </c>
      <c r="AV68" s="46"/>
      <c r="AW68" s="46"/>
      <c r="AX68" s="46"/>
      <c r="AY68" s="46"/>
      <c r="AZ68" s="46"/>
      <c r="BA68" s="156"/>
    </row>
    <row r="69" spans="2:53" x14ac:dyDescent="0.2">
      <c r="B69" s="118" t="s">
        <v>128</v>
      </c>
      <c r="C69" s="46">
        <v>0</v>
      </c>
      <c r="D69" s="46">
        <v>0</v>
      </c>
      <c r="E69" s="46">
        <v>0</v>
      </c>
      <c r="F69" s="46">
        <v>0</v>
      </c>
      <c r="G69" s="155" t="s">
        <v>198</v>
      </c>
      <c r="H69" s="46"/>
      <c r="I69" s="46"/>
      <c r="J69" s="46"/>
      <c r="K69" s="46"/>
      <c r="L69" s="46"/>
      <c r="M69" s="156"/>
      <c r="O69" s="118" t="s">
        <v>128</v>
      </c>
      <c r="P69" s="46">
        <v>0</v>
      </c>
      <c r="Q69" s="46">
        <v>0</v>
      </c>
      <c r="R69" s="46">
        <v>0</v>
      </c>
      <c r="S69" s="46">
        <v>0</v>
      </c>
      <c r="T69" s="155" t="s">
        <v>198</v>
      </c>
      <c r="U69" s="46"/>
      <c r="V69" s="46"/>
      <c r="W69" s="46"/>
      <c r="X69" s="46"/>
      <c r="Y69" s="46"/>
      <c r="Z69" s="156"/>
      <c r="AB69" s="118" t="s">
        <v>128</v>
      </c>
      <c r="AC69" s="46">
        <v>0</v>
      </c>
      <c r="AD69" s="46">
        <v>0</v>
      </c>
      <c r="AE69" s="46">
        <v>0</v>
      </c>
      <c r="AF69" s="46">
        <v>0</v>
      </c>
      <c r="AG69" s="155" t="s">
        <v>198</v>
      </c>
      <c r="AH69" s="46"/>
      <c r="AI69" s="46"/>
      <c r="AJ69" s="46"/>
      <c r="AK69" s="46"/>
      <c r="AL69" s="46"/>
      <c r="AM69" s="156"/>
      <c r="AP69" s="118" t="s">
        <v>128</v>
      </c>
      <c r="AQ69" s="46">
        <v>0</v>
      </c>
      <c r="AR69" s="46">
        <v>0</v>
      </c>
      <c r="AS69" s="46">
        <v>0</v>
      </c>
      <c r="AT69" s="46">
        <v>0</v>
      </c>
      <c r="AU69" s="155" t="s">
        <v>198</v>
      </c>
      <c r="AV69" s="46"/>
      <c r="AW69" s="46"/>
      <c r="AX69" s="46"/>
      <c r="AY69" s="46"/>
      <c r="AZ69" s="46"/>
      <c r="BA69" s="156"/>
    </row>
    <row r="70" spans="2:53" x14ac:dyDescent="0.2">
      <c r="B70" s="118" t="str">
        <f>'S1'!B255</f>
        <v>NNO operating expenditure</v>
      </c>
      <c r="C70" s="46">
        <v>0</v>
      </c>
      <c r="D70" s="46">
        <v>0</v>
      </c>
      <c r="E70" s="46">
        <v>0</v>
      </c>
      <c r="F70" s="46">
        <v>0</v>
      </c>
      <c r="G70" s="155" t="s">
        <v>198</v>
      </c>
      <c r="H70" s="46"/>
      <c r="I70" s="46"/>
      <c r="J70" s="46"/>
      <c r="K70" s="46"/>
      <c r="L70" s="46"/>
      <c r="M70" s="156"/>
      <c r="O70" s="118" t="str">
        <f t="shared" si="11"/>
        <v>NNO operating expenditure</v>
      </c>
      <c r="P70" s="46">
        <v>0</v>
      </c>
      <c r="Q70" s="46">
        <v>0</v>
      </c>
      <c r="R70" s="46">
        <v>0</v>
      </c>
      <c r="S70" s="46">
        <v>0</v>
      </c>
      <c r="T70" s="155" t="s">
        <v>198</v>
      </c>
      <c r="U70" s="46"/>
      <c r="V70" s="46"/>
      <c r="W70" s="46"/>
      <c r="X70" s="46"/>
      <c r="Y70" s="46"/>
      <c r="Z70" s="156"/>
      <c r="AB70" s="118" t="str">
        <f t="shared" si="12"/>
        <v>NNO operating expenditure</v>
      </c>
      <c r="AC70" s="46">
        <v>0</v>
      </c>
      <c r="AD70" s="46">
        <v>0</v>
      </c>
      <c r="AE70" s="46">
        <v>0</v>
      </c>
      <c r="AF70" s="46">
        <v>0</v>
      </c>
      <c r="AG70" s="155" t="s">
        <v>198</v>
      </c>
      <c r="AH70" s="46"/>
      <c r="AI70" s="46"/>
      <c r="AJ70" s="46"/>
      <c r="AK70" s="46"/>
      <c r="AL70" s="46"/>
      <c r="AM70" s="156"/>
      <c r="AP70" s="118" t="str">
        <f t="shared" si="13"/>
        <v>NNO operating expenditure</v>
      </c>
      <c r="AQ70" s="46">
        <v>0</v>
      </c>
      <c r="AR70" s="46">
        <v>0</v>
      </c>
      <c r="AS70" s="46">
        <v>0</v>
      </c>
      <c r="AT70" s="46">
        <v>0</v>
      </c>
      <c r="AU70" s="155" t="s">
        <v>198</v>
      </c>
      <c r="AV70" s="46"/>
      <c r="AW70" s="46"/>
      <c r="AX70" s="46"/>
      <c r="AY70" s="46"/>
      <c r="AZ70" s="46"/>
      <c r="BA70" s="156"/>
    </row>
    <row r="71" spans="2:53" x14ac:dyDescent="0.2">
      <c r="B71" s="118" t="str">
        <f>'S1'!B270</f>
        <v xml:space="preserve">Avoided fuel consumption from generation dispatch </v>
      </c>
      <c r="C71" s="46">
        <v>0</v>
      </c>
      <c r="D71" s="46">
        <v>0</v>
      </c>
      <c r="E71" s="46">
        <v>0</v>
      </c>
      <c r="F71" s="46">
        <v>0</v>
      </c>
      <c r="G71" s="155" t="s">
        <v>198</v>
      </c>
      <c r="H71" s="46"/>
      <c r="I71" s="46"/>
      <c r="J71" s="46"/>
      <c r="K71" s="46"/>
      <c r="L71" s="46"/>
      <c r="M71" s="156"/>
      <c r="O71" s="118" t="str">
        <f t="shared" si="11"/>
        <v xml:space="preserve">Avoided fuel consumption from generation dispatch </v>
      </c>
      <c r="P71" s="46">
        <v>0</v>
      </c>
      <c r="Q71" s="46">
        <v>0</v>
      </c>
      <c r="R71" s="46">
        <v>0</v>
      </c>
      <c r="S71" s="46">
        <v>0</v>
      </c>
      <c r="T71" s="155" t="s">
        <v>198</v>
      </c>
      <c r="U71" s="46"/>
      <c r="V71" s="46"/>
      <c r="W71" s="46"/>
      <c r="X71" s="46"/>
      <c r="Y71" s="46"/>
      <c r="Z71" s="156"/>
      <c r="AB71" s="118" t="str">
        <f t="shared" si="12"/>
        <v xml:space="preserve">Avoided fuel consumption from generation dispatch </v>
      </c>
      <c r="AC71" s="46">
        <v>0</v>
      </c>
      <c r="AD71" s="46">
        <v>0</v>
      </c>
      <c r="AE71" s="46">
        <v>0</v>
      </c>
      <c r="AF71" s="46">
        <v>0</v>
      </c>
      <c r="AG71" s="155" t="s">
        <v>198</v>
      </c>
      <c r="AH71" s="46"/>
      <c r="AI71" s="46"/>
      <c r="AJ71" s="46"/>
      <c r="AK71" s="46"/>
      <c r="AL71" s="46"/>
      <c r="AM71" s="156"/>
      <c r="AP71" s="118" t="str">
        <f t="shared" si="13"/>
        <v xml:space="preserve">Avoided fuel consumption from generation dispatch </v>
      </c>
      <c r="AQ71" s="46">
        <v>0</v>
      </c>
      <c r="AR71" s="46">
        <v>0</v>
      </c>
      <c r="AS71" s="46">
        <v>0</v>
      </c>
      <c r="AT71" s="46">
        <v>0</v>
      </c>
      <c r="AU71" s="155" t="s">
        <v>198</v>
      </c>
      <c r="AV71" s="46"/>
      <c r="AW71" s="46"/>
      <c r="AX71" s="46"/>
      <c r="AY71" s="46"/>
      <c r="AZ71" s="46"/>
      <c r="BA71" s="156"/>
    </row>
    <row r="72" spans="2:53" x14ac:dyDescent="0.2">
      <c r="B72" s="118" t="str">
        <f>'S1'!B284</f>
        <v xml:space="preserve">Avoided voluntary load curtailment </v>
      </c>
      <c r="C72" s="46">
        <v>0</v>
      </c>
      <c r="D72" s="46">
        <v>0</v>
      </c>
      <c r="E72" s="46">
        <v>0</v>
      </c>
      <c r="F72" s="46">
        <v>0</v>
      </c>
      <c r="G72" s="155" t="s">
        <v>198</v>
      </c>
      <c r="H72" s="46"/>
      <c r="I72" s="46"/>
      <c r="J72" s="46"/>
      <c r="K72" s="46"/>
      <c r="L72" s="46"/>
      <c r="M72" s="156"/>
      <c r="O72" s="118" t="str">
        <f t="shared" si="11"/>
        <v xml:space="preserve">Avoided voluntary load curtailment </v>
      </c>
      <c r="P72" s="46">
        <v>0</v>
      </c>
      <c r="Q72" s="46">
        <v>0</v>
      </c>
      <c r="R72" s="46">
        <v>0</v>
      </c>
      <c r="S72" s="46">
        <v>0</v>
      </c>
      <c r="T72" s="155" t="s">
        <v>198</v>
      </c>
      <c r="U72" s="46"/>
      <c r="V72" s="46"/>
      <c r="W72" s="46"/>
      <c r="X72" s="46"/>
      <c r="Y72" s="46"/>
      <c r="Z72" s="156"/>
      <c r="AB72" s="118" t="str">
        <f t="shared" si="12"/>
        <v xml:space="preserve">Avoided voluntary load curtailment </v>
      </c>
      <c r="AC72" s="46">
        <v>0</v>
      </c>
      <c r="AD72" s="46">
        <v>0</v>
      </c>
      <c r="AE72" s="46">
        <v>0</v>
      </c>
      <c r="AF72" s="46">
        <v>0</v>
      </c>
      <c r="AG72" s="155" t="s">
        <v>198</v>
      </c>
      <c r="AH72" s="46"/>
      <c r="AI72" s="46"/>
      <c r="AJ72" s="46"/>
      <c r="AK72" s="46"/>
      <c r="AL72" s="46"/>
      <c r="AM72" s="156"/>
      <c r="AP72" s="118" t="str">
        <f t="shared" si="13"/>
        <v xml:space="preserve">Avoided voluntary load curtailment </v>
      </c>
      <c r="AQ72" s="46">
        <v>0</v>
      </c>
      <c r="AR72" s="46">
        <v>0</v>
      </c>
      <c r="AS72" s="46">
        <v>0</v>
      </c>
      <c r="AT72" s="46">
        <v>0</v>
      </c>
      <c r="AU72" s="155" t="s">
        <v>198</v>
      </c>
      <c r="AV72" s="46"/>
      <c r="AW72" s="46"/>
      <c r="AX72" s="46"/>
      <c r="AY72" s="46"/>
      <c r="AZ72" s="46"/>
      <c r="BA72" s="156"/>
    </row>
    <row r="73" spans="2:53" x14ac:dyDescent="0.2">
      <c r="B73" s="118" t="str">
        <f>'S1'!B298</f>
        <v>Avoided involuntary load shedding - outside of CW NSW</v>
      </c>
      <c r="C73" s="46">
        <v>0</v>
      </c>
      <c r="D73" s="46">
        <v>0</v>
      </c>
      <c r="E73" s="46">
        <v>0</v>
      </c>
      <c r="F73" s="46">
        <v>0</v>
      </c>
      <c r="G73" s="155" t="s">
        <v>198</v>
      </c>
      <c r="H73" s="46"/>
      <c r="I73" s="46"/>
      <c r="J73" s="46"/>
      <c r="K73" s="46"/>
      <c r="L73" s="46"/>
      <c r="M73" s="156"/>
      <c r="O73" s="118" t="str">
        <f t="shared" si="11"/>
        <v>Avoided involuntary load shedding - outside of CW NSW</v>
      </c>
      <c r="P73" s="46">
        <v>0</v>
      </c>
      <c r="Q73" s="46">
        <v>0</v>
      </c>
      <c r="R73" s="46">
        <v>0</v>
      </c>
      <c r="S73" s="46">
        <v>0</v>
      </c>
      <c r="T73" s="155" t="s">
        <v>198</v>
      </c>
      <c r="U73" s="46"/>
      <c r="V73" s="46"/>
      <c r="W73" s="46"/>
      <c r="X73" s="46"/>
      <c r="Y73" s="46"/>
      <c r="Z73" s="156"/>
      <c r="AB73" s="118" t="str">
        <f t="shared" si="12"/>
        <v>Avoided involuntary load shedding - outside of CW NSW</v>
      </c>
      <c r="AC73" s="46">
        <v>0</v>
      </c>
      <c r="AD73" s="46">
        <v>0</v>
      </c>
      <c r="AE73" s="46">
        <v>0</v>
      </c>
      <c r="AF73" s="46">
        <v>0</v>
      </c>
      <c r="AG73" s="155" t="s">
        <v>198</v>
      </c>
      <c r="AH73" s="46"/>
      <c r="AI73" s="46"/>
      <c r="AJ73" s="46"/>
      <c r="AK73" s="46"/>
      <c r="AL73" s="46"/>
      <c r="AM73" s="156"/>
      <c r="AP73" s="118" t="str">
        <f t="shared" si="13"/>
        <v>Avoided involuntary load shedding - outside of CW NSW</v>
      </c>
      <c r="AQ73" s="46">
        <v>0</v>
      </c>
      <c r="AR73" s="46">
        <v>0</v>
      </c>
      <c r="AS73" s="46">
        <v>0</v>
      </c>
      <c r="AT73" s="46">
        <v>0</v>
      </c>
      <c r="AU73" s="155" t="s">
        <v>198</v>
      </c>
      <c r="AV73" s="46"/>
      <c r="AW73" s="46"/>
      <c r="AX73" s="46"/>
      <c r="AY73" s="46"/>
      <c r="AZ73" s="46"/>
      <c r="BA73" s="156"/>
    </row>
    <row r="74" spans="2:53" x14ac:dyDescent="0.2">
      <c r="B74" s="118" t="str">
        <f>'S1'!$B$312</f>
        <v>Avoided involuntary load shedding in CW NSW</v>
      </c>
      <c r="C74" s="46">
        <v>263.95714453752657</v>
      </c>
      <c r="D74" s="46">
        <v>440.60429326052594</v>
      </c>
      <c r="E74" s="46">
        <v>451.03902561024529</v>
      </c>
      <c r="F74" s="46">
        <v>451.03902561024529</v>
      </c>
      <c r="G74" s="155" t="s">
        <v>198</v>
      </c>
      <c r="H74" s="46"/>
      <c r="I74" s="46"/>
      <c r="J74" s="46"/>
      <c r="K74" s="46"/>
      <c r="L74" s="46"/>
      <c r="M74" s="156"/>
      <c r="O74" s="118" t="str">
        <f>'S1'!$B$312</f>
        <v>Avoided involuntary load shedding in CW NSW</v>
      </c>
      <c r="P74" s="46">
        <v>1795.9553657729423</v>
      </c>
      <c r="Q74" s="46">
        <v>2826.7867366606388</v>
      </c>
      <c r="R74" s="46">
        <v>2914.3640080858254</v>
      </c>
      <c r="S74" s="46">
        <v>2924.8270403859528</v>
      </c>
      <c r="T74" s="155" t="s">
        <v>198</v>
      </c>
      <c r="U74" s="46"/>
      <c r="V74" s="46"/>
      <c r="W74" s="46"/>
      <c r="X74" s="46"/>
      <c r="Y74" s="46"/>
      <c r="Z74" s="156"/>
      <c r="AB74" s="118" t="str">
        <f>'S1'!$B$312</f>
        <v>Avoided involuntary load shedding in CW NSW</v>
      </c>
      <c r="AC74" s="46">
        <v>2.0985934876825532</v>
      </c>
      <c r="AD74" s="46">
        <v>4.0868024948550072</v>
      </c>
      <c r="AE74" s="46">
        <v>4.0868024948550072</v>
      </c>
      <c r="AF74" s="46">
        <v>4.0868024948550072</v>
      </c>
      <c r="AG74" s="155" t="s">
        <v>198</v>
      </c>
      <c r="AH74" s="46"/>
      <c r="AI74" s="46"/>
      <c r="AJ74" s="46"/>
      <c r="AK74" s="46"/>
      <c r="AL74" s="46"/>
      <c r="AM74" s="156"/>
      <c r="AP74" s="118" t="str">
        <f>'S1'!$B$312</f>
        <v>Avoided involuntary load shedding in CW NSW</v>
      </c>
      <c r="AQ74" s="46">
        <v>461.15925904494816</v>
      </c>
      <c r="AR74" s="46">
        <v>739.16188584284498</v>
      </c>
      <c r="AS74" s="46">
        <v>760.35185552123255</v>
      </c>
      <c r="AT74" s="46">
        <v>762.23520133525562</v>
      </c>
      <c r="AU74" s="155" t="s">
        <v>198</v>
      </c>
      <c r="AV74" s="46"/>
      <c r="AW74" s="46"/>
      <c r="AX74" s="46"/>
      <c r="AY74" s="46"/>
      <c r="AZ74" s="46"/>
      <c r="BA74" s="156"/>
    </row>
    <row r="75" spans="2:53" x14ac:dyDescent="0.2">
      <c r="B75" s="118" t="str">
        <f>'S1'!B326</f>
        <v>Avoided costs for non RIT-T proponent parties</v>
      </c>
      <c r="C75" s="46">
        <v>0</v>
      </c>
      <c r="D75" s="46">
        <v>0</v>
      </c>
      <c r="E75" s="46">
        <v>0</v>
      </c>
      <c r="F75" s="46">
        <v>0</v>
      </c>
      <c r="G75" s="155" t="s">
        <v>198</v>
      </c>
      <c r="H75" s="46"/>
      <c r="I75" s="46"/>
      <c r="J75" s="46"/>
      <c r="K75" s="46"/>
      <c r="L75" s="46"/>
      <c r="M75" s="156"/>
      <c r="O75" s="118" t="str">
        <f t="shared" si="11"/>
        <v>Avoided costs for non RIT-T proponent parties</v>
      </c>
      <c r="P75" s="46">
        <v>0</v>
      </c>
      <c r="Q75" s="46">
        <v>0</v>
      </c>
      <c r="R75" s="46">
        <v>0</v>
      </c>
      <c r="S75" s="46">
        <v>0</v>
      </c>
      <c r="T75" s="155" t="s">
        <v>198</v>
      </c>
      <c r="U75" s="46"/>
      <c r="V75" s="46"/>
      <c r="W75" s="46"/>
      <c r="X75" s="46"/>
      <c r="Y75" s="46"/>
      <c r="Z75" s="156"/>
      <c r="AB75" s="118" t="str">
        <f t="shared" si="12"/>
        <v>Avoided costs for non RIT-T proponent parties</v>
      </c>
      <c r="AC75" s="46">
        <v>0</v>
      </c>
      <c r="AD75" s="46">
        <v>0</v>
      </c>
      <c r="AE75" s="46">
        <v>0</v>
      </c>
      <c r="AF75" s="46">
        <v>0</v>
      </c>
      <c r="AG75" s="155" t="s">
        <v>198</v>
      </c>
      <c r="AH75" s="46"/>
      <c r="AI75" s="46"/>
      <c r="AJ75" s="46"/>
      <c r="AK75" s="46"/>
      <c r="AL75" s="46"/>
      <c r="AM75" s="156"/>
      <c r="AP75" s="118" t="str">
        <f t="shared" si="13"/>
        <v>Avoided costs for non RIT-T proponent parties</v>
      </c>
      <c r="AQ75" s="46">
        <v>0</v>
      </c>
      <c r="AR75" s="46">
        <v>0</v>
      </c>
      <c r="AS75" s="46">
        <v>0</v>
      </c>
      <c r="AT75" s="46">
        <v>0</v>
      </c>
      <c r="AU75" s="155" t="s">
        <v>198</v>
      </c>
      <c r="AV75" s="46"/>
      <c r="AW75" s="46"/>
      <c r="AX75" s="46"/>
      <c r="AY75" s="46"/>
      <c r="AZ75" s="46"/>
      <c r="BA75" s="156"/>
    </row>
    <row r="76" spans="2:53" x14ac:dyDescent="0.2">
      <c r="B76" s="118" t="str">
        <f>'S1'!B340</f>
        <v>Avoided unrelated TNSP expenditure</v>
      </c>
      <c r="C76" s="46">
        <v>0</v>
      </c>
      <c r="D76" s="46">
        <v>0</v>
      </c>
      <c r="E76" s="46">
        <v>0</v>
      </c>
      <c r="F76" s="46">
        <v>0</v>
      </c>
      <c r="G76" s="155" t="s">
        <v>198</v>
      </c>
      <c r="H76" s="46"/>
      <c r="I76" s="46"/>
      <c r="J76" s="46"/>
      <c r="K76" s="46"/>
      <c r="L76" s="46"/>
      <c r="M76" s="156"/>
      <c r="O76" s="118" t="str">
        <f t="shared" si="11"/>
        <v>Avoided unrelated TNSP expenditure</v>
      </c>
      <c r="P76" s="46">
        <v>0</v>
      </c>
      <c r="Q76" s="46">
        <v>0</v>
      </c>
      <c r="R76" s="46">
        <v>0</v>
      </c>
      <c r="S76" s="46">
        <v>0</v>
      </c>
      <c r="T76" s="155" t="s">
        <v>198</v>
      </c>
      <c r="U76" s="46"/>
      <c r="V76" s="46"/>
      <c r="W76" s="46"/>
      <c r="X76" s="46"/>
      <c r="Y76" s="46"/>
      <c r="Z76" s="156"/>
      <c r="AB76" s="118" t="str">
        <f t="shared" si="12"/>
        <v>Avoided unrelated TNSP expenditure</v>
      </c>
      <c r="AC76" s="46">
        <v>0</v>
      </c>
      <c r="AD76" s="46">
        <v>0</v>
      </c>
      <c r="AE76" s="46">
        <v>0</v>
      </c>
      <c r="AF76" s="46">
        <v>0</v>
      </c>
      <c r="AG76" s="155" t="s">
        <v>198</v>
      </c>
      <c r="AH76" s="46"/>
      <c r="AI76" s="46"/>
      <c r="AJ76" s="46"/>
      <c r="AK76" s="46"/>
      <c r="AL76" s="46"/>
      <c r="AM76" s="156"/>
      <c r="AP76" s="118" t="str">
        <f t="shared" si="13"/>
        <v>Avoided unrelated TNSP expenditure</v>
      </c>
      <c r="AQ76" s="46">
        <v>0</v>
      </c>
      <c r="AR76" s="46">
        <v>0</v>
      </c>
      <c r="AS76" s="46">
        <v>0</v>
      </c>
      <c r="AT76" s="46">
        <v>0</v>
      </c>
      <c r="AU76" s="155" t="s">
        <v>198</v>
      </c>
      <c r="AV76" s="46"/>
      <c r="AW76" s="46"/>
      <c r="AX76" s="46"/>
      <c r="AY76" s="46"/>
      <c r="AZ76" s="46"/>
      <c r="BA76" s="156"/>
    </row>
    <row r="77" spans="2:53" x14ac:dyDescent="0.2">
      <c r="B77" s="118" t="str">
        <f>'S1'!B354</f>
        <v>NNO receipts received from TNSP</v>
      </c>
      <c r="C77" s="46">
        <v>0</v>
      </c>
      <c r="D77" s="46">
        <v>0</v>
      </c>
      <c r="E77" s="46">
        <v>0</v>
      </c>
      <c r="F77" s="46">
        <v>0</v>
      </c>
      <c r="G77" s="157" t="s">
        <v>198</v>
      </c>
      <c r="H77" s="158"/>
      <c r="I77" s="158"/>
      <c r="J77" s="158"/>
      <c r="K77" s="158"/>
      <c r="L77" s="158"/>
      <c r="M77" s="159"/>
      <c r="O77" s="118" t="str">
        <f t="shared" si="11"/>
        <v>NNO receipts received from TNSP</v>
      </c>
      <c r="P77" s="46">
        <v>0</v>
      </c>
      <c r="Q77" s="46">
        <v>0</v>
      </c>
      <c r="R77" s="46">
        <v>0</v>
      </c>
      <c r="S77" s="46">
        <v>0</v>
      </c>
      <c r="T77" s="157" t="s">
        <v>198</v>
      </c>
      <c r="U77" s="158"/>
      <c r="V77" s="158"/>
      <c r="W77" s="158"/>
      <c r="X77" s="158"/>
      <c r="Y77" s="158"/>
      <c r="Z77" s="159"/>
      <c r="AB77" s="118" t="str">
        <f t="shared" si="12"/>
        <v>NNO receipts received from TNSP</v>
      </c>
      <c r="AC77" s="46">
        <v>0</v>
      </c>
      <c r="AD77" s="46">
        <v>0</v>
      </c>
      <c r="AE77" s="46">
        <v>0</v>
      </c>
      <c r="AF77" s="46">
        <v>0</v>
      </c>
      <c r="AG77" s="157" t="s">
        <v>198</v>
      </c>
      <c r="AH77" s="158"/>
      <c r="AI77" s="158"/>
      <c r="AJ77" s="158"/>
      <c r="AK77" s="158"/>
      <c r="AL77" s="158"/>
      <c r="AM77" s="159"/>
      <c r="AP77" s="118" t="str">
        <f t="shared" si="13"/>
        <v>NNO receipts received from TNSP</v>
      </c>
      <c r="AQ77" s="46">
        <v>0</v>
      </c>
      <c r="AR77" s="46">
        <v>0</v>
      </c>
      <c r="AS77" s="46">
        <v>0</v>
      </c>
      <c r="AT77" s="46">
        <v>0</v>
      </c>
      <c r="AU77" s="157" t="s">
        <v>198</v>
      </c>
      <c r="AV77" s="158"/>
      <c r="AW77" s="158"/>
      <c r="AX77" s="158"/>
      <c r="AY77" s="158"/>
      <c r="AZ77" s="158"/>
      <c r="BA77" s="159"/>
    </row>
    <row r="78" spans="2:53" ht="15" thickBot="1" x14ac:dyDescent="0.25">
      <c r="B78" s="118" t="s">
        <v>62</v>
      </c>
      <c r="C78" s="50">
        <v>73.440747467381044</v>
      </c>
      <c r="D78" s="50">
        <v>295.41762732895188</v>
      </c>
      <c r="E78" s="50">
        <v>322.51657810260565</v>
      </c>
      <c r="F78" s="50">
        <v>306.04601139683456</v>
      </c>
      <c r="G78" s="50">
        <v>276.40267025913965</v>
      </c>
      <c r="H78" s="50">
        <v>259.93210355336851</v>
      </c>
      <c r="I78" s="50">
        <v>1819.3117278577492</v>
      </c>
      <c r="J78" s="50">
        <v>1399.3675178620056</v>
      </c>
      <c r="K78" s="50">
        <v>433.37526439626777</v>
      </c>
      <c r="L78" s="50">
        <v>2091.1115671175903</v>
      </c>
      <c r="M78" s="50">
        <v>2114.0782653191281</v>
      </c>
      <c r="O78" s="118" t="str">
        <f t="shared" si="11"/>
        <v>NPV</v>
      </c>
      <c r="P78" s="50">
        <v>1661.4434119065083</v>
      </c>
      <c r="Q78" s="50">
        <v>2712.0622232023379</v>
      </c>
      <c r="R78" s="50">
        <v>2806.0728677411175</v>
      </c>
      <c r="S78" s="50">
        <v>2787.0255684097638</v>
      </c>
      <c r="T78" s="50">
        <v>2772.8349853368663</v>
      </c>
      <c r="U78" s="50">
        <v>2753.7876860055126</v>
      </c>
      <c r="V78" s="50">
        <v>10521.999715087515</v>
      </c>
      <c r="W78" s="50">
        <v>8363.4244463399737</v>
      </c>
      <c r="X78" s="50">
        <v>3473.9413437306107</v>
      </c>
      <c r="Y78" s="50">
        <v>12040.929900441039</v>
      </c>
      <c r="Z78" s="50">
        <v>11833.625374469868</v>
      </c>
      <c r="AB78" s="118" t="str">
        <f t="shared" si="12"/>
        <v>NPV</v>
      </c>
      <c r="AC78" s="50">
        <v>-135.53795150896951</v>
      </c>
      <c r="AD78" s="50">
        <v>-74.358600445110199</v>
      </c>
      <c r="AE78" s="50">
        <v>-82.970831482813949</v>
      </c>
      <c r="AF78" s="50">
        <v>-82.970831482813949</v>
      </c>
      <c r="AG78" s="50">
        <v>-141.57378261510769</v>
      </c>
      <c r="AH78" s="50">
        <v>-141.57378261510769</v>
      </c>
      <c r="AI78" s="50">
        <v>-140.04406032339304</v>
      </c>
      <c r="AJ78" s="50">
        <v>-224.78915005307667</v>
      </c>
      <c r="AK78" s="50">
        <v>-93.56904834042578</v>
      </c>
      <c r="AL78" s="50">
        <v>-112.57311564246584</v>
      </c>
      <c r="AM78" s="50">
        <v>-90.189392483857205</v>
      </c>
      <c r="AP78" s="118" t="str">
        <f t="shared" si="13"/>
        <v>NPV</v>
      </c>
      <c r="AQ78" s="50">
        <v>296.58761737351881</v>
      </c>
      <c r="AR78" s="50">
        <v>619.48078625394282</v>
      </c>
      <c r="AS78" s="50">
        <v>647.91048736191192</v>
      </c>
      <c r="AT78" s="50">
        <v>635.91727879526741</v>
      </c>
      <c r="AU78" s="50">
        <v>600.36755111085608</v>
      </c>
      <c r="AV78" s="50">
        <v>588.37434254421146</v>
      </c>
      <c r="AW78" s="50">
        <v>2797.9888291047641</v>
      </c>
      <c r="AX78" s="50">
        <v>2165.6507646135155</v>
      </c>
      <c r="AY78" s="50">
        <v>822.59386485544155</v>
      </c>
      <c r="AZ78" s="50">
        <v>3220.9734622877941</v>
      </c>
      <c r="BA78" s="50">
        <v>3202.316447625366</v>
      </c>
    </row>
    <row r="79" spans="2:53" ht="15" thickTop="1" x14ac:dyDescent="0.2"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</row>
    <row r="80" spans="2:53" x14ac:dyDescent="0.2"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</row>
    <row r="81" spans="7:54" x14ac:dyDescent="0.2">
      <c r="G81" s="112"/>
      <c r="H81" s="112"/>
      <c r="I81" s="112"/>
      <c r="J81" s="112"/>
      <c r="K81" s="112"/>
      <c r="L81" s="112"/>
      <c r="M81" s="112"/>
      <c r="T81" s="112"/>
      <c r="U81" s="112"/>
      <c r="V81" s="112"/>
      <c r="W81" s="112"/>
      <c r="X81" s="112"/>
      <c r="Y81" s="112"/>
      <c r="Z81" s="112"/>
      <c r="AG81" s="112"/>
      <c r="AH81" s="112"/>
      <c r="AI81" s="112"/>
      <c r="AJ81" s="112"/>
      <c r="AK81" s="112"/>
      <c r="AL81" s="112"/>
      <c r="AM81" s="112"/>
      <c r="AU81" s="112"/>
      <c r="AV81" s="112"/>
      <c r="AW81" s="112"/>
      <c r="AX81" s="112"/>
      <c r="AY81" s="112"/>
      <c r="AZ81" s="112"/>
      <c r="BA81" s="112"/>
      <c r="BB81" s="112"/>
    </row>
    <row r="82" spans="7:54" x14ac:dyDescent="0.2">
      <c r="G82" s="93"/>
      <c r="H82" s="93"/>
      <c r="I82" s="93"/>
      <c r="J82" s="93"/>
      <c r="K82" s="93"/>
      <c r="L82" s="93"/>
      <c r="M82" s="93"/>
      <c r="T82" s="93"/>
      <c r="U82" s="93"/>
      <c r="V82" s="93"/>
      <c r="W82" s="93"/>
      <c r="X82" s="93"/>
      <c r="Y82" s="93"/>
      <c r="Z82" s="93"/>
      <c r="AG82" s="93"/>
      <c r="AH82" s="93"/>
      <c r="AI82" s="93"/>
      <c r="AJ82" s="93"/>
      <c r="AK82" s="93"/>
      <c r="AL82" s="93"/>
      <c r="AM82" s="93"/>
      <c r="AU82" s="93"/>
      <c r="AV82" s="93"/>
      <c r="AW82" s="93"/>
      <c r="AX82" s="93"/>
      <c r="AY82" s="93"/>
      <c r="AZ82" s="93"/>
      <c r="BA82" s="93"/>
    </row>
    <row r="83" spans="7:54" x14ac:dyDescent="0.2">
      <c r="G83" s="93"/>
      <c r="H83" s="93"/>
      <c r="I83" s="93"/>
      <c r="J83" s="93"/>
      <c r="K83" s="93"/>
      <c r="L83" s="93"/>
      <c r="M83" s="93"/>
    </row>
    <row r="91" spans="7:54" x14ac:dyDescent="0.2">
      <c r="J91" s="13"/>
      <c r="K91" s="13"/>
    </row>
    <row r="102" spans="2:53" ht="19.5" x14ac:dyDescent="0.3">
      <c r="B102" s="2" t="s">
        <v>188</v>
      </c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</row>
    <row r="134" spans="1:53" s="87" customFormat="1" ht="19.5" x14ac:dyDescent="0.3">
      <c r="A134"/>
      <c r="B134" s="2" t="s">
        <v>187</v>
      </c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</row>
    <row r="140" spans="1:53" ht="15.75" x14ac:dyDescent="0.25">
      <c r="B140" s="85" t="s">
        <v>197</v>
      </c>
      <c r="C140" s="85"/>
      <c r="D140" s="85"/>
    </row>
    <row r="141" spans="1:53" x14ac:dyDescent="0.2">
      <c r="B141" s="117"/>
      <c r="C141" s="150" t="s">
        <v>180</v>
      </c>
      <c r="D141" s="135">
        <v>48.745872458360111</v>
      </c>
    </row>
    <row r="142" spans="1:53" x14ac:dyDescent="0.2">
      <c r="B142" s="117"/>
      <c r="C142" s="150" t="s">
        <v>181</v>
      </c>
      <c r="D142" s="135">
        <v>257.64198171942104</v>
      </c>
    </row>
    <row r="143" spans="1:53" x14ac:dyDescent="0.2">
      <c r="B143" s="117"/>
      <c r="C143" s="150">
        <v>3</v>
      </c>
      <c r="D143" s="135">
        <v>286.81840050970442</v>
      </c>
    </row>
    <row r="144" spans="1:53" x14ac:dyDescent="0.2">
      <c r="B144" s="117"/>
      <c r="C144" s="150">
        <v>4</v>
      </c>
      <c r="D144" s="135">
        <v>271.01745100928105</v>
      </c>
    </row>
    <row r="145" spans="2:4" x14ac:dyDescent="0.2">
      <c r="B145" s="117"/>
      <c r="C145" s="150">
        <v>5</v>
      </c>
      <c r="D145" s="135">
        <v>241.34182047727407</v>
      </c>
    </row>
    <row r="146" spans="2:4" x14ac:dyDescent="0.2">
      <c r="B146" s="117"/>
      <c r="C146" s="150">
        <v>6</v>
      </c>
      <c r="D146" s="135">
        <v>225.54087097685073</v>
      </c>
    </row>
    <row r="147" spans="2:4" x14ac:dyDescent="0.2">
      <c r="B147" s="117"/>
      <c r="C147" s="150" t="s">
        <v>182</v>
      </c>
      <c r="D147" s="135">
        <v>1707.9084382085837</v>
      </c>
    </row>
    <row r="148" spans="2:4" x14ac:dyDescent="0.2">
      <c r="B148" s="117"/>
      <c r="C148" s="150" t="s">
        <v>183</v>
      </c>
      <c r="D148" s="135">
        <v>1304.3275841420841</v>
      </c>
    </row>
    <row r="149" spans="2:4" x14ac:dyDescent="0.2">
      <c r="B149" s="117"/>
      <c r="C149" s="150" t="s">
        <v>184</v>
      </c>
      <c r="D149" s="135">
        <v>387.16178077828141</v>
      </c>
    </row>
    <row r="150" spans="2:4" x14ac:dyDescent="0.2">
      <c r="B150" s="117"/>
      <c r="C150" s="150" t="s">
        <v>185</v>
      </c>
      <c r="D150" s="135">
        <v>1974.3957787298164</v>
      </c>
    </row>
    <row r="151" spans="2:4" x14ac:dyDescent="0.2">
      <c r="B151" s="117"/>
      <c r="C151" s="151" t="s">
        <v>186</v>
      </c>
      <c r="D151" s="135">
        <v>1992.236358845928</v>
      </c>
    </row>
    <row r="152" spans="2:4" ht="15.75" x14ac:dyDescent="0.25">
      <c r="B152" s="85" t="s">
        <v>196</v>
      </c>
      <c r="C152" s="85"/>
      <c r="D152" s="85"/>
    </row>
    <row r="153" spans="2:4" x14ac:dyDescent="0.2">
      <c r="B153" s="117"/>
      <c r="C153" s="150" t="s">
        <v>180</v>
      </c>
      <c r="D153" s="135">
        <v>143.12515595077952</v>
      </c>
    </row>
    <row r="154" spans="2:4" x14ac:dyDescent="0.2">
      <c r="B154" s="117"/>
      <c r="C154" s="150" t="s">
        <v>181</v>
      </c>
      <c r="D154" s="135">
        <v>386.94606065790367</v>
      </c>
    </row>
    <row r="155" spans="2:4" x14ac:dyDescent="0.2">
      <c r="B155" s="117"/>
      <c r="C155" s="150">
        <v>3</v>
      </c>
      <c r="D155" s="135">
        <v>406.92473799039527</v>
      </c>
    </row>
    <row r="156" spans="2:4" x14ac:dyDescent="0.2">
      <c r="B156" s="117"/>
      <c r="C156" s="150">
        <v>4</v>
      </c>
      <c r="D156" s="135">
        <v>391.56490905554608</v>
      </c>
    </row>
    <row r="157" spans="2:4" x14ac:dyDescent="0.2">
      <c r="B157" s="117"/>
      <c r="C157" s="150">
        <v>5</v>
      </c>
      <c r="D157" s="135">
        <v>360.2989836715347</v>
      </c>
    </row>
    <row r="158" spans="2:4" x14ac:dyDescent="0.2">
      <c r="B158" s="117"/>
      <c r="C158" s="150">
        <v>6</v>
      </c>
      <c r="D158" s="135">
        <v>344.93915473668551</v>
      </c>
    </row>
    <row r="159" spans="2:4" x14ac:dyDescent="0.2">
      <c r="B159" s="117"/>
      <c r="C159" s="150" t="s">
        <v>182</v>
      </c>
      <c r="D159" s="135">
        <v>2047.9270242233258</v>
      </c>
    </row>
    <row r="160" spans="2:4" x14ac:dyDescent="0.2">
      <c r="B160" s="117"/>
      <c r="C160" s="150" t="s">
        <v>183</v>
      </c>
      <c r="D160" s="135">
        <v>1593.3840412122593</v>
      </c>
    </row>
    <row r="161" spans="2:4" x14ac:dyDescent="0.2">
      <c r="B161" s="117"/>
      <c r="C161" s="150" t="s">
        <v>184</v>
      </c>
      <c r="D161" s="135">
        <v>540.59860523455541</v>
      </c>
    </row>
    <row r="162" spans="2:4" x14ac:dyDescent="0.2">
      <c r="B162" s="117"/>
      <c r="C162" s="150" t="s">
        <v>185</v>
      </c>
      <c r="D162" s="135">
        <v>2327.589984826358</v>
      </c>
    </row>
    <row r="163" spans="2:4" x14ac:dyDescent="0.2">
      <c r="B163" s="117"/>
      <c r="C163" s="151" t="s">
        <v>186</v>
      </c>
      <c r="D163" s="135">
        <v>2365.9492784028848</v>
      </c>
    </row>
  </sheetData>
  <mergeCells count="3">
    <mergeCell ref="K28:L28"/>
    <mergeCell ref="M28:N28"/>
    <mergeCell ref="O28:P2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F62D1-A645-4813-AB26-42852E8C9180}">
  <dimension ref="B2:AH114"/>
  <sheetViews>
    <sheetView showGridLines="0" workbookViewId="0">
      <selection activeCell="F4" sqref="F4"/>
    </sheetView>
  </sheetViews>
  <sheetFormatPr defaultRowHeight="14.25" x14ac:dyDescent="0.2"/>
  <cols>
    <col min="2" max="34" width="15.5" customWidth="1"/>
  </cols>
  <sheetData>
    <row r="2" spans="2:34" ht="19.5" x14ac:dyDescent="0.3">
      <c r="B2" s="2" t="s">
        <v>68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4" spans="2:34" ht="15" x14ac:dyDescent="0.25">
      <c r="B4" s="51" t="s">
        <v>69</v>
      </c>
      <c r="C4" s="51"/>
      <c r="D4" s="52" t="str" cm="1">
        <f t="array" ref="D4">INDEX(Results!$B$30:$B$39,MATCH(1,Results!$H$30:$H$39,0),0)</f>
        <v>Option 7D</v>
      </c>
      <c r="F4" s="83" t="s">
        <v>134</v>
      </c>
    </row>
    <row r="6" spans="2:34" ht="15" x14ac:dyDescent="0.25">
      <c r="B6" s="28" t="s">
        <v>70</v>
      </c>
      <c r="C6" s="18"/>
      <c r="D6" s="18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</row>
    <row r="8" spans="2:34" ht="15" x14ac:dyDescent="0.25">
      <c r="B8" s="54" t="str">
        <f>$D$4</f>
        <v>Option 7D</v>
      </c>
      <c r="C8" s="53" t="str">
        <f>'General inputs'!$I$32</f>
        <v>Central</v>
      </c>
      <c r="D8" s="53"/>
      <c r="E8" s="33">
        <f>FirstYear</f>
        <v>2023</v>
      </c>
      <c r="F8" s="33">
        <f>E8+1</f>
        <v>2024</v>
      </c>
      <c r="G8" s="33">
        <f t="shared" ref="G8:AH8" si="0">F8+1</f>
        <v>2025</v>
      </c>
      <c r="H8" s="33">
        <f t="shared" si="0"/>
        <v>2026</v>
      </c>
      <c r="I8" s="33">
        <f t="shared" si="0"/>
        <v>2027</v>
      </c>
      <c r="J8" s="33">
        <f t="shared" si="0"/>
        <v>2028</v>
      </c>
      <c r="K8" s="33">
        <f t="shared" si="0"/>
        <v>2029</v>
      </c>
      <c r="L8" s="33">
        <f t="shared" si="0"/>
        <v>2030</v>
      </c>
      <c r="M8" s="33">
        <f t="shared" si="0"/>
        <v>2031</v>
      </c>
      <c r="N8" s="33">
        <f t="shared" si="0"/>
        <v>2032</v>
      </c>
      <c r="O8" s="33">
        <f t="shared" si="0"/>
        <v>2033</v>
      </c>
      <c r="P8" s="33">
        <f t="shared" si="0"/>
        <v>2034</v>
      </c>
      <c r="Q8" s="33">
        <f t="shared" si="0"/>
        <v>2035</v>
      </c>
      <c r="R8" s="33">
        <f t="shared" si="0"/>
        <v>2036</v>
      </c>
      <c r="S8" s="33">
        <f t="shared" si="0"/>
        <v>2037</v>
      </c>
      <c r="T8" s="33">
        <f t="shared" si="0"/>
        <v>2038</v>
      </c>
      <c r="U8" s="33">
        <f t="shared" si="0"/>
        <v>2039</v>
      </c>
      <c r="V8" s="33">
        <f t="shared" si="0"/>
        <v>2040</v>
      </c>
      <c r="W8" s="33">
        <f t="shared" si="0"/>
        <v>2041</v>
      </c>
      <c r="X8" s="33">
        <f t="shared" si="0"/>
        <v>2042</v>
      </c>
      <c r="Y8" s="33">
        <f t="shared" si="0"/>
        <v>2043</v>
      </c>
      <c r="Z8" s="33">
        <f t="shared" si="0"/>
        <v>2044</v>
      </c>
      <c r="AA8" s="33">
        <f t="shared" si="0"/>
        <v>2045</v>
      </c>
      <c r="AB8" s="33">
        <f t="shared" si="0"/>
        <v>2046</v>
      </c>
      <c r="AC8" s="33">
        <f t="shared" si="0"/>
        <v>2047</v>
      </c>
      <c r="AD8" s="33">
        <f t="shared" si="0"/>
        <v>2048</v>
      </c>
      <c r="AE8" s="33">
        <f t="shared" si="0"/>
        <v>2049</v>
      </c>
      <c r="AF8" s="33">
        <f t="shared" si="0"/>
        <v>2050</v>
      </c>
      <c r="AG8" s="33">
        <f t="shared" si="0"/>
        <v>2051</v>
      </c>
      <c r="AH8" s="33">
        <f t="shared" si="0"/>
        <v>2052</v>
      </c>
    </row>
    <row r="9" spans="2:34" x14ac:dyDescent="0.2">
      <c r="B9" s="21" t="str">
        <f>'General inputs'!$B$36</f>
        <v xml:space="preserve">Avoided fuel consumption from generation dispatch </v>
      </c>
      <c r="C9" s="5"/>
      <c r="D9" s="5"/>
      <c r="E9" s="52" t="e">
        <f>INDEX('S1'!$G$272:$Z$281,MATCH('Chart tables'!$D$4,'S1'!$B$272:$B$281,0),MATCH('Chart tables'!E$8,'S1'!$G$271:$Z$271,0))/1000000</f>
        <v>#VALUE!</v>
      </c>
      <c r="F9" s="52">
        <f>INDEX('S1'!$G$272:$Z$281,MATCH('Chart tables'!$D$4,'S1'!$B$272:$B$281,0),MATCH('Chart tables'!F$8,'S1'!$G$271:$Z$271,0))/1000000</f>
        <v>0</v>
      </c>
      <c r="G9" s="52">
        <f>INDEX('S1'!$G$272:$Z$281,MATCH('Chart tables'!$D$4,'S1'!$B$272:$B$281,0),MATCH('Chart tables'!G$8,'S1'!$G$271:$Z$271,0))/1000000</f>
        <v>0</v>
      </c>
      <c r="H9" s="52">
        <f>INDEX('S1'!$G$272:$Z$281,MATCH('Chart tables'!$D$4,'S1'!$B$272:$B$281,0),MATCH('Chart tables'!H$8,'S1'!$G$271:$Z$271,0))/1000000</f>
        <v>0</v>
      </c>
      <c r="I9" s="52">
        <f>INDEX('S1'!$G$272:$Z$281,MATCH('Chart tables'!$D$4,'S1'!$B$272:$B$281,0),MATCH('Chart tables'!I$8,'S1'!$G$271:$Z$271,0))/1000000</f>
        <v>0</v>
      </c>
      <c r="J9" s="52">
        <f>INDEX('S1'!$G$272:$Z$281,MATCH('Chart tables'!$D$4,'S1'!$B$272:$B$281,0),MATCH('Chart tables'!J$8,'S1'!$G$271:$Z$271,0))/1000000</f>
        <v>0</v>
      </c>
      <c r="K9" s="52">
        <f>INDEX('S1'!$G$272:$Z$281,MATCH('Chart tables'!$D$4,'S1'!$B$272:$B$281,0),MATCH('Chart tables'!K$8,'S1'!$G$271:$Z$271,0))/1000000</f>
        <v>0</v>
      </c>
      <c r="L9" s="52">
        <f>INDEX('S1'!$G$272:$Z$281,MATCH('Chart tables'!$D$4,'S1'!$B$272:$B$281,0),MATCH('Chart tables'!L$8,'S1'!$G$271:$Z$271,0))/1000000</f>
        <v>0</v>
      </c>
      <c r="M9" s="52">
        <f>INDEX('S1'!$G$272:$Z$281,MATCH('Chart tables'!$D$4,'S1'!$B$272:$B$281,0),MATCH('Chart tables'!M$8,'S1'!$G$271:$Z$271,0))/1000000</f>
        <v>0</v>
      </c>
      <c r="N9" s="52">
        <f>INDEX('S1'!$G$272:$Z$281,MATCH('Chart tables'!$D$4,'S1'!$B$272:$B$281,0),MATCH('Chart tables'!N$8,'S1'!$G$271:$Z$271,0))/1000000</f>
        <v>0</v>
      </c>
      <c r="O9" s="52">
        <f>INDEX('S1'!$G$272:$Z$281,MATCH('Chart tables'!$D$4,'S1'!$B$272:$B$281,0),MATCH('Chart tables'!O$8,'S1'!$G$271:$Z$271,0))/1000000</f>
        <v>0</v>
      </c>
      <c r="P9" s="52">
        <f>INDEX('S1'!$G$272:$Z$281,MATCH('Chart tables'!$D$4,'S1'!$B$272:$B$281,0),MATCH('Chart tables'!P$8,'S1'!$G$271:$Z$271,0))/1000000</f>
        <v>0</v>
      </c>
      <c r="Q9" s="52">
        <f>INDEX('S1'!$G$272:$Z$281,MATCH('Chart tables'!$D$4,'S1'!$B$272:$B$281,0),MATCH('Chart tables'!Q$8,'S1'!$G$271:$Z$271,0))/1000000</f>
        <v>0</v>
      </c>
      <c r="R9" s="52">
        <f>INDEX('S1'!$G$272:$Z$281,MATCH('Chart tables'!$D$4,'S1'!$B$272:$B$281,0),MATCH('Chart tables'!R$8,'S1'!$G$271:$Z$271,0))/1000000</f>
        <v>0</v>
      </c>
      <c r="S9" s="52">
        <f>INDEX('S1'!$G$272:$Z$281,MATCH('Chart tables'!$D$4,'S1'!$B$272:$B$281,0),MATCH('Chart tables'!S$8,'S1'!$G$271:$Z$271,0))/1000000</f>
        <v>0</v>
      </c>
      <c r="T9" s="52">
        <f>INDEX('S1'!$G$272:$Z$281,MATCH('Chart tables'!$D$4,'S1'!$B$272:$B$281,0),MATCH('Chart tables'!T$8,'S1'!$G$271:$Z$271,0))/1000000</f>
        <v>0</v>
      </c>
      <c r="U9" s="52">
        <f>INDEX('S1'!$G$272:$Z$281,MATCH('Chart tables'!$D$4,'S1'!$B$272:$B$281,0),MATCH('Chart tables'!U$8,'S1'!$G$271:$Z$271,0))/1000000</f>
        <v>0</v>
      </c>
      <c r="V9" s="52">
        <f>INDEX('S1'!$G$272:$Z$281,MATCH('Chart tables'!$D$4,'S1'!$B$272:$B$281,0),MATCH('Chart tables'!V$8,'S1'!$G$271:$Z$271,0))/1000000</f>
        <v>0</v>
      </c>
      <c r="W9" s="52">
        <f>INDEX('S1'!$G$272:$Z$281,MATCH('Chart tables'!$D$4,'S1'!$B$272:$B$281,0),MATCH('Chart tables'!W$8,'S1'!$G$271:$Z$271,0))/1000000</f>
        <v>0</v>
      </c>
      <c r="X9" s="52">
        <f>INDEX('S1'!$G$272:$Z$281,MATCH('Chart tables'!$D$4,'S1'!$B$272:$B$281,0),MATCH('Chart tables'!X$8,'S1'!$G$271:$Z$271,0))/1000000</f>
        <v>0</v>
      </c>
      <c r="Y9" s="52" t="e">
        <f>INDEX('S1'!$G$272:$Z$281,MATCH('Chart tables'!$D$4,'S1'!$B$272:$B$281,0),MATCH('Chart tables'!Y$8,'S1'!$G$271:$Z$271,0))/1000000</f>
        <v>#N/A</v>
      </c>
      <c r="Z9" s="52" t="e">
        <f>INDEX('S1'!$G$272:$Z$281,MATCH('Chart tables'!$D$4,'S1'!$B$272:$B$281,0),MATCH('Chart tables'!Z$8,'S1'!$G$271:$Z$271,0))/1000000</f>
        <v>#N/A</v>
      </c>
      <c r="AA9" s="52" t="e">
        <f>INDEX('S1'!$G$272:$Z$281,MATCH('Chart tables'!$D$4,'S1'!$B$272:$B$281,0),MATCH('Chart tables'!AA$8,'S1'!$G$271:$Z$271,0))/1000000</f>
        <v>#N/A</v>
      </c>
      <c r="AB9" s="52" t="e">
        <f>INDEX('S1'!$G$272:$Z$281,MATCH('Chart tables'!$D$4,'S1'!$B$272:$B$281,0),MATCH('Chart tables'!AB$8,'S1'!$G$271:$Z$271,0))/1000000</f>
        <v>#N/A</v>
      </c>
      <c r="AC9" s="52" t="e">
        <f>INDEX('S1'!$G$272:$Z$281,MATCH('Chart tables'!$D$4,'S1'!$B$272:$B$281,0),MATCH('Chart tables'!AC$8,'S1'!$G$271:$Z$271,0))/1000000</f>
        <v>#N/A</v>
      </c>
      <c r="AD9" s="52" t="e">
        <f>INDEX('S1'!$G$272:$Z$281,MATCH('Chart tables'!$D$4,'S1'!$B$272:$B$281,0),MATCH('Chart tables'!AD$8,'S1'!$G$271:$Z$271,0))/1000000</f>
        <v>#N/A</v>
      </c>
      <c r="AE9" s="52" t="e">
        <f>INDEX('S1'!$G$272:$Z$281,MATCH('Chart tables'!$D$4,'S1'!$B$272:$B$281,0),MATCH('Chart tables'!AE$8,'S1'!$G$271:$Z$271,0))/1000000</f>
        <v>#N/A</v>
      </c>
      <c r="AF9" s="52" t="e">
        <f>INDEX('S1'!$G$272:$Z$281,MATCH('Chart tables'!$D$4,'S1'!$B$272:$B$281,0),MATCH('Chart tables'!AF$8,'S1'!$G$271:$Z$271,0))/1000000</f>
        <v>#N/A</v>
      </c>
      <c r="AG9" s="52" t="e">
        <f>INDEX('S1'!$G$272:$Z$281,MATCH('Chart tables'!$D$4,'S1'!$B$272:$B$281,0),MATCH('Chart tables'!AG$8,'S1'!$G$271:$Z$271,0))/1000000</f>
        <v>#N/A</v>
      </c>
      <c r="AH9" s="52" t="e">
        <f>INDEX('S1'!$G$272:$Z$281,MATCH('Chart tables'!$D$4,'S1'!$B$272:$B$281,0),MATCH('Chart tables'!AH$8,'S1'!$G$271:$Z$271,0))/1000000</f>
        <v>#N/A</v>
      </c>
    </row>
    <row r="10" spans="2:34" x14ac:dyDescent="0.2">
      <c r="B10" s="21" t="str">
        <f>'General inputs'!$B$37</f>
        <v xml:space="preserve">Avoided voluntary load curtailment </v>
      </c>
      <c r="C10" s="5"/>
      <c r="D10" s="5"/>
      <c r="E10" s="52" t="e">
        <f>INDEX('S1'!$G$286:$Z$295,MATCH('Chart tables'!$D$4,'S1'!$B$286:$B$295,0),MATCH('Chart tables'!E$8,'S1'!$G$285:$Z$285,0))/1000000</f>
        <v>#VALUE!</v>
      </c>
      <c r="F10" s="52">
        <f>INDEX('S1'!$G$286:$Z$295,MATCH('Chart tables'!$D$4,'S1'!$B$286:$B$295,0),MATCH('Chart tables'!F$8,'S1'!$G$285:$Z$285,0))/1000000</f>
        <v>0</v>
      </c>
      <c r="G10" s="52">
        <f>INDEX('S1'!$G$286:$Z$295,MATCH('Chart tables'!$D$4,'S1'!$B$286:$B$295,0),MATCH('Chart tables'!G$8,'S1'!$G$285:$Z$285,0))/1000000</f>
        <v>0</v>
      </c>
      <c r="H10" s="52">
        <f>INDEX('S1'!$G$286:$Z$295,MATCH('Chart tables'!$D$4,'S1'!$B$286:$B$295,0),MATCH('Chart tables'!H$8,'S1'!$G$285:$Z$285,0))/1000000</f>
        <v>0</v>
      </c>
      <c r="I10" s="52">
        <f>INDEX('S1'!$G$286:$Z$295,MATCH('Chart tables'!$D$4,'S1'!$B$286:$B$295,0),MATCH('Chart tables'!I$8,'S1'!$G$285:$Z$285,0))/1000000</f>
        <v>0</v>
      </c>
      <c r="J10" s="52">
        <f>INDEX('S1'!$G$286:$Z$295,MATCH('Chart tables'!$D$4,'S1'!$B$286:$B$295,0),MATCH('Chart tables'!J$8,'S1'!$G$285:$Z$285,0))/1000000</f>
        <v>0</v>
      </c>
      <c r="K10" s="52">
        <f>INDEX('S1'!$G$286:$Z$295,MATCH('Chart tables'!$D$4,'S1'!$B$286:$B$295,0),MATCH('Chart tables'!K$8,'S1'!$G$285:$Z$285,0))/1000000</f>
        <v>0</v>
      </c>
      <c r="L10" s="52">
        <f>INDEX('S1'!$G$286:$Z$295,MATCH('Chart tables'!$D$4,'S1'!$B$286:$B$295,0),MATCH('Chart tables'!L$8,'S1'!$G$285:$Z$285,0))/1000000</f>
        <v>0</v>
      </c>
      <c r="M10" s="52">
        <f>INDEX('S1'!$G$286:$Z$295,MATCH('Chart tables'!$D$4,'S1'!$B$286:$B$295,0),MATCH('Chart tables'!M$8,'S1'!$G$285:$Z$285,0))/1000000</f>
        <v>0</v>
      </c>
      <c r="N10" s="52">
        <f>INDEX('S1'!$G$286:$Z$295,MATCH('Chart tables'!$D$4,'S1'!$B$286:$B$295,0),MATCH('Chart tables'!N$8,'S1'!$G$285:$Z$285,0))/1000000</f>
        <v>0</v>
      </c>
      <c r="O10" s="52">
        <f>INDEX('S1'!$G$286:$Z$295,MATCH('Chart tables'!$D$4,'S1'!$B$286:$B$295,0),MATCH('Chart tables'!O$8,'S1'!$G$285:$Z$285,0))/1000000</f>
        <v>0</v>
      </c>
      <c r="P10" s="52">
        <f>INDEX('S1'!$G$286:$Z$295,MATCH('Chart tables'!$D$4,'S1'!$B$286:$B$295,0),MATCH('Chart tables'!P$8,'S1'!$G$285:$Z$285,0))/1000000</f>
        <v>0</v>
      </c>
      <c r="Q10" s="52">
        <f>INDEX('S1'!$G$286:$Z$295,MATCH('Chart tables'!$D$4,'S1'!$B$286:$B$295,0),MATCH('Chart tables'!Q$8,'S1'!$G$285:$Z$285,0))/1000000</f>
        <v>0</v>
      </c>
      <c r="R10" s="52">
        <f>INDEX('S1'!$G$286:$Z$295,MATCH('Chart tables'!$D$4,'S1'!$B$286:$B$295,0),MATCH('Chart tables'!R$8,'S1'!$G$285:$Z$285,0))/1000000</f>
        <v>0</v>
      </c>
      <c r="S10" s="52">
        <f>INDEX('S1'!$G$286:$Z$295,MATCH('Chart tables'!$D$4,'S1'!$B$286:$B$295,0),MATCH('Chart tables'!S$8,'S1'!$G$285:$Z$285,0))/1000000</f>
        <v>0</v>
      </c>
      <c r="T10" s="52">
        <f>INDEX('S1'!$G$286:$Z$295,MATCH('Chart tables'!$D$4,'S1'!$B$286:$B$295,0),MATCH('Chart tables'!T$8,'S1'!$G$285:$Z$285,0))/1000000</f>
        <v>0</v>
      </c>
      <c r="U10" s="52">
        <f>INDEX('S1'!$G$286:$Z$295,MATCH('Chart tables'!$D$4,'S1'!$B$286:$B$295,0),MATCH('Chart tables'!U$8,'S1'!$G$285:$Z$285,0))/1000000</f>
        <v>0</v>
      </c>
      <c r="V10" s="52">
        <f>INDEX('S1'!$G$286:$Z$295,MATCH('Chart tables'!$D$4,'S1'!$B$286:$B$295,0),MATCH('Chart tables'!V$8,'S1'!$G$285:$Z$285,0))/1000000</f>
        <v>0</v>
      </c>
      <c r="W10" s="52">
        <f>INDEX('S1'!$G$286:$Z$295,MATCH('Chart tables'!$D$4,'S1'!$B$286:$B$295,0),MATCH('Chart tables'!W$8,'S1'!$G$285:$Z$285,0))/1000000</f>
        <v>0</v>
      </c>
      <c r="X10" s="52">
        <f>INDEX('S1'!$G$286:$Z$295,MATCH('Chart tables'!$D$4,'S1'!$B$286:$B$295,0),MATCH('Chart tables'!X$8,'S1'!$G$285:$Z$285,0))/1000000</f>
        <v>0</v>
      </c>
      <c r="Y10" s="52" t="e">
        <f>INDEX('S1'!$G$286:$Z$295,MATCH('Chart tables'!$D$4,'S1'!$B$286:$B$295,0),MATCH('Chart tables'!Y$8,'S1'!$G$285:$Z$285,0))/1000000</f>
        <v>#N/A</v>
      </c>
      <c r="Z10" s="52" t="e">
        <f>INDEX('S1'!$G$286:$Z$295,MATCH('Chart tables'!$D$4,'S1'!$B$286:$B$295,0),MATCH('Chart tables'!Z$8,'S1'!$G$285:$Z$285,0))/1000000</f>
        <v>#N/A</v>
      </c>
      <c r="AA10" s="52" t="e">
        <f>INDEX('S1'!$G$286:$Z$295,MATCH('Chart tables'!$D$4,'S1'!$B$286:$B$295,0),MATCH('Chart tables'!AA$8,'S1'!$G$285:$Z$285,0))/1000000</f>
        <v>#N/A</v>
      </c>
      <c r="AB10" s="52" t="e">
        <f>INDEX('S1'!$G$286:$Z$295,MATCH('Chart tables'!$D$4,'S1'!$B$286:$B$295,0),MATCH('Chart tables'!AB$8,'S1'!$G$285:$Z$285,0))/1000000</f>
        <v>#N/A</v>
      </c>
      <c r="AC10" s="52" t="e">
        <f>INDEX('S1'!$G$286:$Z$295,MATCH('Chart tables'!$D$4,'S1'!$B$286:$B$295,0),MATCH('Chart tables'!AC$8,'S1'!$G$285:$Z$285,0))/1000000</f>
        <v>#N/A</v>
      </c>
      <c r="AD10" s="52" t="e">
        <f>INDEX('S1'!$G$286:$Z$295,MATCH('Chart tables'!$D$4,'S1'!$B$286:$B$295,0),MATCH('Chart tables'!AD$8,'S1'!$G$285:$Z$285,0))/1000000</f>
        <v>#N/A</v>
      </c>
      <c r="AE10" s="52" t="e">
        <f>INDEX('S1'!$G$286:$Z$295,MATCH('Chart tables'!$D$4,'S1'!$B$286:$B$295,0),MATCH('Chart tables'!AE$8,'S1'!$G$285:$Z$285,0))/1000000</f>
        <v>#N/A</v>
      </c>
      <c r="AF10" s="52" t="e">
        <f>INDEX('S1'!$G$286:$Z$295,MATCH('Chart tables'!$D$4,'S1'!$B$286:$B$295,0),MATCH('Chart tables'!AF$8,'S1'!$G$285:$Z$285,0))/1000000</f>
        <v>#N/A</v>
      </c>
      <c r="AG10" s="52" t="e">
        <f>INDEX('S1'!$G$286:$Z$295,MATCH('Chart tables'!$D$4,'S1'!$B$286:$B$295,0),MATCH('Chart tables'!AG$8,'S1'!$G$285:$Z$285,0))/1000000</f>
        <v>#N/A</v>
      </c>
      <c r="AH10" s="52" t="e">
        <f>INDEX('S1'!$G$286:$Z$295,MATCH('Chart tables'!$D$4,'S1'!$B$286:$B$295,0),MATCH('Chart tables'!AH$8,'S1'!$G$285:$Z$285,0))/1000000</f>
        <v>#N/A</v>
      </c>
    </row>
    <row r="11" spans="2:34" x14ac:dyDescent="0.2">
      <c r="B11" s="21" t="str">
        <f>'General inputs'!$B$38</f>
        <v>Avoided involuntary load shedding</v>
      </c>
      <c r="C11" s="5"/>
      <c r="D11" s="5"/>
      <c r="E11" s="52" t="e">
        <f>INDEX('S1'!$G$300:$Z$309,MATCH('Chart tables'!$D$4,'S1'!$B$300:$B$309,0),MATCH('Chart tables'!E$8,'S1'!$G$299:$Z$299,0))/1000000</f>
        <v>#VALUE!</v>
      </c>
      <c r="F11" s="52">
        <f>INDEX('S1'!$G$300:$Z$309,MATCH('Chart tables'!$D$4,'S1'!$B$300:$B$309,0),MATCH('Chart tables'!F$8,'S1'!$G$299:$Z$299,0))/1000000</f>
        <v>0</v>
      </c>
      <c r="G11" s="52">
        <f>INDEX('S1'!$G$300:$Z$309,MATCH('Chart tables'!$D$4,'S1'!$B$300:$B$309,0),MATCH('Chart tables'!G$8,'S1'!$G$299:$Z$299,0))/1000000</f>
        <v>0</v>
      </c>
      <c r="H11" s="52">
        <f>INDEX('S1'!$G$300:$Z$309,MATCH('Chart tables'!$D$4,'S1'!$B$300:$B$309,0),MATCH('Chart tables'!H$8,'S1'!$G$299:$Z$299,0))/1000000</f>
        <v>0</v>
      </c>
      <c r="I11" s="52">
        <f>INDEX('S1'!$G$300:$Z$309,MATCH('Chart tables'!$D$4,'S1'!$B$300:$B$309,0),MATCH('Chart tables'!I$8,'S1'!$G$299:$Z$299,0))/1000000</f>
        <v>0</v>
      </c>
      <c r="J11" s="52">
        <f>INDEX('S1'!$G$300:$Z$309,MATCH('Chart tables'!$D$4,'S1'!$B$300:$B$309,0),MATCH('Chart tables'!J$8,'S1'!$G$299:$Z$299,0))/1000000</f>
        <v>0</v>
      </c>
      <c r="K11" s="52">
        <f>INDEX('S1'!$G$300:$Z$309,MATCH('Chart tables'!$D$4,'S1'!$B$300:$B$309,0),MATCH('Chart tables'!K$8,'S1'!$G$299:$Z$299,0))/1000000</f>
        <v>0</v>
      </c>
      <c r="L11" s="52">
        <f>INDEX('S1'!$G$300:$Z$309,MATCH('Chart tables'!$D$4,'S1'!$B$300:$B$309,0),MATCH('Chart tables'!L$8,'S1'!$G$299:$Z$299,0))/1000000</f>
        <v>0</v>
      </c>
      <c r="M11" s="52">
        <f>INDEX('S1'!$G$300:$Z$309,MATCH('Chart tables'!$D$4,'S1'!$B$300:$B$309,0),MATCH('Chart tables'!M$8,'S1'!$G$299:$Z$299,0))/1000000</f>
        <v>0</v>
      </c>
      <c r="N11" s="52">
        <f>INDEX('S1'!$G$300:$Z$309,MATCH('Chart tables'!$D$4,'S1'!$B$300:$B$309,0),MATCH('Chart tables'!N$8,'S1'!$G$299:$Z$299,0))/1000000</f>
        <v>0</v>
      </c>
      <c r="O11" s="52">
        <f>INDEX('S1'!$G$300:$Z$309,MATCH('Chart tables'!$D$4,'S1'!$B$300:$B$309,0),MATCH('Chart tables'!O$8,'S1'!$G$299:$Z$299,0))/1000000</f>
        <v>0</v>
      </c>
      <c r="P11" s="52">
        <f>INDEX('S1'!$G$300:$Z$309,MATCH('Chart tables'!$D$4,'S1'!$B$300:$B$309,0),MATCH('Chart tables'!P$8,'S1'!$G$299:$Z$299,0))/1000000</f>
        <v>0</v>
      </c>
      <c r="Q11" s="52">
        <f>INDEX('S1'!$G$300:$Z$309,MATCH('Chart tables'!$D$4,'S1'!$B$300:$B$309,0),MATCH('Chart tables'!Q$8,'S1'!$G$299:$Z$299,0))/1000000</f>
        <v>0</v>
      </c>
      <c r="R11" s="52">
        <f>INDEX('S1'!$G$300:$Z$309,MATCH('Chart tables'!$D$4,'S1'!$B$300:$B$309,0),MATCH('Chart tables'!R$8,'S1'!$G$299:$Z$299,0))/1000000</f>
        <v>0</v>
      </c>
      <c r="S11" s="52">
        <f>INDEX('S1'!$G$300:$Z$309,MATCH('Chart tables'!$D$4,'S1'!$B$300:$B$309,0),MATCH('Chart tables'!S$8,'S1'!$G$299:$Z$299,0))/1000000</f>
        <v>0</v>
      </c>
      <c r="T11" s="52">
        <f>INDEX('S1'!$G$300:$Z$309,MATCH('Chart tables'!$D$4,'S1'!$B$300:$B$309,0),MATCH('Chart tables'!T$8,'S1'!$G$299:$Z$299,0))/1000000</f>
        <v>0</v>
      </c>
      <c r="U11" s="52">
        <f>INDEX('S1'!$G$300:$Z$309,MATCH('Chart tables'!$D$4,'S1'!$B$300:$B$309,0),MATCH('Chart tables'!U$8,'S1'!$G$299:$Z$299,0))/1000000</f>
        <v>0</v>
      </c>
      <c r="V11" s="52">
        <f>INDEX('S1'!$G$300:$Z$309,MATCH('Chart tables'!$D$4,'S1'!$B$300:$B$309,0),MATCH('Chart tables'!V$8,'S1'!$G$299:$Z$299,0))/1000000</f>
        <v>0</v>
      </c>
      <c r="W11" s="52">
        <f>INDEX('S1'!$G$300:$Z$309,MATCH('Chart tables'!$D$4,'S1'!$B$300:$B$309,0),MATCH('Chart tables'!W$8,'S1'!$G$299:$Z$299,0))/1000000</f>
        <v>0</v>
      </c>
      <c r="X11" s="52">
        <f>INDEX('S1'!$G$300:$Z$309,MATCH('Chart tables'!$D$4,'S1'!$B$300:$B$309,0),MATCH('Chart tables'!X$8,'S1'!$G$299:$Z$299,0))/1000000</f>
        <v>0</v>
      </c>
      <c r="Y11" s="52" t="e">
        <f>INDEX('S1'!$G$300:$Z$309,MATCH('Chart tables'!$D$4,'S1'!$B$300:$B$309,0),MATCH('Chart tables'!Y$8,'S1'!$G$299:$Z$299,0))/1000000</f>
        <v>#N/A</v>
      </c>
      <c r="Z11" s="52" t="e">
        <f>INDEX('S1'!$G$300:$Z$309,MATCH('Chart tables'!$D$4,'S1'!$B$300:$B$309,0),MATCH('Chart tables'!Z$8,'S1'!$G$299:$Z$299,0))/1000000</f>
        <v>#N/A</v>
      </c>
      <c r="AA11" s="52" t="e">
        <f>INDEX('S1'!$G$300:$Z$309,MATCH('Chart tables'!$D$4,'S1'!$B$300:$B$309,0),MATCH('Chart tables'!AA$8,'S1'!$G$299:$Z$299,0))/1000000</f>
        <v>#N/A</v>
      </c>
      <c r="AB11" s="52" t="e">
        <f>INDEX('S1'!$G$300:$Z$309,MATCH('Chart tables'!$D$4,'S1'!$B$300:$B$309,0),MATCH('Chart tables'!AB$8,'S1'!$G$299:$Z$299,0))/1000000</f>
        <v>#N/A</v>
      </c>
      <c r="AC11" s="52" t="e">
        <f>INDEX('S1'!$G$300:$Z$309,MATCH('Chart tables'!$D$4,'S1'!$B$300:$B$309,0),MATCH('Chart tables'!AC$8,'S1'!$G$299:$Z$299,0))/1000000</f>
        <v>#N/A</v>
      </c>
      <c r="AD11" s="52" t="e">
        <f>INDEX('S1'!$G$300:$Z$309,MATCH('Chart tables'!$D$4,'S1'!$B$300:$B$309,0),MATCH('Chart tables'!AD$8,'S1'!$G$299:$Z$299,0))/1000000</f>
        <v>#N/A</v>
      </c>
      <c r="AE11" s="52" t="e">
        <f>INDEX('S1'!$G$300:$Z$309,MATCH('Chart tables'!$D$4,'S1'!$B$300:$B$309,0),MATCH('Chart tables'!AE$8,'S1'!$G$299:$Z$299,0))/1000000</f>
        <v>#N/A</v>
      </c>
      <c r="AF11" s="52" t="e">
        <f>INDEX('S1'!$G$300:$Z$309,MATCH('Chart tables'!$D$4,'S1'!$B$300:$B$309,0),MATCH('Chart tables'!AF$8,'S1'!$G$299:$Z$299,0))/1000000</f>
        <v>#N/A</v>
      </c>
      <c r="AG11" s="52" t="e">
        <f>INDEX('S1'!$G$300:$Z$309,MATCH('Chart tables'!$D$4,'S1'!$B$300:$B$309,0),MATCH('Chart tables'!AG$8,'S1'!$G$299:$Z$299,0))/1000000</f>
        <v>#N/A</v>
      </c>
      <c r="AH11" s="52" t="e">
        <f>INDEX('S1'!$G$300:$Z$309,MATCH('Chart tables'!$D$4,'S1'!$B$300:$B$309,0),MATCH('Chart tables'!AH$8,'S1'!$G$299:$Z$299,0))/1000000</f>
        <v>#N/A</v>
      </c>
    </row>
    <row r="12" spans="2:34" x14ac:dyDescent="0.2">
      <c r="B12" s="21" t="str">
        <f>'General inputs'!$B$39</f>
        <v>Avoided costs for non RIT-T proponent parties</v>
      </c>
      <c r="C12" s="5"/>
      <c r="D12" s="5"/>
      <c r="E12" s="52" t="e">
        <f>INDEX('S1'!$G$328:$Z$337,MATCH('Chart tables'!$D$4,'S1'!$B$328:$B$337,0),MATCH('Chart tables'!E$8,'S1'!$G$327:$Z$327,0))/1000000</f>
        <v>#VALUE!</v>
      </c>
      <c r="F12" s="52">
        <f>INDEX('S1'!$G$328:$Z$337,MATCH('Chart tables'!$D$4,'S1'!$B$328:$B$337,0),MATCH('Chart tables'!F$8,'S1'!$G$327:$Z$327,0))/1000000</f>
        <v>0</v>
      </c>
      <c r="G12" s="52">
        <f>INDEX('S1'!$G$328:$Z$337,MATCH('Chart tables'!$D$4,'S1'!$B$328:$B$337,0),MATCH('Chart tables'!G$8,'S1'!$G$327:$Z$327,0))/1000000</f>
        <v>0</v>
      </c>
      <c r="H12" s="52">
        <f>INDEX('S1'!$G$328:$Z$337,MATCH('Chart tables'!$D$4,'S1'!$B$328:$B$337,0),MATCH('Chart tables'!H$8,'S1'!$G$327:$Z$327,0))/1000000</f>
        <v>0</v>
      </c>
      <c r="I12" s="52">
        <f>INDEX('S1'!$G$328:$Z$337,MATCH('Chart tables'!$D$4,'S1'!$B$328:$B$337,0),MATCH('Chart tables'!I$8,'S1'!$G$327:$Z$327,0))/1000000</f>
        <v>0</v>
      </c>
      <c r="J12" s="52">
        <f>INDEX('S1'!$G$328:$Z$337,MATCH('Chart tables'!$D$4,'S1'!$B$328:$B$337,0),MATCH('Chart tables'!J$8,'S1'!$G$327:$Z$327,0))/1000000</f>
        <v>0</v>
      </c>
      <c r="K12" s="52">
        <f>INDEX('S1'!$G$328:$Z$337,MATCH('Chart tables'!$D$4,'S1'!$B$328:$B$337,0),MATCH('Chart tables'!K$8,'S1'!$G$327:$Z$327,0))/1000000</f>
        <v>0</v>
      </c>
      <c r="L12" s="52">
        <f>INDEX('S1'!$G$328:$Z$337,MATCH('Chart tables'!$D$4,'S1'!$B$328:$B$337,0),MATCH('Chart tables'!L$8,'S1'!$G$327:$Z$327,0))/1000000</f>
        <v>0</v>
      </c>
      <c r="M12" s="52">
        <f>INDEX('S1'!$G$328:$Z$337,MATCH('Chart tables'!$D$4,'S1'!$B$328:$B$337,0),MATCH('Chart tables'!M$8,'S1'!$G$327:$Z$327,0))/1000000</f>
        <v>0</v>
      </c>
      <c r="N12" s="52">
        <f>INDEX('S1'!$G$328:$Z$337,MATCH('Chart tables'!$D$4,'S1'!$B$328:$B$337,0),MATCH('Chart tables'!N$8,'S1'!$G$327:$Z$327,0))/1000000</f>
        <v>0</v>
      </c>
      <c r="O12" s="52">
        <f>INDEX('S1'!$G$328:$Z$337,MATCH('Chart tables'!$D$4,'S1'!$B$328:$B$337,0),MATCH('Chart tables'!O$8,'S1'!$G$327:$Z$327,0))/1000000</f>
        <v>0</v>
      </c>
      <c r="P12" s="52">
        <f>INDEX('S1'!$G$328:$Z$337,MATCH('Chart tables'!$D$4,'S1'!$B$328:$B$337,0),MATCH('Chart tables'!P$8,'S1'!$G$327:$Z$327,0))/1000000</f>
        <v>0</v>
      </c>
      <c r="Q12" s="52">
        <f>INDEX('S1'!$G$328:$Z$337,MATCH('Chart tables'!$D$4,'S1'!$B$328:$B$337,0),MATCH('Chart tables'!Q$8,'S1'!$G$327:$Z$327,0))/1000000</f>
        <v>0</v>
      </c>
      <c r="R12" s="52">
        <f>INDEX('S1'!$G$328:$Z$337,MATCH('Chart tables'!$D$4,'S1'!$B$328:$B$337,0),MATCH('Chart tables'!R$8,'S1'!$G$327:$Z$327,0))/1000000</f>
        <v>0</v>
      </c>
      <c r="S12" s="52">
        <f>INDEX('S1'!$G$328:$Z$337,MATCH('Chart tables'!$D$4,'S1'!$B$328:$B$337,0),MATCH('Chart tables'!S$8,'S1'!$G$327:$Z$327,0))/1000000</f>
        <v>0</v>
      </c>
      <c r="T12" s="52">
        <f>INDEX('S1'!$G$328:$Z$337,MATCH('Chart tables'!$D$4,'S1'!$B$328:$B$337,0),MATCH('Chart tables'!T$8,'S1'!$G$327:$Z$327,0))/1000000</f>
        <v>0</v>
      </c>
      <c r="U12" s="52">
        <f>INDEX('S1'!$G$328:$Z$337,MATCH('Chart tables'!$D$4,'S1'!$B$328:$B$337,0),MATCH('Chart tables'!U$8,'S1'!$G$327:$Z$327,0))/1000000</f>
        <v>0</v>
      </c>
      <c r="V12" s="52">
        <f>INDEX('S1'!$G$328:$Z$337,MATCH('Chart tables'!$D$4,'S1'!$B$328:$B$337,0),MATCH('Chart tables'!V$8,'S1'!$G$327:$Z$327,0))/1000000</f>
        <v>0</v>
      </c>
      <c r="W12" s="52">
        <f>INDEX('S1'!$G$328:$Z$337,MATCH('Chart tables'!$D$4,'S1'!$B$328:$B$337,0),MATCH('Chart tables'!W$8,'S1'!$G$327:$Z$327,0))/1000000</f>
        <v>0</v>
      </c>
      <c r="X12" s="52">
        <f>INDEX('S1'!$G$328:$Z$337,MATCH('Chart tables'!$D$4,'S1'!$B$328:$B$337,0),MATCH('Chart tables'!X$8,'S1'!$G$327:$Z$327,0))/1000000</f>
        <v>0</v>
      </c>
      <c r="Y12" s="52" t="e">
        <f>INDEX('S1'!$G$328:$Z$337,MATCH('Chart tables'!$D$4,'S1'!$B$328:$B$337,0),MATCH('Chart tables'!Y$8,'S1'!$G$327:$Z$327,0))/1000000</f>
        <v>#N/A</v>
      </c>
      <c r="Z12" s="52" t="e">
        <f>INDEX('S1'!$G$328:$Z$337,MATCH('Chart tables'!$D$4,'S1'!$B$328:$B$337,0),MATCH('Chart tables'!Z$8,'S1'!$G$327:$Z$327,0))/1000000</f>
        <v>#N/A</v>
      </c>
      <c r="AA12" s="52" t="e">
        <f>INDEX('S1'!$G$328:$Z$337,MATCH('Chart tables'!$D$4,'S1'!$B$328:$B$337,0),MATCH('Chart tables'!AA$8,'S1'!$G$327:$Z$327,0))/1000000</f>
        <v>#N/A</v>
      </c>
      <c r="AB12" s="52" t="e">
        <f>INDEX('S1'!$G$328:$Z$337,MATCH('Chart tables'!$D$4,'S1'!$B$328:$B$337,0),MATCH('Chart tables'!AB$8,'S1'!$G$327:$Z$327,0))/1000000</f>
        <v>#N/A</v>
      </c>
      <c r="AC12" s="52" t="e">
        <f>INDEX('S1'!$G$328:$Z$337,MATCH('Chart tables'!$D$4,'S1'!$B$328:$B$337,0),MATCH('Chart tables'!AC$8,'S1'!$G$327:$Z$327,0))/1000000</f>
        <v>#N/A</v>
      </c>
      <c r="AD12" s="52" t="e">
        <f>INDEX('S1'!$G$328:$Z$337,MATCH('Chart tables'!$D$4,'S1'!$B$328:$B$337,0),MATCH('Chart tables'!AD$8,'S1'!$G$327:$Z$327,0))/1000000</f>
        <v>#N/A</v>
      </c>
      <c r="AE12" s="52" t="e">
        <f>INDEX('S1'!$G$328:$Z$337,MATCH('Chart tables'!$D$4,'S1'!$B$328:$B$337,0),MATCH('Chart tables'!AE$8,'S1'!$G$327:$Z$327,0))/1000000</f>
        <v>#N/A</v>
      </c>
      <c r="AF12" s="52" t="e">
        <f>INDEX('S1'!$G$328:$Z$337,MATCH('Chart tables'!$D$4,'S1'!$B$328:$B$337,0),MATCH('Chart tables'!AF$8,'S1'!$G$327:$Z$327,0))/1000000</f>
        <v>#N/A</v>
      </c>
      <c r="AG12" s="52" t="e">
        <f>INDEX('S1'!$G$328:$Z$337,MATCH('Chart tables'!$D$4,'S1'!$B$328:$B$337,0),MATCH('Chart tables'!AG$8,'S1'!$G$327:$Z$327,0))/1000000</f>
        <v>#N/A</v>
      </c>
      <c r="AH12" s="52" t="e">
        <f>INDEX('S1'!$G$328:$Z$337,MATCH('Chart tables'!$D$4,'S1'!$B$328:$B$337,0),MATCH('Chart tables'!AH$8,'S1'!$G$327:$Z$327,0))/1000000</f>
        <v>#N/A</v>
      </c>
    </row>
    <row r="13" spans="2:34" x14ac:dyDescent="0.2">
      <c r="B13" s="21" t="str">
        <f>'General inputs'!$B$40</f>
        <v>Avoided unrelated TNSP expenditure</v>
      </c>
      <c r="C13" s="5"/>
      <c r="D13" s="5"/>
      <c r="E13" s="52" t="e">
        <f>INDEX('S1'!$G$342:$Z$351,MATCH('Chart tables'!$D$4,'S1'!$B$342:$B$351,0),MATCH('Chart tables'!E$8,'S1'!$G$341:$Z$341,0))/1000000</f>
        <v>#VALUE!</v>
      </c>
      <c r="F13" s="52">
        <f>INDEX('S1'!$G$342:$Z$351,MATCH('Chart tables'!$D$4,'S1'!$B$342:$B$351,0),MATCH('Chart tables'!F$8,'S1'!$G$341:$Z$341,0))/1000000</f>
        <v>0</v>
      </c>
      <c r="G13" s="52">
        <f>INDEX('S1'!$G$342:$Z$351,MATCH('Chart tables'!$D$4,'S1'!$B$342:$B$351,0),MATCH('Chart tables'!G$8,'S1'!$G$341:$Z$341,0))/1000000</f>
        <v>0</v>
      </c>
      <c r="H13" s="52">
        <f>INDEX('S1'!$G$342:$Z$351,MATCH('Chart tables'!$D$4,'S1'!$B$342:$B$351,0),MATCH('Chart tables'!H$8,'S1'!$G$341:$Z$341,0))/1000000</f>
        <v>0</v>
      </c>
      <c r="I13" s="52">
        <f>INDEX('S1'!$G$342:$Z$351,MATCH('Chart tables'!$D$4,'S1'!$B$342:$B$351,0),MATCH('Chart tables'!I$8,'S1'!$G$341:$Z$341,0))/1000000</f>
        <v>0</v>
      </c>
      <c r="J13" s="52">
        <f>INDEX('S1'!$G$342:$Z$351,MATCH('Chart tables'!$D$4,'S1'!$B$342:$B$351,0),MATCH('Chart tables'!J$8,'S1'!$G$341:$Z$341,0))/1000000</f>
        <v>0</v>
      </c>
      <c r="K13" s="52">
        <f>INDEX('S1'!$G$342:$Z$351,MATCH('Chart tables'!$D$4,'S1'!$B$342:$B$351,0),MATCH('Chart tables'!K$8,'S1'!$G$341:$Z$341,0))/1000000</f>
        <v>0</v>
      </c>
      <c r="L13" s="52">
        <f>INDEX('S1'!$G$342:$Z$351,MATCH('Chart tables'!$D$4,'S1'!$B$342:$B$351,0),MATCH('Chart tables'!L$8,'S1'!$G$341:$Z$341,0))/1000000</f>
        <v>0</v>
      </c>
      <c r="M13" s="52">
        <f>INDEX('S1'!$G$342:$Z$351,MATCH('Chart tables'!$D$4,'S1'!$B$342:$B$351,0),MATCH('Chart tables'!M$8,'S1'!$G$341:$Z$341,0))/1000000</f>
        <v>0</v>
      </c>
      <c r="N13" s="52">
        <f>INDEX('S1'!$G$342:$Z$351,MATCH('Chart tables'!$D$4,'S1'!$B$342:$B$351,0),MATCH('Chart tables'!N$8,'S1'!$G$341:$Z$341,0))/1000000</f>
        <v>0</v>
      </c>
      <c r="O13" s="52">
        <f>INDEX('S1'!$G$342:$Z$351,MATCH('Chart tables'!$D$4,'S1'!$B$342:$B$351,0),MATCH('Chart tables'!O$8,'S1'!$G$341:$Z$341,0))/1000000</f>
        <v>0</v>
      </c>
      <c r="P13" s="52">
        <f>INDEX('S1'!$G$342:$Z$351,MATCH('Chart tables'!$D$4,'S1'!$B$342:$B$351,0),MATCH('Chart tables'!P$8,'S1'!$G$341:$Z$341,0))/1000000</f>
        <v>0</v>
      </c>
      <c r="Q13" s="52">
        <f>INDEX('S1'!$G$342:$Z$351,MATCH('Chart tables'!$D$4,'S1'!$B$342:$B$351,0),MATCH('Chart tables'!Q$8,'S1'!$G$341:$Z$341,0))/1000000</f>
        <v>0</v>
      </c>
      <c r="R13" s="52">
        <f>INDEX('S1'!$G$342:$Z$351,MATCH('Chart tables'!$D$4,'S1'!$B$342:$B$351,0),MATCH('Chart tables'!R$8,'S1'!$G$341:$Z$341,0))/1000000</f>
        <v>0</v>
      </c>
      <c r="S13" s="52">
        <f>INDEX('S1'!$G$342:$Z$351,MATCH('Chart tables'!$D$4,'S1'!$B$342:$B$351,0),MATCH('Chart tables'!S$8,'S1'!$G$341:$Z$341,0))/1000000</f>
        <v>0</v>
      </c>
      <c r="T13" s="52">
        <f>INDEX('S1'!$G$342:$Z$351,MATCH('Chart tables'!$D$4,'S1'!$B$342:$B$351,0),MATCH('Chart tables'!T$8,'S1'!$G$341:$Z$341,0))/1000000</f>
        <v>0</v>
      </c>
      <c r="U13" s="52">
        <f>INDEX('S1'!$G$342:$Z$351,MATCH('Chart tables'!$D$4,'S1'!$B$342:$B$351,0),MATCH('Chart tables'!U$8,'S1'!$G$341:$Z$341,0))/1000000</f>
        <v>0</v>
      </c>
      <c r="V13" s="52">
        <f>INDEX('S1'!$G$342:$Z$351,MATCH('Chart tables'!$D$4,'S1'!$B$342:$B$351,0),MATCH('Chart tables'!V$8,'S1'!$G$341:$Z$341,0))/1000000</f>
        <v>0</v>
      </c>
      <c r="W13" s="52">
        <f>INDEX('S1'!$G$342:$Z$351,MATCH('Chart tables'!$D$4,'S1'!$B$342:$B$351,0),MATCH('Chart tables'!W$8,'S1'!$G$341:$Z$341,0))/1000000</f>
        <v>0</v>
      </c>
      <c r="X13" s="52">
        <f>INDEX('S1'!$G$342:$Z$351,MATCH('Chart tables'!$D$4,'S1'!$B$342:$B$351,0),MATCH('Chart tables'!X$8,'S1'!$G$341:$Z$341,0))/1000000</f>
        <v>0</v>
      </c>
      <c r="Y13" s="52" t="e">
        <f>INDEX('S1'!$G$342:$Z$351,MATCH('Chart tables'!$D$4,'S1'!$B$342:$B$351,0),MATCH('Chart tables'!Y$8,'S1'!$G$341:$Z$341,0))/1000000</f>
        <v>#N/A</v>
      </c>
      <c r="Z13" s="52" t="e">
        <f>INDEX('S1'!$G$342:$Z$351,MATCH('Chart tables'!$D$4,'S1'!$B$342:$B$351,0),MATCH('Chart tables'!Z$8,'S1'!$G$341:$Z$341,0))/1000000</f>
        <v>#N/A</v>
      </c>
      <c r="AA13" s="52" t="e">
        <f>INDEX('S1'!$G$342:$Z$351,MATCH('Chart tables'!$D$4,'S1'!$B$342:$B$351,0),MATCH('Chart tables'!AA$8,'S1'!$G$341:$Z$341,0))/1000000</f>
        <v>#N/A</v>
      </c>
      <c r="AB13" s="52" t="e">
        <f>INDEX('S1'!$G$342:$Z$351,MATCH('Chart tables'!$D$4,'S1'!$B$342:$B$351,0),MATCH('Chart tables'!AB$8,'S1'!$G$341:$Z$341,0))/1000000</f>
        <v>#N/A</v>
      </c>
      <c r="AC13" s="52" t="e">
        <f>INDEX('S1'!$G$342:$Z$351,MATCH('Chart tables'!$D$4,'S1'!$B$342:$B$351,0),MATCH('Chart tables'!AC$8,'S1'!$G$341:$Z$341,0))/1000000</f>
        <v>#N/A</v>
      </c>
      <c r="AD13" s="52" t="e">
        <f>INDEX('S1'!$G$342:$Z$351,MATCH('Chart tables'!$D$4,'S1'!$B$342:$B$351,0),MATCH('Chart tables'!AD$8,'S1'!$G$341:$Z$341,0))/1000000</f>
        <v>#N/A</v>
      </c>
      <c r="AE13" s="52" t="e">
        <f>INDEX('S1'!$G$342:$Z$351,MATCH('Chart tables'!$D$4,'S1'!$B$342:$B$351,0),MATCH('Chart tables'!AE$8,'S1'!$G$341:$Z$341,0))/1000000</f>
        <v>#N/A</v>
      </c>
      <c r="AF13" s="52" t="e">
        <f>INDEX('S1'!$G$342:$Z$351,MATCH('Chart tables'!$D$4,'S1'!$B$342:$B$351,0),MATCH('Chart tables'!AF$8,'S1'!$G$341:$Z$341,0))/1000000</f>
        <v>#N/A</v>
      </c>
      <c r="AG13" s="52" t="e">
        <f>INDEX('S1'!$G$342:$Z$351,MATCH('Chart tables'!$D$4,'S1'!$B$342:$B$351,0),MATCH('Chart tables'!AG$8,'S1'!$G$341:$Z$341,0))/1000000</f>
        <v>#N/A</v>
      </c>
      <c r="AH13" s="52" t="e">
        <f>INDEX('S1'!$G$342:$Z$351,MATCH('Chart tables'!$D$4,'S1'!$B$342:$B$351,0),MATCH('Chart tables'!AH$8,'S1'!$G$341:$Z$341,0))/1000000</f>
        <v>#N/A</v>
      </c>
    </row>
    <row r="14" spans="2:34" x14ac:dyDescent="0.2">
      <c r="B14" s="21" t="e">
        <f>'General inputs'!#REF!</f>
        <v>#REF!</v>
      </c>
      <c r="C14" s="5"/>
      <c r="D14" s="5"/>
      <c r="E14" s="52" t="e">
        <f>INDEX('S1'!#REF!,MATCH('Chart tables'!$D$4,'S1'!#REF!,0),MATCH('Chart tables'!E$8,'S1'!#REF!,0))/1000000</f>
        <v>#REF!</v>
      </c>
      <c r="F14" s="52" t="e">
        <f>INDEX('S1'!#REF!,MATCH('Chart tables'!$D$4,'S1'!#REF!,0),MATCH('Chart tables'!F$8,'S1'!#REF!,0))/1000000</f>
        <v>#REF!</v>
      </c>
      <c r="G14" s="52" t="e">
        <f>INDEX('S1'!#REF!,MATCH('Chart tables'!$D$4,'S1'!#REF!,0),MATCH('Chart tables'!G$8,'S1'!#REF!,0))/1000000</f>
        <v>#REF!</v>
      </c>
      <c r="H14" s="52" t="e">
        <f>INDEX('S1'!#REF!,MATCH('Chart tables'!$D$4,'S1'!#REF!,0),MATCH('Chart tables'!H$8,'S1'!#REF!,0))/1000000</f>
        <v>#REF!</v>
      </c>
      <c r="I14" s="52" t="e">
        <f>INDEX('S1'!#REF!,MATCH('Chart tables'!$D$4,'S1'!#REF!,0),MATCH('Chart tables'!I$8,'S1'!#REF!,0))/1000000</f>
        <v>#REF!</v>
      </c>
      <c r="J14" s="52" t="e">
        <f>INDEX('S1'!#REF!,MATCH('Chart tables'!$D$4,'S1'!#REF!,0),MATCH('Chart tables'!J$8,'S1'!#REF!,0))/1000000</f>
        <v>#REF!</v>
      </c>
      <c r="K14" s="52" t="e">
        <f>INDEX('S1'!#REF!,MATCH('Chart tables'!$D$4,'S1'!#REF!,0),MATCH('Chart tables'!K$8,'S1'!#REF!,0))/1000000</f>
        <v>#REF!</v>
      </c>
      <c r="L14" s="52" t="e">
        <f>INDEX('S1'!#REF!,MATCH('Chart tables'!$D$4,'S1'!#REF!,0),MATCH('Chart tables'!L$8,'S1'!#REF!,0))/1000000</f>
        <v>#REF!</v>
      </c>
      <c r="M14" s="52" t="e">
        <f>INDEX('S1'!#REF!,MATCH('Chart tables'!$D$4,'S1'!#REF!,0),MATCH('Chart tables'!M$8,'S1'!#REF!,0))/1000000</f>
        <v>#REF!</v>
      </c>
      <c r="N14" s="52" t="e">
        <f>INDEX('S1'!#REF!,MATCH('Chart tables'!$D$4,'S1'!#REF!,0),MATCH('Chart tables'!N$8,'S1'!#REF!,0))/1000000</f>
        <v>#REF!</v>
      </c>
      <c r="O14" s="52" t="e">
        <f>INDEX('S1'!#REF!,MATCH('Chart tables'!$D$4,'S1'!#REF!,0),MATCH('Chart tables'!O$8,'S1'!#REF!,0))/1000000</f>
        <v>#REF!</v>
      </c>
      <c r="P14" s="52" t="e">
        <f>INDEX('S1'!#REF!,MATCH('Chart tables'!$D$4,'S1'!#REF!,0),MATCH('Chart tables'!P$8,'S1'!#REF!,0))/1000000</f>
        <v>#REF!</v>
      </c>
      <c r="Q14" s="52" t="e">
        <f>INDEX('S1'!#REF!,MATCH('Chart tables'!$D$4,'S1'!#REF!,0),MATCH('Chart tables'!Q$8,'S1'!#REF!,0))/1000000</f>
        <v>#REF!</v>
      </c>
      <c r="R14" s="52" t="e">
        <f>INDEX('S1'!#REF!,MATCH('Chart tables'!$D$4,'S1'!#REF!,0),MATCH('Chart tables'!R$8,'S1'!#REF!,0))/1000000</f>
        <v>#REF!</v>
      </c>
      <c r="S14" s="52" t="e">
        <f>INDEX('S1'!#REF!,MATCH('Chart tables'!$D$4,'S1'!#REF!,0),MATCH('Chart tables'!S$8,'S1'!#REF!,0))/1000000</f>
        <v>#REF!</v>
      </c>
      <c r="T14" s="52" t="e">
        <f>INDEX('S1'!#REF!,MATCH('Chart tables'!$D$4,'S1'!#REF!,0),MATCH('Chart tables'!T$8,'S1'!#REF!,0))/1000000</f>
        <v>#REF!</v>
      </c>
      <c r="U14" s="52" t="e">
        <f>INDEX('S1'!#REF!,MATCH('Chart tables'!$D$4,'S1'!#REF!,0),MATCH('Chart tables'!U$8,'S1'!#REF!,0))/1000000</f>
        <v>#REF!</v>
      </c>
      <c r="V14" s="52" t="e">
        <f>INDEX('S1'!#REF!,MATCH('Chart tables'!$D$4,'S1'!#REF!,0),MATCH('Chart tables'!V$8,'S1'!#REF!,0))/1000000</f>
        <v>#REF!</v>
      </c>
      <c r="W14" s="52" t="e">
        <f>INDEX('S1'!#REF!,MATCH('Chart tables'!$D$4,'S1'!#REF!,0),MATCH('Chart tables'!W$8,'S1'!#REF!,0))/1000000</f>
        <v>#REF!</v>
      </c>
      <c r="X14" s="52" t="e">
        <f>INDEX('S1'!#REF!,MATCH('Chart tables'!$D$4,'S1'!#REF!,0),MATCH('Chart tables'!X$8,'S1'!#REF!,0))/1000000</f>
        <v>#REF!</v>
      </c>
      <c r="Y14" s="52" t="e">
        <f>INDEX('S1'!#REF!,MATCH('Chart tables'!$D$4,'S1'!#REF!,0),MATCH('Chart tables'!Y$8,'S1'!#REF!,0))/1000000</f>
        <v>#REF!</v>
      </c>
      <c r="Z14" s="52" t="e">
        <f>INDEX('S1'!#REF!,MATCH('Chart tables'!$D$4,'S1'!#REF!,0),MATCH('Chart tables'!Z$8,'S1'!#REF!,0))/1000000</f>
        <v>#REF!</v>
      </c>
      <c r="AA14" s="52" t="e">
        <f>INDEX('S1'!#REF!,MATCH('Chart tables'!$D$4,'S1'!#REF!,0),MATCH('Chart tables'!AA$8,'S1'!#REF!,0))/1000000</f>
        <v>#REF!</v>
      </c>
      <c r="AB14" s="52" t="e">
        <f>INDEX('S1'!#REF!,MATCH('Chart tables'!$D$4,'S1'!#REF!,0),MATCH('Chart tables'!AB$8,'S1'!#REF!,0))/1000000</f>
        <v>#REF!</v>
      </c>
      <c r="AC14" s="52" t="e">
        <f>INDEX('S1'!#REF!,MATCH('Chart tables'!$D$4,'S1'!#REF!,0),MATCH('Chart tables'!AC$8,'S1'!#REF!,0))/1000000</f>
        <v>#REF!</v>
      </c>
      <c r="AD14" s="52" t="e">
        <f>INDEX('S1'!#REF!,MATCH('Chart tables'!$D$4,'S1'!#REF!,0),MATCH('Chart tables'!AD$8,'S1'!#REF!,0))/1000000</f>
        <v>#REF!</v>
      </c>
      <c r="AE14" s="52" t="e">
        <f>INDEX('S1'!#REF!,MATCH('Chart tables'!$D$4,'S1'!#REF!,0),MATCH('Chart tables'!AE$8,'S1'!#REF!,0))/1000000</f>
        <v>#REF!</v>
      </c>
      <c r="AF14" s="52" t="e">
        <f>INDEX('S1'!#REF!,MATCH('Chart tables'!$D$4,'S1'!#REF!,0),MATCH('Chart tables'!AF$8,'S1'!#REF!,0))/1000000</f>
        <v>#REF!</v>
      </c>
      <c r="AG14" s="52" t="e">
        <f>INDEX('S1'!#REF!,MATCH('Chart tables'!$D$4,'S1'!#REF!,0),MATCH('Chart tables'!AG$8,'S1'!#REF!,0))/1000000</f>
        <v>#REF!</v>
      </c>
      <c r="AH14" s="52" t="e">
        <f>INDEX('S1'!#REF!,MATCH('Chart tables'!$D$4,'S1'!#REF!,0),MATCH('Chart tables'!AH$8,'S1'!#REF!,0))/1000000</f>
        <v>#REF!</v>
      </c>
    </row>
    <row r="15" spans="2:34" x14ac:dyDescent="0.2">
      <c r="B15" s="26"/>
    </row>
    <row r="16" spans="2:34" ht="15" x14ac:dyDescent="0.25">
      <c r="B16" s="54" t="str">
        <f>$D$4</f>
        <v>Option 7D</v>
      </c>
      <c r="C16" s="53" t="str">
        <f>'General inputs'!$I$33</f>
        <v>High</v>
      </c>
      <c r="D16" s="53"/>
      <c r="E16" s="33">
        <f>FirstYear</f>
        <v>2023</v>
      </c>
      <c r="F16" s="33">
        <f>E16+1</f>
        <v>2024</v>
      </c>
      <c r="G16" s="33">
        <f t="shared" ref="G16" si="1">F16+1</f>
        <v>2025</v>
      </c>
      <c r="H16" s="33">
        <f t="shared" ref="H16" si="2">G16+1</f>
        <v>2026</v>
      </c>
      <c r="I16" s="33">
        <f t="shared" ref="I16" si="3">H16+1</f>
        <v>2027</v>
      </c>
      <c r="J16" s="33">
        <f t="shared" ref="J16" si="4">I16+1</f>
        <v>2028</v>
      </c>
      <c r="K16" s="33">
        <f t="shared" ref="K16" si="5">J16+1</f>
        <v>2029</v>
      </c>
      <c r="L16" s="33">
        <f t="shared" ref="L16" si="6">K16+1</f>
        <v>2030</v>
      </c>
      <c r="M16" s="33">
        <f t="shared" ref="M16" si="7">L16+1</f>
        <v>2031</v>
      </c>
      <c r="N16" s="33">
        <f t="shared" ref="N16" si="8">M16+1</f>
        <v>2032</v>
      </c>
      <c r="O16" s="33">
        <f t="shared" ref="O16" si="9">N16+1</f>
        <v>2033</v>
      </c>
      <c r="P16" s="33">
        <f t="shared" ref="P16" si="10">O16+1</f>
        <v>2034</v>
      </c>
      <c r="Q16" s="33">
        <f t="shared" ref="Q16" si="11">P16+1</f>
        <v>2035</v>
      </c>
      <c r="R16" s="33">
        <f t="shared" ref="R16" si="12">Q16+1</f>
        <v>2036</v>
      </c>
      <c r="S16" s="33">
        <f t="shared" ref="S16" si="13">R16+1</f>
        <v>2037</v>
      </c>
      <c r="T16" s="33">
        <f t="shared" ref="T16" si="14">S16+1</f>
        <v>2038</v>
      </c>
      <c r="U16" s="33">
        <f t="shared" ref="U16" si="15">T16+1</f>
        <v>2039</v>
      </c>
      <c r="V16" s="33">
        <f t="shared" ref="V16" si="16">U16+1</f>
        <v>2040</v>
      </c>
      <c r="W16" s="33">
        <f t="shared" ref="W16" si="17">V16+1</f>
        <v>2041</v>
      </c>
      <c r="X16" s="33">
        <f t="shared" ref="X16" si="18">W16+1</f>
        <v>2042</v>
      </c>
      <c r="Y16" s="33">
        <f t="shared" ref="Y16" si="19">X16+1</f>
        <v>2043</v>
      </c>
      <c r="Z16" s="33">
        <f t="shared" ref="Z16" si="20">Y16+1</f>
        <v>2044</v>
      </c>
      <c r="AA16" s="33">
        <f t="shared" ref="AA16" si="21">Z16+1</f>
        <v>2045</v>
      </c>
      <c r="AB16" s="33">
        <f t="shared" ref="AB16" si="22">AA16+1</f>
        <v>2046</v>
      </c>
      <c r="AC16" s="33">
        <f t="shared" ref="AC16" si="23">AB16+1</f>
        <v>2047</v>
      </c>
      <c r="AD16" s="33">
        <f t="shared" ref="AD16" si="24">AC16+1</f>
        <v>2048</v>
      </c>
      <c r="AE16" s="33">
        <f t="shared" ref="AE16" si="25">AD16+1</f>
        <v>2049</v>
      </c>
      <c r="AF16" s="33">
        <f t="shared" ref="AF16" si="26">AE16+1</f>
        <v>2050</v>
      </c>
      <c r="AG16" s="33">
        <f t="shared" ref="AG16" si="27">AF16+1</f>
        <v>2051</v>
      </c>
      <c r="AH16" s="33">
        <f t="shared" ref="AH16" si="28">AG16+1</f>
        <v>2052</v>
      </c>
    </row>
    <row r="17" spans="2:34" x14ac:dyDescent="0.2">
      <c r="B17" s="21" t="str">
        <f>'General inputs'!$B$36</f>
        <v xml:space="preserve">Avoided fuel consumption from generation dispatch </v>
      </c>
      <c r="C17" s="5"/>
      <c r="D17" s="5"/>
      <c r="E17" s="52" t="e">
        <f>INDEX(#REF!,MATCH('Chart tables'!$D$4,#REF!,0),MATCH('Chart tables'!E$8,#REF!,0))/1000000</f>
        <v>#REF!</v>
      </c>
      <c r="F17" s="52" t="e">
        <f>INDEX(#REF!,MATCH('Chart tables'!$D$4,#REF!,0),MATCH('Chart tables'!F$8,#REF!,0))</f>
        <v>#REF!</v>
      </c>
      <c r="G17" s="52" t="e">
        <f>INDEX(#REF!,MATCH('Chart tables'!$D$4,#REF!,0),MATCH('Chart tables'!G$8,#REF!,0))</f>
        <v>#REF!</v>
      </c>
      <c r="H17" s="52" t="e">
        <f>INDEX(#REF!,MATCH('Chart tables'!$D$4,#REF!,0),MATCH('Chart tables'!H$8,#REF!,0))</f>
        <v>#REF!</v>
      </c>
      <c r="I17" s="52" t="e">
        <f>INDEX(#REF!,MATCH('Chart tables'!$D$4,#REF!,0),MATCH('Chart tables'!I$8,#REF!,0))</f>
        <v>#REF!</v>
      </c>
      <c r="J17" s="52" t="e">
        <f>INDEX(#REF!,MATCH('Chart tables'!$D$4,#REF!,0),MATCH('Chart tables'!J$8,#REF!,0))</f>
        <v>#REF!</v>
      </c>
      <c r="K17" s="52" t="e">
        <f>INDEX(#REF!,MATCH('Chart tables'!$D$4,#REF!,0),MATCH('Chart tables'!K$8,#REF!,0))</f>
        <v>#REF!</v>
      </c>
      <c r="L17" s="52" t="e">
        <f>INDEX(#REF!,MATCH('Chart tables'!$D$4,#REF!,0),MATCH('Chart tables'!L$8,#REF!,0))</f>
        <v>#REF!</v>
      </c>
      <c r="M17" s="52" t="e">
        <f>INDEX(#REF!,MATCH('Chart tables'!$D$4,#REF!,0),MATCH('Chart tables'!M$8,#REF!,0))</f>
        <v>#REF!</v>
      </c>
      <c r="N17" s="52" t="e">
        <f>INDEX(#REF!,MATCH('Chart tables'!$D$4,#REF!,0),MATCH('Chart tables'!N$8,#REF!,0))</f>
        <v>#REF!</v>
      </c>
      <c r="O17" s="52" t="e">
        <f>INDEX(#REF!,MATCH('Chart tables'!$D$4,#REF!,0),MATCH('Chart tables'!O$8,#REF!,0))</f>
        <v>#REF!</v>
      </c>
      <c r="P17" s="52" t="e">
        <f>INDEX(#REF!,MATCH('Chart tables'!$D$4,#REF!,0),MATCH('Chart tables'!P$8,#REF!,0))</f>
        <v>#REF!</v>
      </c>
      <c r="Q17" s="52" t="e">
        <f>INDEX(#REF!,MATCH('Chart tables'!$D$4,#REF!,0),MATCH('Chart tables'!Q$8,#REF!,0))</f>
        <v>#REF!</v>
      </c>
      <c r="R17" s="52" t="e">
        <f>INDEX(#REF!,MATCH('Chart tables'!$D$4,#REF!,0),MATCH('Chart tables'!R$8,#REF!,0))</f>
        <v>#REF!</v>
      </c>
      <c r="S17" s="52" t="e">
        <f>INDEX(#REF!,MATCH('Chart tables'!$D$4,#REF!,0),MATCH('Chart tables'!S$8,#REF!,0))</f>
        <v>#REF!</v>
      </c>
      <c r="T17" s="52" t="e">
        <f>INDEX(#REF!,MATCH('Chart tables'!$D$4,#REF!,0),MATCH('Chart tables'!T$8,#REF!,0))</f>
        <v>#REF!</v>
      </c>
      <c r="U17" s="52" t="e">
        <f>INDEX(#REF!,MATCH('Chart tables'!$D$4,#REF!,0),MATCH('Chart tables'!U$8,#REF!,0))</f>
        <v>#REF!</v>
      </c>
      <c r="V17" s="52" t="e">
        <f>INDEX(#REF!,MATCH('Chart tables'!$D$4,#REF!,0),MATCH('Chart tables'!V$8,#REF!,0))</f>
        <v>#REF!</v>
      </c>
      <c r="W17" s="52" t="e">
        <f>INDEX(#REF!,MATCH('Chart tables'!$D$4,#REF!,0),MATCH('Chart tables'!W$8,#REF!,0))</f>
        <v>#REF!</v>
      </c>
      <c r="X17" s="52" t="e">
        <f>INDEX(#REF!,MATCH('Chart tables'!$D$4,#REF!,0),MATCH('Chart tables'!X$8,#REF!,0))</f>
        <v>#REF!</v>
      </c>
      <c r="Y17" s="52" t="e">
        <f>INDEX(#REF!,MATCH('Chart tables'!$D$4,#REF!,0),MATCH('Chart tables'!Y$8,#REF!,0))</f>
        <v>#REF!</v>
      </c>
      <c r="Z17" s="52" t="e">
        <f>INDEX(#REF!,MATCH('Chart tables'!$D$4,#REF!,0),MATCH('Chart tables'!Z$8,#REF!,0))</f>
        <v>#REF!</v>
      </c>
      <c r="AA17" s="52" t="e">
        <f>INDEX(#REF!,MATCH('Chart tables'!$D$4,#REF!,0),MATCH('Chart tables'!AA$8,#REF!,0))</f>
        <v>#REF!</v>
      </c>
      <c r="AB17" s="52" t="e">
        <f>INDEX(#REF!,MATCH('Chart tables'!$D$4,#REF!,0),MATCH('Chart tables'!AB$8,#REF!,0))</f>
        <v>#REF!</v>
      </c>
      <c r="AC17" s="52" t="e">
        <f>INDEX(#REF!,MATCH('Chart tables'!$D$4,#REF!,0),MATCH('Chart tables'!AC$8,#REF!,0))</f>
        <v>#REF!</v>
      </c>
      <c r="AD17" s="52" t="e">
        <f>INDEX(#REF!,MATCH('Chart tables'!$D$4,#REF!,0),MATCH('Chart tables'!AD$8,#REF!,0))</f>
        <v>#REF!</v>
      </c>
      <c r="AE17" s="52" t="e">
        <f>INDEX(#REF!,MATCH('Chart tables'!$D$4,#REF!,0),MATCH('Chart tables'!AE$8,#REF!,0))</f>
        <v>#REF!</v>
      </c>
      <c r="AF17" s="52" t="e">
        <f>INDEX(#REF!,MATCH('Chart tables'!$D$4,#REF!,0),MATCH('Chart tables'!AF$8,#REF!,0))</f>
        <v>#REF!</v>
      </c>
      <c r="AG17" s="52" t="e">
        <f>INDEX(#REF!,MATCH('Chart tables'!$D$4,#REF!,0),MATCH('Chart tables'!AG$8,#REF!,0))</f>
        <v>#REF!</v>
      </c>
      <c r="AH17" s="52" t="e">
        <f>INDEX(#REF!,MATCH('Chart tables'!$D$4,#REF!,0),MATCH('Chart tables'!AH$8,#REF!,0))</f>
        <v>#REF!</v>
      </c>
    </row>
    <row r="18" spans="2:34" x14ac:dyDescent="0.2">
      <c r="B18" s="21" t="str">
        <f>'General inputs'!$B$37</f>
        <v xml:space="preserve">Avoided voluntary load curtailment </v>
      </c>
      <c r="C18" s="5"/>
      <c r="D18" s="5"/>
      <c r="E18" s="52" t="e">
        <f>INDEX(#REF!,MATCH('Chart tables'!$D$4,#REF!,0),MATCH('Chart tables'!E$8,#REF!,0))/1000000</f>
        <v>#REF!</v>
      </c>
      <c r="F18" s="52" t="e">
        <f>INDEX(#REF!,MATCH('Chart tables'!$D$4,#REF!,0),MATCH('Chart tables'!F$8,#REF!,0))</f>
        <v>#REF!</v>
      </c>
      <c r="G18" s="52" t="e">
        <f>INDEX(#REF!,MATCH('Chart tables'!$D$4,#REF!,0),MATCH('Chart tables'!G$8,#REF!,0))</f>
        <v>#REF!</v>
      </c>
      <c r="H18" s="52" t="e">
        <f>INDEX(#REF!,MATCH('Chart tables'!$D$4,#REF!,0),MATCH('Chart tables'!H$8,#REF!,0))</f>
        <v>#REF!</v>
      </c>
      <c r="I18" s="52" t="e">
        <f>INDEX(#REF!,MATCH('Chart tables'!$D$4,#REF!,0),MATCH('Chart tables'!I$8,#REF!,0))</f>
        <v>#REF!</v>
      </c>
      <c r="J18" s="52" t="e">
        <f>INDEX(#REF!,MATCH('Chart tables'!$D$4,#REF!,0),MATCH('Chart tables'!J$8,#REF!,0))</f>
        <v>#REF!</v>
      </c>
      <c r="K18" s="52" t="e">
        <f>INDEX(#REF!,MATCH('Chart tables'!$D$4,#REF!,0),MATCH('Chart tables'!K$8,#REF!,0))</f>
        <v>#REF!</v>
      </c>
      <c r="L18" s="52" t="e">
        <f>INDEX(#REF!,MATCH('Chart tables'!$D$4,#REF!,0),MATCH('Chart tables'!L$8,#REF!,0))</f>
        <v>#REF!</v>
      </c>
      <c r="M18" s="52" t="e">
        <f>INDEX(#REF!,MATCH('Chart tables'!$D$4,#REF!,0),MATCH('Chart tables'!M$8,#REF!,0))</f>
        <v>#REF!</v>
      </c>
      <c r="N18" s="52" t="e">
        <f>INDEX(#REF!,MATCH('Chart tables'!$D$4,#REF!,0),MATCH('Chart tables'!N$8,#REF!,0))</f>
        <v>#REF!</v>
      </c>
      <c r="O18" s="52" t="e">
        <f>INDEX(#REF!,MATCH('Chart tables'!$D$4,#REF!,0),MATCH('Chart tables'!O$8,#REF!,0))</f>
        <v>#REF!</v>
      </c>
      <c r="P18" s="52" t="e">
        <f>INDEX(#REF!,MATCH('Chart tables'!$D$4,#REF!,0),MATCH('Chart tables'!P$8,#REF!,0))</f>
        <v>#REF!</v>
      </c>
      <c r="Q18" s="52" t="e">
        <f>INDEX(#REF!,MATCH('Chart tables'!$D$4,#REF!,0),MATCH('Chart tables'!Q$8,#REF!,0))</f>
        <v>#REF!</v>
      </c>
      <c r="R18" s="52" t="e">
        <f>INDEX(#REF!,MATCH('Chart tables'!$D$4,#REF!,0),MATCH('Chart tables'!R$8,#REF!,0))</f>
        <v>#REF!</v>
      </c>
      <c r="S18" s="52" t="e">
        <f>INDEX(#REF!,MATCH('Chart tables'!$D$4,#REF!,0),MATCH('Chart tables'!S$8,#REF!,0))</f>
        <v>#REF!</v>
      </c>
      <c r="T18" s="52" t="e">
        <f>INDEX(#REF!,MATCH('Chart tables'!$D$4,#REF!,0),MATCH('Chart tables'!T$8,#REF!,0))</f>
        <v>#REF!</v>
      </c>
      <c r="U18" s="52" t="e">
        <f>INDEX(#REF!,MATCH('Chart tables'!$D$4,#REF!,0),MATCH('Chart tables'!U$8,#REF!,0))</f>
        <v>#REF!</v>
      </c>
      <c r="V18" s="52" t="e">
        <f>INDEX(#REF!,MATCH('Chart tables'!$D$4,#REF!,0),MATCH('Chart tables'!V$8,#REF!,0))</f>
        <v>#REF!</v>
      </c>
      <c r="W18" s="52" t="e">
        <f>INDEX(#REF!,MATCH('Chart tables'!$D$4,#REF!,0),MATCH('Chart tables'!W$8,#REF!,0))</f>
        <v>#REF!</v>
      </c>
      <c r="X18" s="52" t="e">
        <f>INDEX(#REF!,MATCH('Chart tables'!$D$4,#REF!,0),MATCH('Chart tables'!X$8,#REF!,0))</f>
        <v>#REF!</v>
      </c>
      <c r="Y18" s="52" t="e">
        <f>INDEX(#REF!,MATCH('Chart tables'!$D$4,#REF!,0),MATCH('Chart tables'!Y$8,#REF!,0))</f>
        <v>#REF!</v>
      </c>
      <c r="Z18" s="52" t="e">
        <f>INDEX(#REF!,MATCH('Chart tables'!$D$4,#REF!,0),MATCH('Chart tables'!Z$8,#REF!,0))</f>
        <v>#REF!</v>
      </c>
      <c r="AA18" s="52" t="e">
        <f>INDEX(#REF!,MATCH('Chart tables'!$D$4,#REF!,0),MATCH('Chart tables'!AA$8,#REF!,0))</f>
        <v>#REF!</v>
      </c>
      <c r="AB18" s="52" t="e">
        <f>INDEX(#REF!,MATCH('Chart tables'!$D$4,#REF!,0),MATCH('Chart tables'!AB$8,#REF!,0))</f>
        <v>#REF!</v>
      </c>
      <c r="AC18" s="52" t="e">
        <f>INDEX(#REF!,MATCH('Chart tables'!$D$4,#REF!,0),MATCH('Chart tables'!AC$8,#REF!,0))</f>
        <v>#REF!</v>
      </c>
      <c r="AD18" s="52" t="e">
        <f>INDEX(#REF!,MATCH('Chart tables'!$D$4,#REF!,0),MATCH('Chart tables'!AD$8,#REF!,0))</f>
        <v>#REF!</v>
      </c>
      <c r="AE18" s="52" t="e">
        <f>INDEX(#REF!,MATCH('Chart tables'!$D$4,#REF!,0),MATCH('Chart tables'!AE$8,#REF!,0))</f>
        <v>#REF!</v>
      </c>
      <c r="AF18" s="52" t="e">
        <f>INDEX(#REF!,MATCH('Chart tables'!$D$4,#REF!,0),MATCH('Chart tables'!AF$8,#REF!,0))</f>
        <v>#REF!</v>
      </c>
      <c r="AG18" s="52" t="e">
        <f>INDEX(#REF!,MATCH('Chart tables'!$D$4,#REF!,0),MATCH('Chart tables'!AG$8,#REF!,0))</f>
        <v>#REF!</v>
      </c>
      <c r="AH18" s="52" t="e">
        <f>INDEX(#REF!,MATCH('Chart tables'!$D$4,#REF!,0),MATCH('Chart tables'!AH$8,#REF!,0))</f>
        <v>#REF!</v>
      </c>
    </row>
    <row r="19" spans="2:34" x14ac:dyDescent="0.2">
      <c r="B19" s="21" t="str">
        <f>'General inputs'!$B$38</f>
        <v>Avoided involuntary load shedding</v>
      </c>
      <c r="C19" s="5"/>
      <c r="D19" s="5"/>
      <c r="E19" s="52" t="e">
        <f>INDEX(#REF!,MATCH('Chart tables'!$D$4,#REF!,0),MATCH('Chart tables'!E$8,#REF!,0))/1000000</f>
        <v>#REF!</v>
      </c>
      <c r="F19" s="52" t="e">
        <f>INDEX(#REF!,MATCH('Chart tables'!$D$4,#REF!,0),MATCH('Chart tables'!F$8,#REF!,0))</f>
        <v>#REF!</v>
      </c>
      <c r="G19" s="52" t="e">
        <f>INDEX(#REF!,MATCH('Chart tables'!$D$4,#REF!,0),MATCH('Chart tables'!G$8,#REF!,0))</f>
        <v>#REF!</v>
      </c>
      <c r="H19" s="52" t="e">
        <f>INDEX(#REF!,MATCH('Chart tables'!$D$4,#REF!,0),MATCH('Chart tables'!H$8,#REF!,0))</f>
        <v>#REF!</v>
      </c>
      <c r="I19" s="52" t="e">
        <f>INDEX(#REF!,MATCH('Chart tables'!$D$4,#REF!,0),MATCH('Chart tables'!I$8,#REF!,0))</f>
        <v>#REF!</v>
      </c>
      <c r="J19" s="52" t="e">
        <f>INDEX(#REF!,MATCH('Chart tables'!$D$4,#REF!,0),MATCH('Chart tables'!J$8,#REF!,0))</f>
        <v>#REF!</v>
      </c>
      <c r="K19" s="52" t="e">
        <f>INDEX(#REF!,MATCH('Chart tables'!$D$4,#REF!,0),MATCH('Chart tables'!K$8,#REF!,0))</f>
        <v>#REF!</v>
      </c>
      <c r="L19" s="52" t="e">
        <f>INDEX(#REF!,MATCH('Chart tables'!$D$4,#REF!,0),MATCH('Chart tables'!L$8,#REF!,0))</f>
        <v>#REF!</v>
      </c>
      <c r="M19" s="52" t="e">
        <f>INDEX(#REF!,MATCH('Chart tables'!$D$4,#REF!,0),MATCH('Chart tables'!M$8,#REF!,0))</f>
        <v>#REF!</v>
      </c>
      <c r="N19" s="52" t="e">
        <f>INDEX(#REF!,MATCH('Chart tables'!$D$4,#REF!,0),MATCH('Chart tables'!N$8,#REF!,0))</f>
        <v>#REF!</v>
      </c>
      <c r="O19" s="52" t="e">
        <f>INDEX(#REF!,MATCH('Chart tables'!$D$4,#REF!,0),MATCH('Chart tables'!O$8,#REF!,0))</f>
        <v>#REF!</v>
      </c>
      <c r="P19" s="52" t="e">
        <f>INDEX(#REF!,MATCH('Chart tables'!$D$4,#REF!,0),MATCH('Chart tables'!P$8,#REF!,0))</f>
        <v>#REF!</v>
      </c>
      <c r="Q19" s="52" t="e">
        <f>INDEX(#REF!,MATCH('Chart tables'!$D$4,#REF!,0),MATCH('Chart tables'!Q$8,#REF!,0))</f>
        <v>#REF!</v>
      </c>
      <c r="R19" s="52" t="e">
        <f>INDEX(#REF!,MATCH('Chart tables'!$D$4,#REF!,0),MATCH('Chart tables'!R$8,#REF!,0))</f>
        <v>#REF!</v>
      </c>
      <c r="S19" s="52" t="e">
        <f>INDEX(#REF!,MATCH('Chart tables'!$D$4,#REF!,0),MATCH('Chart tables'!S$8,#REF!,0))</f>
        <v>#REF!</v>
      </c>
      <c r="T19" s="52" t="e">
        <f>INDEX(#REF!,MATCH('Chart tables'!$D$4,#REF!,0),MATCH('Chart tables'!T$8,#REF!,0))</f>
        <v>#REF!</v>
      </c>
      <c r="U19" s="52" t="e">
        <f>INDEX(#REF!,MATCH('Chart tables'!$D$4,#REF!,0),MATCH('Chart tables'!U$8,#REF!,0))</f>
        <v>#REF!</v>
      </c>
      <c r="V19" s="52" t="e">
        <f>INDEX(#REF!,MATCH('Chart tables'!$D$4,#REF!,0),MATCH('Chart tables'!V$8,#REF!,0))</f>
        <v>#REF!</v>
      </c>
      <c r="W19" s="52" t="e">
        <f>INDEX(#REF!,MATCH('Chart tables'!$D$4,#REF!,0),MATCH('Chart tables'!W$8,#REF!,0))</f>
        <v>#REF!</v>
      </c>
      <c r="X19" s="52" t="e">
        <f>INDEX(#REF!,MATCH('Chart tables'!$D$4,#REF!,0),MATCH('Chart tables'!X$8,#REF!,0))</f>
        <v>#REF!</v>
      </c>
      <c r="Y19" s="52" t="e">
        <f>INDEX(#REF!,MATCH('Chart tables'!$D$4,#REF!,0),MATCH('Chart tables'!Y$8,#REF!,0))</f>
        <v>#REF!</v>
      </c>
      <c r="Z19" s="52" t="e">
        <f>INDEX(#REF!,MATCH('Chart tables'!$D$4,#REF!,0),MATCH('Chart tables'!Z$8,#REF!,0))</f>
        <v>#REF!</v>
      </c>
      <c r="AA19" s="52" t="e">
        <f>INDEX(#REF!,MATCH('Chart tables'!$D$4,#REF!,0),MATCH('Chart tables'!AA$8,#REF!,0))</f>
        <v>#REF!</v>
      </c>
      <c r="AB19" s="52" t="e">
        <f>INDEX(#REF!,MATCH('Chart tables'!$D$4,#REF!,0),MATCH('Chart tables'!AB$8,#REF!,0))</f>
        <v>#REF!</v>
      </c>
      <c r="AC19" s="52" t="e">
        <f>INDEX(#REF!,MATCH('Chart tables'!$D$4,#REF!,0),MATCH('Chart tables'!AC$8,#REF!,0))</f>
        <v>#REF!</v>
      </c>
      <c r="AD19" s="52" t="e">
        <f>INDEX(#REF!,MATCH('Chart tables'!$D$4,#REF!,0),MATCH('Chart tables'!AD$8,#REF!,0))</f>
        <v>#REF!</v>
      </c>
      <c r="AE19" s="52" t="e">
        <f>INDEX(#REF!,MATCH('Chart tables'!$D$4,#REF!,0),MATCH('Chart tables'!AE$8,#REF!,0))</f>
        <v>#REF!</v>
      </c>
      <c r="AF19" s="52" t="e">
        <f>INDEX(#REF!,MATCH('Chart tables'!$D$4,#REF!,0),MATCH('Chart tables'!AF$8,#REF!,0))</f>
        <v>#REF!</v>
      </c>
      <c r="AG19" s="52" t="e">
        <f>INDEX(#REF!,MATCH('Chart tables'!$D$4,#REF!,0),MATCH('Chart tables'!AG$8,#REF!,0))</f>
        <v>#REF!</v>
      </c>
      <c r="AH19" s="52" t="e">
        <f>INDEX(#REF!,MATCH('Chart tables'!$D$4,#REF!,0),MATCH('Chart tables'!AH$8,#REF!,0))</f>
        <v>#REF!</v>
      </c>
    </row>
    <row r="20" spans="2:34" x14ac:dyDescent="0.2">
      <c r="B20" s="21" t="str">
        <f>'General inputs'!$B$39</f>
        <v>Avoided costs for non RIT-T proponent parties</v>
      </c>
      <c r="C20" s="5"/>
      <c r="D20" s="5"/>
      <c r="E20" s="52" t="e">
        <f>INDEX(#REF!,MATCH('Chart tables'!$D$4,#REF!,0),MATCH('Chart tables'!E$8,#REF!,0))/1000000</f>
        <v>#REF!</v>
      </c>
      <c r="F20" s="52" t="e">
        <f>INDEX(#REF!,MATCH('Chart tables'!$D$4,#REF!,0),MATCH('Chart tables'!F$8,#REF!,0))</f>
        <v>#REF!</v>
      </c>
      <c r="G20" s="52" t="e">
        <f>INDEX(#REF!,MATCH('Chart tables'!$D$4,#REF!,0),MATCH('Chart tables'!G$8,#REF!,0))</f>
        <v>#REF!</v>
      </c>
      <c r="H20" s="52" t="e">
        <f>INDEX(#REF!,MATCH('Chart tables'!$D$4,#REF!,0),MATCH('Chart tables'!H$8,#REF!,0))</f>
        <v>#REF!</v>
      </c>
      <c r="I20" s="52" t="e">
        <f>INDEX(#REF!,MATCH('Chart tables'!$D$4,#REF!,0),MATCH('Chart tables'!I$8,#REF!,0))</f>
        <v>#REF!</v>
      </c>
      <c r="J20" s="52" t="e">
        <f>INDEX(#REF!,MATCH('Chart tables'!$D$4,#REF!,0),MATCH('Chart tables'!J$8,#REF!,0))</f>
        <v>#REF!</v>
      </c>
      <c r="K20" s="52" t="e">
        <f>INDEX(#REF!,MATCH('Chart tables'!$D$4,#REF!,0),MATCH('Chart tables'!K$8,#REF!,0))</f>
        <v>#REF!</v>
      </c>
      <c r="L20" s="52" t="e">
        <f>INDEX(#REF!,MATCH('Chart tables'!$D$4,#REF!,0),MATCH('Chart tables'!L$8,#REF!,0))</f>
        <v>#REF!</v>
      </c>
      <c r="M20" s="52" t="e">
        <f>INDEX(#REF!,MATCH('Chart tables'!$D$4,#REF!,0),MATCH('Chart tables'!M$8,#REF!,0))</f>
        <v>#REF!</v>
      </c>
      <c r="N20" s="52" t="e">
        <f>INDEX(#REF!,MATCH('Chart tables'!$D$4,#REF!,0),MATCH('Chart tables'!N$8,#REF!,0))</f>
        <v>#REF!</v>
      </c>
      <c r="O20" s="52" t="e">
        <f>INDEX(#REF!,MATCH('Chart tables'!$D$4,#REF!,0),MATCH('Chart tables'!O$8,#REF!,0))</f>
        <v>#REF!</v>
      </c>
      <c r="P20" s="52" t="e">
        <f>INDEX(#REF!,MATCH('Chart tables'!$D$4,#REF!,0),MATCH('Chart tables'!P$8,#REF!,0))</f>
        <v>#REF!</v>
      </c>
      <c r="Q20" s="52" t="e">
        <f>INDEX(#REF!,MATCH('Chart tables'!$D$4,#REF!,0),MATCH('Chart tables'!Q$8,#REF!,0))</f>
        <v>#REF!</v>
      </c>
      <c r="R20" s="52" t="e">
        <f>INDEX(#REF!,MATCH('Chart tables'!$D$4,#REF!,0),MATCH('Chart tables'!R$8,#REF!,0))</f>
        <v>#REF!</v>
      </c>
      <c r="S20" s="52" t="e">
        <f>INDEX(#REF!,MATCH('Chart tables'!$D$4,#REF!,0),MATCH('Chart tables'!S$8,#REF!,0))</f>
        <v>#REF!</v>
      </c>
      <c r="T20" s="52" t="e">
        <f>INDEX(#REF!,MATCH('Chart tables'!$D$4,#REF!,0),MATCH('Chart tables'!T$8,#REF!,0))</f>
        <v>#REF!</v>
      </c>
      <c r="U20" s="52" t="e">
        <f>INDEX(#REF!,MATCH('Chart tables'!$D$4,#REF!,0),MATCH('Chart tables'!U$8,#REF!,0))</f>
        <v>#REF!</v>
      </c>
      <c r="V20" s="52" t="e">
        <f>INDEX(#REF!,MATCH('Chart tables'!$D$4,#REF!,0),MATCH('Chart tables'!V$8,#REF!,0))</f>
        <v>#REF!</v>
      </c>
      <c r="W20" s="52" t="e">
        <f>INDEX(#REF!,MATCH('Chart tables'!$D$4,#REF!,0),MATCH('Chart tables'!W$8,#REF!,0))</f>
        <v>#REF!</v>
      </c>
      <c r="X20" s="52" t="e">
        <f>INDEX(#REF!,MATCH('Chart tables'!$D$4,#REF!,0),MATCH('Chart tables'!X$8,#REF!,0))</f>
        <v>#REF!</v>
      </c>
      <c r="Y20" s="52" t="e">
        <f>INDEX(#REF!,MATCH('Chart tables'!$D$4,#REF!,0),MATCH('Chart tables'!Y$8,#REF!,0))</f>
        <v>#REF!</v>
      </c>
      <c r="Z20" s="52" t="e">
        <f>INDEX(#REF!,MATCH('Chart tables'!$D$4,#REF!,0),MATCH('Chart tables'!Z$8,#REF!,0))</f>
        <v>#REF!</v>
      </c>
      <c r="AA20" s="52" t="e">
        <f>INDEX(#REF!,MATCH('Chart tables'!$D$4,#REF!,0),MATCH('Chart tables'!AA$8,#REF!,0))</f>
        <v>#REF!</v>
      </c>
      <c r="AB20" s="52" t="e">
        <f>INDEX(#REF!,MATCH('Chart tables'!$D$4,#REF!,0),MATCH('Chart tables'!AB$8,#REF!,0))</f>
        <v>#REF!</v>
      </c>
      <c r="AC20" s="52" t="e">
        <f>INDEX(#REF!,MATCH('Chart tables'!$D$4,#REF!,0),MATCH('Chart tables'!AC$8,#REF!,0))</f>
        <v>#REF!</v>
      </c>
      <c r="AD20" s="52" t="e">
        <f>INDEX(#REF!,MATCH('Chart tables'!$D$4,#REF!,0),MATCH('Chart tables'!AD$8,#REF!,0))</f>
        <v>#REF!</v>
      </c>
      <c r="AE20" s="52" t="e">
        <f>INDEX(#REF!,MATCH('Chart tables'!$D$4,#REF!,0),MATCH('Chart tables'!AE$8,#REF!,0))</f>
        <v>#REF!</v>
      </c>
      <c r="AF20" s="52" t="e">
        <f>INDEX(#REF!,MATCH('Chart tables'!$D$4,#REF!,0),MATCH('Chart tables'!AF$8,#REF!,0))</f>
        <v>#REF!</v>
      </c>
      <c r="AG20" s="52" t="e">
        <f>INDEX(#REF!,MATCH('Chart tables'!$D$4,#REF!,0),MATCH('Chart tables'!AG$8,#REF!,0))</f>
        <v>#REF!</v>
      </c>
      <c r="AH20" s="52" t="e">
        <f>INDEX(#REF!,MATCH('Chart tables'!$D$4,#REF!,0),MATCH('Chart tables'!AH$8,#REF!,0))</f>
        <v>#REF!</v>
      </c>
    </row>
    <row r="21" spans="2:34" x14ac:dyDescent="0.2">
      <c r="B21" s="21" t="str">
        <f>'General inputs'!$B$40</f>
        <v>Avoided unrelated TNSP expenditure</v>
      </c>
      <c r="C21" s="5"/>
      <c r="D21" s="5"/>
      <c r="E21" s="52" t="e">
        <f>INDEX(#REF!,MATCH('Chart tables'!$D$4,#REF!,0),MATCH('Chart tables'!E$8,#REF!,0))/1000000</f>
        <v>#REF!</v>
      </c>
      <c r="F21" s="52" t="e">
        <f>INDEX(#REF!,MATCH('Chart tables'!$D$4,#REF!,0),MATCH('Chart tables'!F$8,#REF!,0))</f>
        <v>#REF!</v>
      </c>
      <c r="G21" s="52" t="e">
        <f>INDEX(#REF!,MATCH('Chart tables'!$D$4,#REF!,0),MATCH('Chart tables'!G$8,#REF!,0))</f>
        <v>#REF!</v>
      </c>
      <c r="H21" s="52" t="e">
        <f>INDEX(#REF!,MATCH('Chart tables'!$D$4,#REF!,0),MATCH('Chart tables'!H$8,#REF!,0))</f>
        <v>#REF!</v>
      </c>
      <c r="I21" s="52" t="e">
        <f>INDEX(#REF!,MATCH('Chart tables'!$D$4,#REF!,0),MATCH('Chart tables'!I$8,#REF!,0))</f>
        <v>#REF!</v>
      </c>
      <c r="J21" s="52" t="e">
        <f>INDEX(#REF!,MATCH('Chart tables'!$D$4,#REF!,0),MATCH('Chart tables'!J$8,#REF!,0))</f>
        <v>#REF!</v>
      </c>
      <c r="K21" s="52" t="e">
        <f>INDEX(#REF!,MATCH('Chart tables'!$D$4,#REF!,0),MATCH('Chart tables'!K$8,#REF!,0))</f>
        <v>#REF!</v>
      </c>
      <c r="L21" s="52" t="e">
        <f>INDEX(#REF!,MATCH('Chart tables'!$D$4,#REF!,0),MATCH('Chart tables'!L$8,#REF!,0))</f>
        <v>#REF!</v>
      </c>
      <c r="M21" s="52" t="e">
        <f>INDEX(#REF!,MATCH('Chart tables'!$D$4,#REF!,0),MATCH('Chart tables'!M$8,#REF!,0))</f>
        <v>#REF!</v>
      </c>
      <c r="N21" s="52" t="e">
        <f>INDEX(#REF!,MATCH('Chart tables'!$D$4,#REF!,0),MATCH('Chart tables'!N$8,#REF!,0))</f>
        <v>#REF!</v>
      </c>
      <c r="O21" s="52" t="e">
        <f>INDEX(#REF!,MATCH('Chart tables'!$D$4,#REF!,0),MATCH('Chart tables'!O$8,#REF!,0))</f>
        <v>#REF!</v>
      </c>
      <c r="P21" s="52" t="e">
        <f>INDEX(#REF!,MATCH('Chart tables'!$D$4,#REF!,0),MATCH('Chart tables'!P$8,#REF!,0))</f>
        <v>#REF!</v>
      </c>
      <c r="Q21" s="52" t="e">
        <f>INDEX(#REF!,MATCH('Chart tables'!$D$4,#REF!,0),MATCH('Chart tables'!Q$8,#REF!,0))</f>
        <v>#REF!</v>
      </c>
      <c r="R21" s="52" t="e">
        <f>INDEX(#REF!,MATCH('Chart tables'!$D$4,#REF!,0),MATCH('Chart tables'!R$8,#REF!,0))</f>
        <v>#REF!</v>
      </c>
      <c r="S21" s="52" t="e">
        <f>INDEX(#REF!,MATCH('Chart tables'!$D$4,#REF!,0),MATCH('Chart tables'!S$8,#REF!,0))</f>
        <v>#REF!</v>
      </c>
      <c r="T21" s="52" t="e">
        <f>INDEX(#REF!,MATCH('Chart tables'!$D$4,#REF!,0),MATCH('Chart tables'!T$8,#REF!,0))</f>
        <v>#REF!</v>
      </c>
      <c r="U21" s="52" t="e">
        <f>INDEX(#REF!,MATCH('Chart tables'!$D$4,#REF!,0),MATCH('Chart tables'!U$8,#REF!,0))</f>
        <v>#REF!</v>
      </c>
      <c r="V21" s="52" t="e">
        <f>INDEX(#REF!,MATCH('Chart tables'!$D$4,#REF!,0),MATCH('Chart tables'!V$8,#REF!,0))</f>
        <v>#REF!</v>
      </c>
      <c r="W21" s="52" t="e">
        <f>INDEX(#REF!,MATCH('Chart tables'!$D$4,#REF!,0),MATCH('Chart tables'!W$8,#REF!,0))</f>
        <v>#REF!</v>
      </c>
      <c r="X21" s="52" t="e">
        <f>INDEX(#REF!,MATCH('Chart tables'!$D$4,#REF!,0),MATCH('Chart tables'!X$8,#REF!,0))</f>
        <v>#REF!</v>
      </c>
      <c r="Y21" s="52" t="e">
        <f>INDEX(#REF!,MATCH('Chart tables'!$D$4,#REF!,0),MATCH('Chart tables'!Y$8,#REF!,0))</f>
        <v>#REF!</v>
      </c>
      <c r="Z21" s="52" t="e">
        <f>INDEX(#REF!,MATCH('Chart tables'!$D$4,#REF!,0),MATCH('Chart tables'!Z$8,#REF!,0))</f>
        <v>#REF!</v>
      </c>
      <c r="AA21" s="52" t="e">
        <f>INDEX(#REF!,MATCH('Chart tables'!$D$4,#REF!,0),MATCH('Chart tables'!AA$8,#REF!,0))</f>
        <v>#REF!</v>
      </c>
      <c r="AB21" s="52" t="e">
        <f>INDEX(#REF!,MATCH('Chart tables'!$D$4,#REF!,0),MATCH('Chart tables'!AB$8,#REF!,0))</f>
        <v>#REF!</v>
      </c>
      <c r="AC21" s="52" t="e">
        <f>INDEX(#REF!,MATCH('Chart tables'!$D$4,#REF!,0),MATCH('Chart tables'!AC$8,#REF!,0))</f>
        <v>#REF!</v>
      </c>
      <c r="AD21" s="52" t="e">
        <f>INDEX(#REF!,MATCH('Chart tables'!$D$4,#REF!,0),MATCH('Chart tables'!AD$8,#REF!,0))</f>
        <v>#REF!</v>
      </c>
      <c r="AE21" s="52" t="e">
        <f>INDEX(#REF!,MATCH('Chart tables'!$D$4,#REF!,0),MATCH('Chart tables'!AE$8,#REF!,0))</f>
        <v>#REF!</v>
      </c>
      <c r="AF21" s="52" t="e">
        <f>INDEX(#REF!,MATCH('Chart tables'!$D$4,#REF!,0),MATCH('Chart tables'!AF$8,#REF!,0))</f>
        <v>#REF!</v>
      </c>
      <c r="AG21" s="52" t="e">
        <f>INDEX(#REF!,MATCH('Chart tables'!$D$4,#REF!,0),MATCH('Chart tables'!AG$8,#REF!,0))</f>
        <v>#REF!</v>
      </c>
      <c r="AH21" s="52" t="e">
        <f>INDEX(#REF!,MATCH('Chart tables'!$D$4,#REF!,0),MATCH('Chart tables'!AH$8,#REF!,0))</f>
        <v>#REF!</v>
      </c>
    </row>
    <row r="22" spans="2:34" x14ac:dyDescent="0.2">
      <c r="B22" s="21" t="e">
        <f>'General inputs'!#REF!</f>
        <v>#REF!</v>
      </c>
      <c r="C22" s="5"/>
      <c r="D22" s="5"/>
      <c r="E22" s="52" t="e">
        <f>INDEX(#REF!,MATCH('Chart tables'!$D$4,#REF!,0),MATCH('Chart tables'!E$8,#REF!,0))/1000000</f>
        <v>#REF!</v>
      </c>
      <c r="F22" s="52" t="e">
        <f>INDEX(#REF!,MATCH('Chart tables'!$D$4,#REF!,0),MATCH('Chart tables'!F$8,#REF!,0))</f>
        <v>#REF!</v>
      </c>
      <c r="G22" s="52" t="e">
        <f>INDEX(#REF!,MATCH('Chart tables'!$D$4,#REF!,0),MATCH('Chart tables'!G$8,#REF!,0))</f>
        <v>#REF!</v>
      </c>
      <c r="H22" s="52" t="e">
        <f>INDEX(#REF!,MATCH('Chart tables'!$D$4,#REF!,0),MATCH('Chart tables'!H$8,#REF!,0))</f>
        <v>#REF!</v>
      </c>
      <c r="I22" s="52" t="e">
        <f>INDEX(#REF!,MATCH('Chart tables'!$D$4,#REF!,0),MATCH('Chart tables'!I$8,#REF!,0))</f>
        <v>#REF!</v>
      </c>
      <c r="J22" s="52" t="e">
        <f>INDEX(#REF!,MATCH('Chart tables'!$D$4,#REF!,0),MATCH('Chart tables'!J$8,#REF!,0))</f>
        <v>#REF!</v>
      </c>
      <c r="K22" s="52" t="e">
        <f>INDEX(#REF!,MATCH('Chart tables'!$D$4,#REF!,0),MATCH('Chart tables'!K$8,#REF!,0))</f>
        <v>#REF!</v>
      </c>
      <c r="L22" s="52" t="e">
        <f>INDEX(#REF!,MATCH('Chart tables'!$D$4,#REF!,0),MATCH('Chart tables'!L$8,#REF!,0))</f>
        <v>#REF!</v>
      </c>
      <c r="M22" s="52" t="e">
        <f>INDEX(#REF!,MATCH('Chart tables'!$D$4,#REF!,0),MATCH('Chart tables'!M$8,#REF!,0))</f>
        <v>#REF!</v>
      </c>
      <c r="N22" s="52" t="e">
        <f>INDEX(#REF!,MATCH('Chart tables'!$D$4,#REF!,0),MATCH('Chart tables'!N$8,#REF!,0))</f>
        <v>#REF!</v>
      </c>
      <c r="O22" s="52" t="e">
        <f>INDEX(#REF!,MATCH('Chart tables'!$D$4,#REF!,0),MATCH('Chart tables'!O$8,#REF!,0))</f>
        <v>#REF!</v>
      </c>
      <c r="P22" s="52" t="e">
        <f>INDEX(#REF!,MATCH('Chart tables'!$D$4,#REF!,0),MATCH('Chart tables'!P$8,#REF!,0))</f>
        <v>#REF!</v>
      </c>
      <c r="Q22" s="52" t="e">
        <f>INDEX(#REF!,MATCH('Chart tables'!$D$4,#REF!,0),MATCH('Chart tables'!Q$8,#REF!,0))</f>
        <v>#REF!</v>
      </c>
      <c r="R22" s="52" t="e">
        <f>INDEX(#REF!,MATCH('Chart tables'!$D$4,#REF!,0),MATCH('Chart tables'!R$8,#REF!,0))</f>
        <v>#REF!</v>
      </c>
      <c r="S22" s="52" t="e">
        <f>INDEX(#REF!,MATCH('Chart tables'!$D$4,#REF!,0),MATCH('Chart tables'!S$8,#REF!,0))</f>
        <v>#REF!</v>
      </c>
      <c r="T22" s="52" t="e">
        <f>INDEX(#REF!,MATCH('Chart tables'!$D$4,#REF!,0),MATCH('Chart tables'!T$8,#REF!,0))</f>
        <v>#REF!</v>
      </c>
      <c r="U22" s="52" t="e">
        <f>INDEX(#REF!,MATCH('Chart tables'!$D$4,#REF!,0),MATCH('Chart tables'!U$8,#REF!,0))</f>
        <v>#REF!</v>
      </c>
      <c r="V22" s="52" t="e">
        <f>INDEX(#REF!,MATCH('Chart tables'!$D$4,#REF!,0),MATCH('Chart tables'!V$8,#REF!,0))</f>
        <v>#REF!</v>
      </c>
      <c r="W22" s="52" t="e">
        <f>INDEX(#REF!,MATCH('Chart tables'!$D$4,#REF!,0),MATCH('Chart tables'!W$8,#REF!,0))</f>
        <v>#REF!</v>
      </c>
      <c r="X22" s="52" t="e">
        <f>INDEX(#REF!,MATCH('Chart tables'!$D$4,#REF!,0),MATCH('Chart tables'!X$8,#REF!,0))</f>
        <v>#REF!</v>
      </c>
      <c r="Y22" s="52" t="e">
        <f>INDEX(#REF!,MATCH('Chart tables'!$D$4,#REF!,0),MATCH('Chart tables'!Y$8,#REF!,0))</f>
        <v>#REF!</v>
      </c>
      <c r="Z22" s="52" t="e">
        <f>INDEX(#REF!,MATCH('Chart tables'!$D$4,#REF!,0),MATCH('Chart tables'!Z$8,#REF!,0))</f>
        <v>#REF!</v>
      </c>
      <c r="AA22" s="52" t="e">
        <f>INDEX(#REF!,MATCH('Chart tables'!$D$4,#REF!,0),MATCH('Chart tables'!AA$8,#REF!,0))</f>
        <v>#REF!</v>
      </c>
      <c r="AB22" s="52" t="e">
        <f>INDEX(#REF!,MATCH('Chart tables'!$D$4,#REF!,0),MATCH('Chart tables'!AB$8,#REF!,0))</f>
        <v>#REF!</v>
      </c>
      <c r="AC22" s="52" t="e">
        <f>INDEX(#REF!,MATCH('Chart tables'!$D$4,#REF!,0),MATCH('Chart tables'!AC$8,#REF!,0))</f>
        <v>#REF!</v>
      </c>
      <c r="AD22" s="52" t="e">
        <f>INDEX(#REF!,MATCH('Chart tables'!$D$4,#REF!,0),MATCH('Chart tables'!AD$8,#REF!,0))</f>
        <v>#REF!</v>
      </c>
      <c r="AE22" s="52" t="e">
        <f>INDEX(#REF!,MATCH('Chart tables'!$D$4,#REF!,0),MATCH('Chart tables'!AE$8,#REF!,0))</f>
        <v>#REF!</v>
      </c>
      <c r="AF22" s="52" t="e">
        <f>INDEX(#REF!,MATCH('Chart tables'!$D$4,#REF!,0),MATCH('Chart tables'!AF$8,#REF!,0))</f>
        <v>#REF!</v>
      </c>
      <c r="AG22" s="52" t="e">
        <f>INDEX(#REF!,MATCH('Chart tables'!$D$4,#REF!,0),MATCH('Chart tables'!AG$8,#REF!,0))</f>
        <v>#REF!</v>
      </c>
      <c r="AH22" s="52" t="e">
        <f>INDEX(#REF!,MATCH('Chart tables'!$D$4,#REF!,0),MATCH('Chart tables'!AH$8,#REF!,0))</f>
        <v>#REF!</v>
      </c>
    </row>
    <row r="24" spans="2:34" ht="15" x14ac:dyDescent="0.25">
      <c r="B24" s="54" t="str">
        <f>$D$4</f>
        <v>Option 7D</v>
      </c>
      <c r="C24" s="53" t="str">
        <f>'General inputs'!$I$34</f>
        <v>Low</v>
      </c>
      <c r="D24" s="53"/>
      <c r="E24" s="33">
        <f>FirstYear</f>
        <v>2023</v>
      </c>
      <c r="F24" s="33">
        <f>E24+1</f>
        <v>2024</v>
      </c>
      <c r="G24" s="33">
        <f t="shared" ref="G24" si="29">F24+1</f>
        <v>2025</v>
      </c>
      <c r="H24" s="33">
        <f t="shared" ref="H24" si="30">G24+1</f>
        <v>2026</v>
      </c>
      <c r="I24" s="33">
        <f t="shared" ref="I24" si="31">H24+1</f>
        <v>2027</v>
      </c>
      <c r="J24" s="33">
        <f t="shared" ref="J24" si="32">I24+1</f>
        <v>2028</v>
      </c>
      <c r="K24" s="33">
        <f t="shared" ref="K24" si="33">J24+1</f>
        <v>2029</v>
      </c>
      <c r="L24" s="33">
        <f t="shared" ref="L24" si="34">K24+1</f>
        <v>2030</v>
      </c>
      <c r="M24" s="33">
        <f t="shared" ref="M24" si="35">L24+1</f>
        <v>2031</v>
      </c>
      <c r="N24" s="33">
        <f t="shared" ref="N24" si="36">M24+1</f>
        <v>2032</v>
      </c>
      <c r="O24" s="33">
        <f t="shared" ref="O24" si="37">N24+1</f>
        <v>2033</v>
      </c>
      <c r="P24" s="33">
        <f t="shared" ref="P24" si="38">O24+1</f>
        <v>2034</v>
      </c>
      <c r="Q24" s="33">
        <f t="shared" ref="Q24" si="39">P24+1</f>
        <v>2035</v>
      </c>
      <c r="R24" s="33">
        <f t="shared" ref="R24" si="40">Q24+1</f>
        <v>2036</v>
      </c>
      <c r="S24" s="33">
        <f t="shared" ref="S24" si="41">R24+1</f>
        <v>2037</v>
      </c>
      <c r="T24" s="33">
        <f t="shared" ref="T24" si="42">S24+1</f>
        <v>2038</v>
      </c>
      <c r="U24" s="33">
        <f t="shared" ref="U24" si="43">T24+1</f>
        <v>2039</v>
      </c>
      <c r="V24" s="33">
        <f t="shared" ref="V24" si="44">U24+1</f>
        <v>2040</v>
      </c>
      <c r="W24" s="33">
        <f t="shared" ref="W24" si="45">V24+1</f>
        <v>2041</v>
      </c>
      <c r="X24" s="33">
        <f t="shared" ref="X24" si="46">W24+1</f>
        <v>2042</v>
      </c>
      <c r="Y24" s="33">
        <f t="shared" ref="Y24" si="47">X24+1</f>
        <v>2043</v>
      </c>
      <c r="Z24" s="33">
        <f t="shared" ref="Z24" si="48">Y24+1</f>
        <v>2044</v>
      </c>
      <c r="AA24" s="33">
        <f t="shared" ref="AA24" si="49">Z24+1</f>
        <v>2045</v>
      </c>
      <c r="AB24" s="33">
        <f t="shared" ref="AB24" si="50">AA24+1</f>
        <v>2046</v>
      </c>
      <c r="AC24" s="33">
        <f t="shared" ref="AC24" si="51">AB24+1</f>
        <v>2047</v>
      </c>
      <c r="AD24" s="33">
        <f t="shared" ref="AD24" si="52">AC24+1</f>
        <v>2048</v>
      </c>
      <c r="AE24" s="33">
        <f t="shared" ref="AE24" si="53">AD24+1</f>
        <v>2049</v>
      </c>
      <c r="AF24" s="33">
        <f t="shared" ref="AF24" si="54">AE24+1</f>
        <v>2050</v>
      </c>
      <c r="AG24" s="33">
        <f t="shared" ref="AG24" si="55">AF24+1</f>
        <v>2051</v>
      </c>
      <c r="AH24" s="33">
        <f t="shared" ref="AH24" si="56">AG24+1</f>
        <v>2052</v>
      </c>
    </row>
    <row r="25" spans="2:34" x14ac:dyDescent="0.2">
      <c r="B25" s="21" t="str">
        <f>'General inputs'!$B$36</f>
        <v xml:space="preserve">Avoided fuel consumption from generation dispatch </v>
      </c>
      <c r="C25" s="5"/>
      <c r="D25" s="5"/>
      <c r="E25" s="52" t="e">
        <f>INDEX(#REF!,MATCH('Chart tables'!$D$4,#REF!,0),MATCH('Chart tables'!E$8,#REF!,0))/1000000</f>
        <v>#REF!</v>
      </c>
      <c r="F25" s="52" t="e">
        <f>INDEX(#REF!,MATCH('Chart tables'!$D$4,#REF!,0),MATCH('Chart tables'!F$8,#REF!,0))</f>
        <v>#REF!</v>
      </c>
      <c r="G25" s="52" t="e">
        <f>INDEX(#REF!,MATCH('Chart tables'!$D$4,#REF!,0),MATCH('Chart tables'!G$8,#REF!,0))</f>
        <v>#REF!</v>
      </c>
      <c r="H25" s="52" t="e">
        <f>INDEX(#REF!,MATCH('Chart tables'!$D$4,#REF!,0),MATCH('Chart tables'!H$8,#REF!,0))</f>
        <v>#REF!</v>
      </c>
      <c r="I25" s="52" t="e">
        <f>INDEX(#REF!,MATCH('Chart tables'!$D$4,#REF!,0),MATCH('Chart tables'!I$8,#REF!,0))</f>
        <v>#REF!</v>
      </c>
      <c r="J25" s="52" t="e">
        <f>INDEX(#REF!,MATCH('Chart tables'!$D$4,#REF!,0),MATCH('Chart tables'!J$8,#REF!,0))</f>
        <v>#REF!</v>
      </c>
      <c r="K25" s="52" t="e">
        <f>INDEX(#REF!,MATCH('Chart tables'!$D$4,#REF!,0),MATCH('Chart tables'!K$8,#REF!,0))</f>
        <v>#REF!</v>
      </c>
      <c r="L25" s="52" t="e">
        <f>INDEX(#REF!,MATCH('Chart tables'!$D$4,#REF!,0),MATCH('Chart tables'!L$8,#REF!,0))</f>
        <v>#REF!</v>
      </c>
      <c r="M25" s="52" t="e">
        <f>INDEX(#REF!,MATCH('Chart tables'!$D$4,#REF!,0),MATCH('Chart tables'!M$8,#REF!,0))</f>
        <v>#REF!</v>
      </c>
      <c r="N25" s="52" t="e">
        <f>INDEX(#REF!,MATCH('Chart tables'!$D$4,#REF!,0),MATCH('Chart tables'!N$8,#REF!,0))</f>
        <v>#REF!</v>
      </c>
      <c r="O25" s="52" t="e">
        <f>INDEX(#REF!,MATCH('Chart tables'!$D$4,#REF!,0),MATCH('Chart tables'!O$8,#REF!,0))</f>
        <v>#REF!</v>
      </c>
      <c r="P25" s="52" t="e">
        <f>INDEX(#REF!,MATCH('Chart tables'!$D$4,#REF!,0),MATCH('Chart tables'!P$8,#REF!,0))</f>
        <v>#REF!</v>
      </c>
      <c r="Q25" s="52" t="e">
        <f>INDEX(#REF!,MATCH('Chart tables'!$D$4,#REF!,0),MATCH('Chart tables'!Q$8,#REF!,0))</f>
        <v>#REF!</v>
      </c>
      <c r="R25" s="52" t="e">
        <f>INDEX(#REF!,MATCH('Chart tables'!$D$4,#REF!,0),MATCH('Chart tables'!R$8,#REF!,0))</f>
        <v>#REF!</v>
      </c>
      <c r="S25" s="52" t="e">
        <f>INDEX(#REF!,MATCH('Chart tables'!$D$4,#REF!,0),MATCH('Chart tables'!S$8,#REF!,0))</f>
        <v>#REF!</v>
      </c>
      <c r="T25" s="52" t="e">
        <f>INDEX(#REF!,MATCH('Chart tables'!$D$4,#REF!,0),MATCH('Chart tables'!T$8,#REF!,0))</f>
        <v>#REF!</v>
      </c>
      <c r="U25" s="52" t="e">
        <f>INDEX(#REF!,MATCH('Chart tables'!$D$4,#REF!,0),MATCH('Chart tables'!U$8,#REF!,0))</f>
        <v>#REF!</v>
      </c>
      <c r="V25" s="52" t="e">
        <f>INDEX(#REF!,MATCH('Chart tables'!$D$4,#REF!,0),MATCH('Chart tables'!V$8,#REF!,0))</f>
        <v>#REF!</v>
      </c>
      <c r="W25" s="52" t="e">
        <f>INDEX(#REF!,MATCH('Chart tables'!$D$4,#REF!,0),MATCH('Chart tables'!W$8,#REF!,0))</f>
        <v>#REF!</v>
      </c>
      <c r="X25" s="52" t="e">
        <f>INDEX(#REF!,MATCH('Chart tables'!$D$4,#REF!,0),MATCH('Chart tables'!X$8,#REF!,0))</f>
        <v>#REF!</v>
      </c>
      <c r="Y25" s="52" t="e">
        <f>INDEX(#REF!,MATCH('Chart tables'!$D$4,#REF!,0),MATCH('Chart tables'!Y$8,#REF!,0))</f>
        <v>#REF!</v>
      </c>
      <c r="Z25" s="52" t="e">
        <f>INDEX(#REF!,MATCH('Chart tables'!$D$4,#REF!,0),MATCH('Chart tables'!Z$8,#REF!,0))</f>
        <v>#REF!</v>
      </c>
      <c r="AA25" s="52" t="e">
        <f>INDEX(#REF!,MATCH('Chart tables'!$D$4,#REF!,0),MATCH('Chart tables'!AA$8,#REF!,0))</f>
        <v>#REF!</v>
      </c>
      <c r="AB25" s="52" t="e">
        <f>INDEX(#REF!,MATCH('Chart tables'!$D$4,#REF!,0),MATCH('Chart tables'!AB$8,#REF!,0))</f>
        <v>#REF!</v>
      </c>
      <c r="AC25" s="52" t="e">
        <f>INDEX(#REF!,MATCH('Chart tables'!$D$4,#REF!,0),MATCH('Chart tables'!AC$8,#REF!,0))</f>
        <v>#REF!</v>
      </c>
      <c r="AD25" s="52" t="e">
        <f>INDEX(#REF!,MATCH('Chart tables'!$D$4,#REF!,0),MATCH('Chart tables'!AD$8,#REF!,0))</f>
        <v>#REF!</v>
      </c>
      <c r="AE25" s="52" t="e">
        <f>INDEX(#REF!,MATCH('Chart tables'!$D$4,#REF!,0),MATCH('Chart tables'!AE$8,#REF!,0))</f>
        <v>#REF!</v>
      </c>
      <c r="AF25" s="52" t="e">
        <f>INDEX(#REF!,MATCH('Chart tables'!$D$4,#REF!,0),MATCH('Chart tables'!AF$8,#REF!,0))</f>
        <v>#REF!</v>
      </c>
      <c r="AG25" s="52" t="e">
        <f>INDEX(#REF!,MATCH('Chart tables'!$D$4,#REF!,0),MATCH('Chart tables'!AG$8,#REF!,0))</f>
        <v>#REF!</v>
      </c>
      <c r="AH25" s="52" t="e">
        <f>INDEX(#REF!,MATCH('Chart tables'!$D$4,#REF!,0),MATCH('Chart tables'!AH$8,#REF!,0))</f>
        <v>#REF!</v>
      </c>
    </row>
    <row r="26" spans="2:34" x14ac:dyDescent="0.2">
      <c r="B26" s="21" t="str">
        <f>'General inputs'!$B$37</f>
        <v xml:space="preserve">Avoided voluntary load curtailment </v>
      </c>
      <c r="C26" s="5"/>
      <c r="D26" s="5"/>
      <c r="E26" s="52" t="e">
        <f>INDEX(#REF!,MATCH('Chart tables'!$D$4,#REF!,0),MATCH('Chart tables'!E$8,#REF!,0))/1000000</f>
        <v>#REF!</v>
      </c>
      <c r="F26" s="52" t="e">
        <f>INDEX(#REF!,MATCH('Chart tables'!$D$4,#REF!,0),MATCH('Chart tables'!F$8,#REF!,0))</f>
        <v>#REF!</v>
      </c>
      <c r="G26" s="52" t="e">
        <f>INDEX(#REF!,MATCH('Chart tables'!$D$4,#REF!,0),MATCH('Chart tables'!G$8,#REF!,0))</f>
        <v>#REF!</v>
      </c>
      <c r="H26" s="52" t="e">
        <f>INDEX(#REF!,MATCH('Chart tables'!$D$4,#REF!,0),MATCH('Chart tables'!H$8,#REF!,0))</f>
        <v>#REF!</v>
      </c>
      <c r="I26" s="52" t="e">
        <f>INDEX(#REF!,MATCH('Chart tables'!$D$4,#REF!,0),MATCH('Chart tables'!I$8,#REF!,0))</f>
        <v>#REF!</v>
      </c>
      <c r="J26" s="52" t="e">
        <f>INDEX(#REF!,MATCH('Chart tables'!$D$4,#REF!,0),MATCH('Chart tables'!J$8,#REF!,0))</f>
        <v>#REF!</v>
      </c>
      <c r="K26" s="52" t="e">
        <f>INDEX(#REF!,MATCH('Chart tables'!$D$4,#REF!,0),MATCH('Chart tables'!K$8,#REF!,0))</f>
        <v>#REF!</v>
      </c>
      <c r="L26" s="52" t="e">
        <f>INDEX(#REF!,MATCH('Chart tables'!$D$4,#REF!,0),MATCH('Chart tables'!L$8,#REF!,0))</f>
        <v>#REF!</v>
      </c>
      <c r="M26" s="52" t="e">
        <f>INDEX(#REF!,MATCH('Chart tables'!$D$4,#REF!,0),MATCH('Chart tables'!M$8,#REF!,0))</f>
        <v>#REF!</v>
      </c>
      <c r="N26" s="52" t="e">
        <f>INDEX(#REF!,MATCH('Chart tables'!$D$4,#REF!,0),MATCH('Chart tables'!N$8,#REF!,0))</f>
        <v>#REF!</v>
      </c>
      <c r="O26" s="52" t="e">
        <f>INDEX(#REF!,MATCH('Chart tables'!$D$4,#REF!,0),MATCH('Chart tables'!O$8,#REF!,0))</f>
        <v>#REF!</v>
      </c>
      <c r="P26" s="52" t="e">
        <f>INDEX(#REF!,MATCH('Chart tables'!$D$4,#REF!,0),MATCH('Chart tables'!P$8,#REF!,0))</f>
        <v>#REF!</v>
      </c>
      <c r="Q26" s="52" t="e">
        <f>INDEX(#REF!,MATCH('Chart tables'!$D$4,#REF!,0),MATCH('Chart tables'!Q$8,#REF!,0))</f>
        <v>#REF!</v>
      </c>
      <c r="R26" s="52" t="e">
        <f>INDEX(#REF!,MATCH('Chart tables'!$D$4,#REF!,0),MATCH('Chart tables'!R$8,#REF!,0))</f>
        <v>#REF!</v>
      </c>
      <c r="S26" s="52" t="e">
        <f>INDEX(#REF!,MATCH('Chart tables'!$D$4,#REF!,0),MATCH('Chart tables'!S$8,#REF!,0))</f>
        <v>#REF!</v>
      </c>
      <c r="T26" s="52" t="e">
        <f>INDEX(#REF!,MATCH('Chart tables'!$D$4,#REF!,0),MATCH('Chart tables'!T$8,#REF!,0))</f>
        <v>#REF!</v>
      </c>
      <c r="U26" s="52" t="e">
        <f>INDEX(#REF!,MATCH('Chart tables'!$D$4,#REF!,0),MATCH('Chart tables'!U$8,#REF!,0))</f>
        <v>#REF!</v>
      </c>
      <c r="V26" s="52" t="e">
        <f>INDEX(#REF!,MATCH('Chart tables'!$D$4,#REF!,0),MATCH('Chart tables'!V$8,#REF!,0))</f>
        <v>#REF!</v>
      </c>
      <c r="W26" s="52" t="e">
        <f>INDEX(#REF!,MATCH('Chart tables'!$D$4,#REF!,0),MATCH('Chart tables'!W$8,#REF!,0))</f>
        <v>#REF!</v>
      </c>
      <c r="X26" s="52" t="e">
        <f>INDEX(#REF!,MATCH('Chart tables'!$D$4,#REF!,0),MATCH('Chart tables'!X$8,#REF!,0))</f>
        <v>#REF!</v>
      </c>
      <c r="Y26" s="52" t="e">
        <f>INDEX(#REF!,MATCH('Chart tables'!$D$4,#REF!,0),MATCH('Chart tables'!Y$8,#REF!,0))</f>
        <v>#REF!</v>
      </c>
      <c r="Z26" s="52" t="e">
        <f>INDEX(#REF!,MATCH('Chart tables'!$D$4,#REF!,0),MATCH('Chart tables'!Z$8,#REF!,0))</f>
        <v>#REF!</v>
      </c>
      <c r="AA26" s="52" t="e">
        <f>INDEX(#REF!,MATCH('Chart tables'!$D$4,#REF!,0),MATCH('Chart tables'!AA$8,#REF!,0))</f>
        <v>#REF!</v>
      </c>
      <c r="AB26" s="52" t="e">
        <f>INDEX(#REF!,MATCH('Chart tables'!$D$4,#REF!,0),MATCH('Chart tables'!AB$8,#REF!,0))</f>
        <v>#REF!</v>
      </c>
      <c r="AC26" s="52" t="e">
        <f>INDEX(#REF!,MATCH('Chart tables'!$D$4,#REF!,0),MATCH('Chart tables'!AC$8,#REF!,0))</f>
        <v>#REF!</v>
      </c>
      <c r="AD26" s="52" t="e">
        <f>INDEX(#REF!,MATCH('Chart tables'!$D$4,#REF!,0),MATCH('Chart tables'!AD$8,#REF!,0))</f>
        <v>#REF!</v>
      </c>
      <c r="AE26" s="52" t="e">
        <f>INDEX(#REF!,MATCH('Chart tables'!$D$4,#REF!,0),MATCH('Chart tables'!AE$8,#REF!,0))</f>
        <v>#REF!</v>
      </c>
      <c r="AF26" s="52" t="e">
        <f>INDEX(#REF!,MATCH('Chart tables'!$D$4,#REF!,0),MATCH('Chart tables'!AF$8,#REF!,0))</f>
        <v>#REF!</v>
      </c>
      <c r="AG26" s="52" t="e">
        <f>INDEX(#REF!,MATCH('Chart tables'!$D$4,#REF!,0),MATCH('Chart tables'!AG$8,#REF!,0))</f>
        <v>#REF!</v>
      </c>
      <c r="AH26" s="52" t="e">
        <f>INDEX(#REF!,MATCH('Chart tables'!$D$4,#REF!,0),MATCH('Chart tables'!AH$8,#REF!,0))</f>
        <v>#REF!</v>
      </c>
    </row>
    <row r="27" spans="2:34" x14ac:dyDescent="0.2">
      <c r="B27" s="21" t="str">
        <f>'General inputs'!$B$38</f>
        <v>Avoided involuntary load shedding</v>
      </c>
      <c r="C27" s="5"/>
      <c r="D27" s="5"/>
      <c r="E27" s="52" t="e">
        <f>INDEX(#REF!,MATCH('Chart tables'!$D$4,#REF!,0),MATCH('Chart tables'!E$8,#REF!,0))/1000000</f>
        <v>#REF!</v>
      </c>
      <c r="F27" s="52" t="e">
        <f>INDEX(#REF!,MATCH('Chart tables'!$D$4,#REF!,0),MATCH('Chart tables'!F$8,#REF!,0))</f>
        <v>#REF!</v>
      </c>
      <c r="G27" s="52" t="e">
        <f>INDEX(#REF!,MATCH('Chart tables'!$D$4,#REF!,0),MATCH('Chart tables'!G$8,#REF!,0))</f>
        <v>#REF!</v>
      </c>
      <c r="H27" s="52" t="e">
        <f>INDEX(#REF!,MATCH('Chart tables'!$D$4,#REF!,0),MATCH('Chart tables'!H$8,#REF!,0))</f>
        <v>#REF!</v>
      </c>
      <c r="I27" s="52" t="e">
        <f>INDEX(#REF!,MATCH('Chart tables'!$D$4,#REF!,0),MATCH('Chart tables'!I$8,#REF!,0))</f>
        <v>#REF!</v>
      </c>
      <c r="J27" s="52" t="e">
        <f>INDEX(#REF!,MATCH('Chart tables'!$D$4,#REF!,0),MATCH('Chart tables'!J$8,#REF!,0))</f>
        <v>#REF!</v>
      </c>
      <c r="K27" s="52" t="e">
        <f>INDEX(#REF!,MATCH('Chart tables'!$D$4,#REF!,0),MATCH('Chart tables'!K$8,#REF!,0))</f>
        <v>#REF!</v>
      </c>
      <c r="L27" s="52" t="e">
        <f>INDEX(#REF!,MATCH('Chart tables'!$D$4,#REF!,0),MATCH('Chart tables'!L$8,#REF!,0))</f>
        <v>#REF!</v>
      </c>
      <c r="M27" s="52" t="e">
        <f>INDEX(#REF!,MATCH('Chart tables'!$D$4,#REF!,0),MATCH('Chart tables'!M$8,#REF!,0))</f>
        <v>#REF!</v>
      </c>
      <c r="N27" s="52" t="e">
        <f>INDEX(#REF!,MATCH('Chart tables'!$D$4,#REF!,0),MATCH('Chart tables'!N$8,#REF!,0))</f>
        <v>#REF!</v>
      </c>
      <c r="O27" s="52" t="e">
        <f>INDEX(#REF!,MATCH('Chart tables'!$D$4,#REF!,0),MATCH('Chart tables'!O$8,#REF!,0))</f>
        <v>#REF!</v>
      </c>
      <c r="P27" s="52" t="e">
        <f>INDEX(#REF!,MATCH('Chart tables'!$D$4,#REF!,0),MATCH('Chart tables'!P$8,#REF!,0))</f>
        <v>#REF!</v>
      </c>
      <c r="Q27" s="52" t="e">
        <f>INDEX(#REF!,MATCH('Chart tables'!$D$4,#REF!,0),MATCH('Chart tables'!Q$8,#REF!,0))</f>
        <v>#REF!</v>
      </c>
      <c r="R27" s="52" t="e">
        <f>INDEX(#REF!,MATCH('Chart tables'!$D$4,#REF!,0),MATCH('Chart tables'!R$8,#REF!,0))</f>
        <v>#REF!</v>
      </c>
      <c r="S27" s="52" t="e">
        <f>INDEX(#REF!,MATCH('Chart tables'!$D$4,#REF!,0),MATCH('Chart tables'!S$8,#REF!,0))</f>
        <v>#REF!</v>
      </c>
      <c r="T27" s="52" t="e">
        <f>INDEX(#REF!,MATCH('Chart tables'!$D$4,#REF!,0),MATCH('Chart tables'!T$8,#REF!,0))</f>
        <v>#REF!</v>
      </c>
      <c r="U27" s="52" t="e">
        <f>INDEX(#REF!,MATCH('Chart tables'!$D$4,#REF!,0),MATCH('Chart tables'!U$8,#REF!,0))</f>
        <v>#REF!</v>
      </c>
      <c r="V27" s="52" t="e">
        <f>INDEX(#REF!,MATCH('Chart tables'!$D$4,#REF!,0),MATCH('Chart tables'!V$8,#REF!,0))</f>
        <v>#REF!</v>
      </c>
      <c r="W27" s="52" t="e">
        <f>INDEX(#REF!,MATCH('Chart tables'!$D$4,#REF!,0),MATCH('Chart tables'!W$8,#REF!,0))</f>
        <v>#REF!</v>
      </c>
      <c r="X27" s="52" t="e">
        <f>INDEX(#REF!,MATCH('Chart tables'!$D$4,#REF!,0),MATCH('Chart tables'!X$8,#REF!,0))</f>
        <v>#REF!</v>
      </c>
      <c r="Y27" s="52" t="e">
        <f>INDEX(#REF!,MATCH('Chart tables'!$D$4,#REF!,0),MATCH('Chart tables'!Y$8,#REF!,0))</f>
        <v>#REF!</v>
      </c>
      <c r="Z27" s="52" t="e">
        <f>INDEX(#REF!,MATCH('Chart tables'!$D$4,#REF!,0),MATCH('Chart tables'!Z$8,#REF!,0))</f>
        <v>#REF!</v>
      </c>
      <c r="AA27" s="52" t="e">
        <f>INDEX(#REF!,MATCH('Chart tables'!$D$4,#REF!,0),MATCH('Chart tables'!AA$8,#REF!,0))</f>
        <v>#REF!</v>
      </c>
      <c r="AB27" s="52" t="e">
        <f>INDEX(#REF!,MATCH('Chart tables'!$D$4,#REF!,0),MATCH('Chart tables'!AB$8,#REF!,0))</f>
        <v>#REF!</v>
      </c>
      <c r="AC27" s="52" t="e">
        <f>INDEX(#REF!,MATCH('Chart tables'!$D$4,#REF!,0),MATCH('Chart tables'!AC$8,#REF!,0))</f>
        <v>#REF!</v>
      </c>
      <c r="AD27" s="52" t="e">
        <f>INDEX(#REF!,MATCH('Chart tables'!$D$4,#REF!,0),MATCH('Chart tables'!AD$8,#REF!,0))</f>
        <v>#REF!</v>
      </c>
      <c r="AE27" s="52" t="e">
        <f>INDEX(#REF!,MATCH('Chart tables'!$D$4,#REF!,0),MATCH('Chart tables'!AE$8,#REF!,0))</f>
        <v>#REF!</v>
      </c>
      <c r="AF27" s="52" t="e">
        <f>INDEX(#REF!,MATCH('Chart tables'!$D$4,#REF!,0),MATCH('Chart tables'!AF$8,#REF!,0))</f>
        <v>#REF!</v>
      </c>
      <c r="AG27" s="52" t="e">
        <f>INDEX(#REF!,MATCH('Chart tables'!$D$4,#REF!,0),MATCH('Chart tables'!AG$8,#REF!,0))</f>
        <v>#REF!</v>
      </c>
      <c r="AH27" s="52" t="e">
        <f>INDEX(#REF!,MATCH('Chart tables'!$D$4,#REF!,0),MATCH('Chart tables'!AH$8,#REF!,0))</f>
        <v>#REF!</v>
      </c>
    </row>
    <row r="28" spans="2:34" x14ac:dyDescent="0.2">
      <c r="B28" s="21" t="str">
        <f>'General inputs'!$B$39</f>
        <v>Avoided costs for non RIT-T proponent parties</v>
      </c>
      <c r="C28" s="5"/>
      <c r="D28" s="5"/>
      <c r="E28" s="52" t="e">
        <f>INDEX(#REF!,MATCH('Chart tables'!$D$4,#REF!,0),MATCH('Chart tables'!E$8,#REF!,0))/1000000</f>
        <v>#REF!</v>
      </c>
      <c r="F28" s="52" t="e">
        <f>INDEX(#REF!,MATCH('Chart tables'!$D$4,#REF!,0),MATCH('Chart tables'!F$8,#REF!,0))</f>
        <v>#REF!</v>
      </c>
      <c r="G28" s="52" t="e">
        <f>INDEX(#REF!,MATCH('Chart tables'!$D$4,#REF!,0),MATCH('Chart tables'!G$8,#REF!,0))</f>
        <v>#REF!</v>
      </c>
      <c r="H28" s="52" t="e">
        <f>INDEX(#REF!,MATCH('Chart tables'!$D$4,#REF!,0),MATCH('Chart tables'!H$8,#REF!,0))</f>
        <v>#REF!</v>
      </c>
      <c r="I28" s="52" t="e">
        <f>INDEX(#REF!,MATCH('Chart tables'!$D$4,#REF!,0),MATCH('Chart tables'!I$8,#REF!,0))</f>
        <v>#REF!</v>
      </c>
      <c r="J28" s="52" t="e">
        <f>INDEX(#REF!,MATCH('Chart tables'!$D$4,#REF!,0),MATCH('Chart tables'!J$8,#REF!,0))</f>
        <v>#REF!</v>
      </c>
      <c r="K28" s="52" t="e">
        <f>INDEX(#REF!,MATCH('Chart tables'!$D$4,#REF!,0),MATCH('Chart tables'!K$8,#REF!,0))</f>
        <v>#REF!</v>
      </c>
      <c r="L28" s="52" t="e">
        <f>INDEX(#REF!,MATCH('Chart tables'!$D$4,#REF!,0),MATCH('Chart tables'!L$8,#REF!,0))</f>
        <v>#REF!</v>
      </c>
      <c r="M28" s="52" t="e">
        <f>INDEX(#REF!,MATCH('Chart tables'!$D$4,#REF!,0),MATCH('Chart tables'!M$8,#REF!,0))</f>
        <v>#REF!</v>
      </c>
      <c r="N28" s="52" t="e">
        <f>INDEX(#REF!,MATCH('Chart tables'!$D$4,#REF!,0),MATCH('Chart tables'!N$8,#REF!,0))</f>
        <v>#REF!</v>
      </c>
      <c r="O28" s="52" t="e">
        <f>INDEX(#REF!,MATCH('Chart tables'!$D$4,#REF!,0),MATCH('Chart tables'!O$8,#REF!,0))</f>
        <v>#REF!</v>
      </c>
      <c r="P28" s="52" t="e">
        <f>INDEX(#REF!,MATCH('Chart tables'!$D$4,#REF!,0),MATCH('Chart tables'!P$8,#REF!,0))</f>
        <v>#REF!</v>
      </c>
      <c r="Q28" s="52" t="e">
        <f>INDEX(#REF!,MATCH('Chart tables'!$D$4,#REF!,0),MATCH('Chart tables'!Q$8,#REF!,0))</f>
        <v>#REF!</v>
      </c>
      <c r="R28" s="52" t="e">
        <f>INDEX(#REF!,MATCH('Chart tables'!$D$4,#REF!,0),MATCH('Chart tables'!R$8,#REF!,0))</f>
        <v>#REF!</v>
      </c>
      <c r="S28" s="52" t="e">
        <f>INDEX(#REF!,MATCH('Chart tables'!$D$4,#REF!,0),MATCH('Chart tables'!S$8,#REF!,0))</f>
        <v>#REF!</v>
      </c>
      <c r="T28" s="52" t="e">
        <f>INDEX(#REF!,MATCH('Chart tables'!$D$4,#REF!,0),MATCH('Chart tables'!T$8,#REF!,0))</f>
        <v>#REF!</v>
      </c>
      <c r="U28" s="52" t="e">
        <f>INDEX(#REF!,MATCH('Chart tables'!$D$4,#REF!,0),MATCH('Chart tables'!U$8,#REF!,0))</f>
        <v>#REF!</v>
      </c>
      <c r="V28" s="52" t="e">
        <f>INDEX(#REF!,MATCH('Chart tables'!$D$4,#REF!,0),MATCH('Chart tables'!V$8,#REF!,0))</f>
        <v>#REF!</v>
      </c>
      <c r="W28" s="52" t="e">
        <f>INDEX(#REF!,MATCH('Chart tables'!$D$4,#REF!,0),MATCH('Chart tables'!W$8,#REF!,0))</f>
        <v>#REF!</v>
      </c>
      <c r="X28" s="52" t="e">
        <f>INDEX(#REF!,MATCH('Chart tables'!$D$4,#REF!,0),MATCH('Chart tables'!X$8,#REF!,0))</f>
        <v>#REF!</v>
      </c>
      <c r="Y28" s="52" t="e">
        <f>INDEX(#REF!,MATCH('Chart tables'!$D$4,#REF!,0),MATCH('Chart tables'!Y$8,#REF!,0))</f>
        <v>#REF!</v>
      </c>
      <c r="Z28" s="52" t="e">
        <f>INDEX(#REF!,MATCH('Chart tables'!$D$4,#REF!,0),MATCH('Chart tables'!Z$8,#REF!,0))</f>
        <v>#REF!</v>
      </c>
      <c r="AA28" s="52" t="e">
        <f>INDEX(#REF!,MATCH('Chart tables'!$D$4,#REF!,0),MATCH('Chart tables'!AA$8,#REF!,0))</f>
        <v>#REF!</v>
      </c>
      <c r="AB28" s="52" t="e">
        <f>INDEX(#REF!,MATCH('Chart tables'!$D$4,#REF!,0),MATCH('Chart tables'!AB$8,#REF!,0))</f>
        <v>#REF!</v>
      </c>
      <c r="AC28" s="52" t="e">
        <f>INDEX(#REF!,MATCH('Chart tables'!$D$4,#REF!,0),MATCH('Chart tables'!AC$8,#REF!,0))</f>
        <v>#REF!</v>
      </c>
      <c r="AD28" s="52" t="e">
        <f>INDEX(#REF!,MATCH('Chart tables'!$D$4,#REF!,0),MATCH('Chart tables'!AD$8,#REF!,0))</f>
        <v>#REF!</v>
      </c>
      <c r="AE28" s="52" t="e">
        <f>INDEX(#REF!,MATCH('Chart tables'!$D$4,#REF!,0),MATCH('Chart tables'!AE$8,#REF!,0))</f>
        <v>#REF!</v>
      </c>
      <c r="AF28" s="52" t="e">
        <f>INDEX(#REF!,MATCH('Chart tables'!$D$4,#REF!,0),MATCH('Chart tables'!AF$8,#REF!,0))</f>
        <v>#REF!</v>
      </c>
      <c r="AG28" s="52" t="e">
        <f>INDEX(#REF!,MATCH('Chart tables'!$D$4,#REF!,0),MATCH('Chart tables'!AG$8,#REF!,0))</f>
        <v>#REF!</v>
      </c>
      <c r="AH28" s="52" t="e">
        <f>INDEX(#REF!,MATCH('Chart tables'!$D$4,#REF!,0),MATCH('Chart tables'!AH$8,#REF!,0))</f>
        <v>#REF!</v>
      </c>
    </row>
    <row r="29" spans="2:34" x14ac:dyDescent="0.2">
      <c r="B29" s="21" t="str">
        <f>'General inputs'!$B$40</f>
        <v>Avoided unrelated TNSP expenditure</v>
      </c>
      <c r="C29" s="5"/>
      <c r="D29" s="5"/>
      <c r="E29" s="52" t="e">
        <f>INDEX(#REF!,MATCH('Chart tables'!$D$4,#REF!,0),MATCH('Chart tables'!E$8,#REF!,0))/1000000</f>
        <v>#REF!</v>
      </c>
      <c r="F29" s="52" t="e">
        <f>INDEX(#REF!,MATCH('Chart tables'!$D$4,#REF!,0),MATCH('Chart tables'!F$8,#REF!,0))</f>
        <v>#REF!</v>
      </c>
      <c r="G29" s="52" t="e">
        <f>INDEX(#REF!,MATCH('Chart tables'!$D$4,#REF!,0),MATCH('Chart tables'!G$8,#REF!,0))</f>
        <v>#REF!</v>
      </c>
      <c r="H29" s="52" t="e">
        <f>INDEX(#REF!,MATCH('Chart tables'!$D$4,#REF!,0),MATCH('Chart tables'!H$8,#REF!,0))</f>
        <v>#REF!</v>
      </c>
      <c r="I29" s="52" t="e">
        <f>INDEX(#REF!,MATCH('Chart tables'!$D$4,#REF!,0),MATCH('Chart tables'!I$8,#REF!,0))</f>
        <v>#REF!</v>
      </c>
      <c r="J29" s="52" t="e">
        <f>INDEX(#REF!,MATCH('Chart tables'!$D$4,#REF!,0),MATCH('Chart tables'!J$8,#REF!,0))</f>
        <v>#REF!</v>
      </c>
      <c r="K29" s="52" t="e">
        <f>INDEX(#REF!,MATCH('Chart tables'!$D$4,#REF!,0),MATCH('Chart tables'!K$8,#REF!,0))</f>
        <v>#REF!</v>
      </c>
      <c r="L29" s="52" t="e">
        <f>INDEX(#REF!,MATCH('Chart tables'!$D$4,#REF!,0),MATCH('Chart tables'!L$8,#REF!,0))</f>
        <v>#REF!</v>
      </c>
      <c r="M29" s="52" t="e">
        <f>INDEX(#REF!,MATCH('Chart tables'!$D$4,#REF!,0),MATCH('Chart tables'!M$8,#REF!,0))</f>
        <v>#REF!</v>
      </c>
      <c r="N29" s="52" t="e">
        <f>INDEX(#REF!,MATCH('Chart tables'!$D$4,#REF!,0),MATCH('Chart tables'!N$8,#REF!,0))</f>
        <v>#REF!</v>
      </c>
      <c r="O29" s="52" t="e">
        <f>INDEX(#REF!,MATCH('Chart tables'!$D$4,#REF!,0),MATCH('Chart tables'!O$8,#REF!,0))</f>
        <v>#REF!</v>
      </c>
      <c r="P29" s="52" t="e">
        <f>INDEX(#REF!,MATCH('Chart tables'!$D$4,#REF!,0),MATCH('Chart tables'!P$8,#REF!,0))</f>
        <v>#REF!</v>
      </c>
      <c r="Q29" s="52" t="e">
        <f>INDEX(#REF!,MATCH('Chart tables'!$D$4,#REF!,0),MATCH('Chart tables'!Q$8,#REF!,0))</f>
        <v>#REF!</v>
      </c>
      <c r="R29" s="52" t="e">
        <f>INDEX(#REF!,MATCH('Chart tables'!$D$4,#REF!,0),MATCH('Chart tables'!R$8,#REF!,0))</f>
        <v>#REF!</v>
      </c>
      <c r="S29" s="52" t="e">
        <f>INDEX(#REF!,MATCH('Chart tables'!$D$4,#REF!,0),MATCH('Chart tables'!S$8,#REF!,0))</f>
        <v>#REF!</v>
      </c>
      <c r="T29" s="52" t="e">
        <f>INDEX(#REF!,MATCH('Chart tables'!$D$4,#REF!,0),MATCH('Chart tables'!T$8,#REF!,0))</f>
        <v>#REF!</v>
      </c>
      <c r="U29" s="52" t="e">
        <f>INDEX(#REF!,MATCH('Chart tables'!$D$4,#REF!,0),MATCH('Chart tables'!U$8,#REF!,0))</f>
        <v>#REF!</v>
      </c>
      <c r="V29" s="52" t="e">
        <f>INDEX(#REF!,MATCH('Chart tables'!$D$4,#REF!,0),MATCH('Chart tables'!V$8,#REF!,0))</f>
        <v>#REF!</v>
      </c>
      <c r="W29" s="52" t="e">
        <f>INDEX(#REF!,MATCH('Chart tables'!$D$4,#REF!,0),MATCH('Chart tables'!W$8,#REF!,0))</f>
        <v>#REF!</v>
      </c>
      <c r="X29" s="52" t="e">
        <f>INDEX(#REF!,MATCH('Chart tables'!$D$4,#REF!,0),MATCH('Chart tables'!X$8,#REF!,0))</f>
        <v>#REF!</v>
      </c>
      <c r="Y29" s="52" t="e">
        <f>INDEX(#REF!,MATCH('Chart tables'!$D$4,#REF!,0),MATCH('Chart tables'!Y$8,#REF!,0))</f>
        <v>#REF!</v>
      </c>
      <c r="Z29" s="52" t="e">
        <f>INDEX(#REF!,MATCH('Chart tables'!$D$4,#REF!,0),MATCH('Chart tables'!Z$8,#REF!,0))</f>
        <v>#REF!</v>
      </c>
      <c r="AA29" s="52" t="e">
        <f>INDEX(#REF!,MATCH('Chart tables'!$D$4,#REF!,0),MATCH('Chart tables'!AA$8,#REF!,0))</f>
        <v>#REF!</v>
      </c>
      <c r="AB29" s="52" t="e">
        <f>INDEX(#REF!,MATCH('Chart tables'!$D$4,#REF!,0),MATCH('Chart tables'!AB$8,#REF!,0))</f>
        <v>#REF!</v>
      </c>
      <c r="AC29" s="52" t="e">
        <f>INDEX(#REF!,MATCH('Chart tables'!$D$4,#REF!,0),MATCH('Chart tables'!AC$8,#REF!,0))</f>
        <v>#REF!</v>
      </c>
      <c r="AD29" s="52" t="e">
        <f>INDEX(#REF!,MATCH('Chart tables'!$D$4,#REF!,0),MATCH('Chart tables'!AD$8,#REF!,0))</f>
        <v>#REF!</v>
      </c>
      <c r="AE29" s="52" t="e">
        <f>INDEX(#REF!,MATCH('Chart tables'!$D$4,#REF!,0),MATCH('Chart tables'!AE$8,#REF!,0))</f>
        <v>#REF!</v>
      </c>
      <c r="AF29" s="52" t="e">
        <f>INDEX(#REF!,MATCH('Chart tables'!$D$4,#REF!,0),MATCH('Chart tables'!AF$8,#REF!,0))</f>
        <v>#REF!</v>
      </c>
      <c r="AG29" s="52" t="e">
        <f>INDEX(#REF!,MATCH('Chart tables'!$D$4,#REF!,0),MATCH('Chart tables'!AG$8,#REF!,0))</f>
        <v>#REF!</v>
      </c>
      <c r="AH29" s="52" t="e">
        <f>INDEX(#REF!,MATCH('Chart tables'!$D$4,#REF!,0),MATCH('Chart tables'!AH$8,#REF!,0))</f>
        <v>#REF!</v>
      </c>
    </row>
    <row r="30" spans="2:34" x14ac:dyDescent="0.2">
      <c r="B30" s="21" t="e">
        <f>'General inputs'!#REF!</f>
        <v>#REF!</v>
      </c>
      <c r="C30" s="5"/>
      <c r="D30" s="5"/>
      <c r="E30" s="52" t="e">
        <f>INDEX(#REF!,MATCH('Chart tables'!$D$4,#REF!,0),MATCH('Chart tables'!E$8,#REF!,0))/1000000</f>
        <v>#REF!</v>
      </c>
      <c r="F30" s="52" t="e">
        <f>INDEX(#REF!,MATCH('Chart tables'!$D$4,#REF!,0),MATCH('Chart tables'!F$8,#REF!,0))</f>
        <v>#REF!</v>
      </c>
      <c r="G30" s="52" t="e">
        <f>INDEX(#REF!,MATCH('Chart tables'!$D$4,#REF!,0),MATCH('Chart tables'!G$8,#REF!,0))</f>
        <v>#REF!</v>
      </c>
      <c r="H30" s="52" t="e">
        <f>INDEX(#REF!,MATCH('Chart tables'!$D$4,#REF!,0),MATCH('Chart tables'!H$8,#REF!,0))</f>
        <v>#REF!</v>
      </c>
      <c r="I30" s="52" t="e">
        <f>INDEX(#REF!,MATCH('Chart tables'!$D$4,#REF!,0),MATCH('Chart tables'!I$8,#REF!,0))</f>
        <v>#REF!</v>
      </c>
      <c r="J30" s="52" t="e">
        <f>INDEX(#REF!,MATCH('Chart tables'!$D$4,#REF!,0),MATCH('Chart tables'!J$8,#REF!,0))</f>
        <v>#REF!</v>
      </c>
      <c r="K30" s="52" t="e">
        <f>INDEX(#REF!,MATCH('Chart tables'!$D$4,#REF!,0),MATCH('Chart tables'!K$8,#REF!,0))</f>
        <v>#REF!</v>
      </c>
      <c r="L30" s="52" t="e">
        <f>INDEX(#REF!,MATCH('Chart tables'!$D$4,#REF!,0),MATCH('Chart tables'!L$8,#REF!,0))</f>
        <v>#REF!</v>
      </c>
      <c r="M30" s="52" t="e">
        <f>INDEX(#REF!,MATCH('Chart tables'!$D$4,#REF!,0),MATCH('Chart tables'!M$8,#REF!,0))</f>
        <v>#REF!</v>
      </c>
      <c r="N30" s="52" t="e">
        <f>INDEX(#REF!,MATCH('Chart tables'!$D$4,#REF!,0),MATCH('Chart tables'!N$8,#REF!,0))</f>
        <v>#REF!</v>
      </c>
      <c r="O30" s="52" t="e">
        <f>INDEX(#REF!,MATCH('Chart tables'!$D$4,#REF!,0),MATCH('Chart tables'!O$8,#REF!,0))</f>
        <v>#REF!</v>
      </c>
      <c r="P30" s="52" t="e">
        <f>INDEX(#REF!,MATCH('Chart tables'!$D$4,#REF!,0),MATCH('Chart tables'!P$8,#REF!,0))</f>
        <v>#REF!</v>
      </c>
      <c r="Q30" s="52" t="e">
        <f>INDEX(#REF!,MATCH('Chart tables'!$D$4,#REF!,0),MATCH('Chart tables'!Q$8,#REF!,0))</f>
        <v>#REF!</v>
      </c>
      <c r="R30" s="52" t="e">
        <f>INDEX(#REF!,MATCH('Chart tables'!$D$4,#REF!,0),MATCH('Chart tables'!R$8,#REF!,0))</f>
        <v>#REF!</v>
      </c>
      <c r="S30" s="52" t="e">
        <f>INDEX(#REF!,MATCH('Chart tables'!$D$4,#REF!,0),MATCH('Chart tables'!S$8,#REF!,0))</f>
        <v>#REF!</v>
      </c>
      <c r="T30" s="52" t="e">
        <f>INDEX(#REF!,MATCH('Chart tables'!$D$4,#REF!,0),MATCH('Chart tables'!T$8,#REF!,0))</f>
        <v>#REF!</v>
      </c>
      <c r="U30" s="52" t="e">
        <f>INDEX(#REF!,MATCH('Chart tables'!$D$4,#REF!,0),MATCH('Chart tables'!U$8,#REF!,0))</f>
        <v>#REF!</v>
      </c>
      <c r="V30" s="52" t="e">
        <f>INDEX(#REF!,MATCH('Chart tables'!$D$4,#REF!,0),MATCH('Chart tables'!V$8,#REF!,0))</f>
        <v>#REF!</v>
      </c>
      <c r="W30" s="52" t="e">
        <f>INDEX(#REF!,MATCH('Chart tables'!$D$4,#REF!,0),MATCH('Chart tables'!W$8,#REF!,0))</f>
        <v>#REF!</v>
      </c>
      <c r="X30" s="52" t="e">
        <f>INDEX(#REF!,MATCH('Chart tables'!$D$4,#REF!,0),MATCH('Chart tables'!X$8,#REF!,0))</f>
        <v>#REF!</v>
      </c>
      <c r="Y30" s="52" t="e">
        <f>INDEX(#REF!,MATCH('Chart tables'!$D$4,#REF!,0),MATCH('Chart tables'!Y$8,#REF!,0))</f>
        <v>#REF!</v>
      </c>
      <c r="Z30" s="52" t="e">
        <f>INDEX(#REF!,MATCH('Chart tables'!$D$4,#REF!,0),MATCH('Chart tables'!Z$8,#REF!,0))</f>
        <v>#REF!</v>
      </c>
      <c r="AA30" s="52" t="e">
        <f>INDEX(#REF!,MATCH('Chart tables'!$D$4,#REF!,0),MATCH('Chart tables'!AA$8,#REF!,0))</f>
        <v>#REF!</v>
      </c>
      <c r="AB30" s="52" t="e">
        <f>INDEX(#REF!,MATCH('Chart tables'!$D$4,#REF!,0),MATCH('Chart tables'!AB$8,#REF!,0))</f>
        <v>#REF!</v>
      </c>
      <c r="AC30" s="52" t="e">
        <f>INDEX(#REF!,MATCH('Chart tables'!$D$4,#REF!,0),MATCH('Chart tables'!AC$8,#REF!,0))</f>
        <v>#REF!</v>
      </c>
      <c r="AD30" s="52" t="e">
        <f>INDEX(#REF!,MATCH('Chart tables'!$D$4,#REF!,0),MATCH('Chart tables'!AD$8,#REF!,0))</f>
        <v>#REF!</v>
      </c>
      <c r="AE30" s="52" t="e">
        <f>INDEX(#REF!,MATCH('Chart tables'!$D$4,#REF!,0),MATCH('Chart tables'!AE$8,#REF!,0))</f>
        <v>#REF!</v>
      </c>
      <c r="AF30" s="52" t="e">
        <f>INDEX(#REF!,MATCH('Chart tables'!$D$4,#REF!,0),MATCH('Chart tables'!AF$8,#REF!,0))</f>
        <v>#REF!</v>
      </c>
      <c r="AG30" s="52" t="e">
        <f>INDEX(#REF!,MATCH('Chart tables'!$D$4,#REF!,0),MATCH('Chart tables'!AG$8,#REF!,0))</f>
        <v>#REF!</v>
      </c>
      <c r="AH30" s="52" t="e">
        <f>INDEX(#REF!,MATCH('Chart tables'!$D$4,#REF!,0),MATCH('Chart tables'!AH$8,#REF!,0))</f>
        <v>#REF!</v>
      </c>
    </row>
    <row r="32" spans="2:34" ht="15" x14ac:dyDescent="0.25">
      <c r="B32" s="54" t="str">
        <f>$D$4</f>
        <v>Option 7D</v>
      </c>
      <c r="C32" s="53">
        <f>'General inputs'!$I$35</f>
        <v>0</v>
      </c>
      <c r="D32" s="53"/>
      <c r="E32" s="33">
        <f>FirstYear</f>
        <v>2023</v>
      </c>
      <c r="F32" s="33">
        <f>E32+1</f>
        <v>2024</v>
      </c>
      <c r="G32" s="33">
        <f t="shared" ref="G32" si="57">F32+1</f>
        <v>2025</v>
      </c>
      <c r="H32" s="33">
        <f t="shared" ref="H32" si="58">G32+1</f>
        <v>2026</v>
      </c>
      <c r="I32" s="33">
        <f t="shared" ref="I32" si="59">H32+1</f>
        <v>2027</v>
      </c>
      <c r="J32" s="33">
        <f t="shared" ref="J32" si="60">I32+1</f>
        <v>2028</v>
      </c>
      <c r="K32" s="33">
        <f t="shared" ref="K32" si="61">J32+1</f>
        <v>2029</v>
      </c>
      <c r="L32" s="33">
        <f t="shared" ref="L32" si="62">K32+1</f>
        <v>2030</v>
      </c>
      <c r="M32" s="33">
        <f t="shared" ref="M32" si="63">L32+1</f>
        <v>2031</v>
      </c>
      <c r="N32" s="33">
        <f t="shared" ref="N32" si="64">M32+1</f>
        <v>2032</v>
      </c>
      <c r="O32" s="33">
        <f t="shared" ref="O32" si="65">N32+1</f>
        <v>2033</v>
      </c>
      <c r="P32" s="33">
        <f t="shared" ref="P32" si="66">O32+1</f>
        <v>2034</v>
      </c>
      <c r="Q32" s="33">
        <f t="shared" ref="Q32" si="67">P32+1</f>
        <v>2035</v>
      </c>
      <c r="R32" s="33">
        <f t="shared" ref="R32" si="68">Q32+1</f>
        <v>2036</v>
      </c>
      <c r="S32" s="33">
        <f t="shared" ref="S32" si="69">R32+1</f>
        <v>2037</v>
      </c>
      <c r="T32" s="33">
        <f t="shared" ref="T32" si="70">S32+1</f>
        <v>2038</v>
      </c>
      <c r="U32" s="33">
        <f t="shared" ref="U32" si="71">T32+1</f>
        <v>2039</v>
      </c>
      <c r="V32" s="33">
        <f t="shared" ref="V32" si="72">U32+1</f>
        <v>2040</v>
      </c>
      <c r="W32" s="33">
        <f t="shared" ref="W32" si="73">V32+1</f>
        <v>2041</v>
      </c>
      <c r="X32" s="33">
        <f t="shared" ref="X32" si="74">W32+1</f>
        <v>2042</v>
      </c>
      <c r="Y32" s="33">
        <f t="shared" ref="Y32" si="75">X32+1</f>
        <v>2043</v>
      </c>
      <c r="Z32" s="33">
        <f t="shared" ref="Z32" si="76">Y32+1</f>
        <v>2044</v>
      </c>
      <c r="AA32" s="33">
        <f t="shared" ref="AA32" si="77">Z32+1</f>
        <v>2045</v>
      </c>
      <c r="AB32" s="33">
        <f t="shared" ref="AB32" si="78">AA32+1</f>
        <v>2046</v>
      </c>
      <c r="AC32" s="33">
        <f t="shared" ref="AC32" si="79">AB32+1</f>
        <v>2047</v>
      </c>
      <c r="AD32" s="33">
        <f t="shared" ref="AD32" si="80">AC32+1</f>
        <v>2048</v>
      </c>
      <c r="AE32" s="33">
        <f t="shared" ref="AE32" si="81">AD32+1</f>
        <v>2049</v>
      </c>
      <c r="AF32" s="33">
        <f t="shared" ref="AF32" si="82">AE32+1</f>
        <v>2050</v>
      </c>
      <c r="AG32" s="33">
        <f t="shared" ref="AG32" si="83">AF32+1</f>
        <v>2051</v>
      </c>
      <c r="AH32" s="33">
        <f t="shared" ref="AH32" si="84">AG32+1</f>
        <v>2052</v>
      </c>
    </row>
    <row r="33" spans="2:34" x14ac:dyDescent="0.2">
      <c r="B33" s="21" t="str">
        <f>'General inputs'!$B$36</f>
        <v xml:space="preserve">Avoided fuel consumption from generation dispatch </v>
      </c>
      <c r="C33" s="5"/>
      <c r="D33" s="5"/>
      <c r="E33" s="52" t="e">
        <f>INDEX(#REF!,MATCH('Chart tables'!$D$4,#REF!,0),MATCH('Chart tables'!E$8,#REF!,0))</f>
        <v>#REF!</v>
      </c>
      <c r="F33" s="52" t="e">
        <f>INDEX(#REF!,MATCH('Chart tables'!$D$4,#REF!,0),MATCH('Chart tables'!F$8,#REF!,0))</f>
        <v>#REF!</v>
      </c>
      <c r="G33" s="52" t="e">
        <f>INDEX(#REF!,MATCH('Chart tables'!$D$4,#REF!,0),MATCH('Chart tables'!G$8,#REF!,0))</f>
        <v>#REF!</v>
      </c>
      <c r="H33" s="52" t="e">
        <f>INDEX(#REF!,MATCH('Chart tables'!$D$4,#REF!,0),MATCH('Chart tables'!H$8,#REF!,0))</f>
        <v>#REF!</v>
      </c>
      <c r="I33" s="52" t="e">
        <f>INDEX(#REF!,MATCH('Chart tables'!$D$4,#REF!,0),MATCH('Chart tables'!I$8,#REF!,0))</f>
        <v>#REF!</v>
      </c>
      <c r="J33" s="52" t="e">
        <f>INDEX(#REF!,MATCH('Chart tables'!$D$4,#REF!,0),MATCH('Chart tables'!J$8,#REF!,0))</f>
        <v>#REF!</v>
      </c>
      <c r="K33" s="52" t="e">
        <f>INDEX(#REF!,MATCH('Chart tables'!$D$4,#REF!,0),MATCH('Chart tables'!K$8,#REF!,0))</f>
        <v>#REF!</v>
      </c>
      <c r="L33" s="52" t="e">
        <f>INDEX(#REF!,MATCH('Chart tables'!$D$4,#REF!,0),MATCH('Chart tables'!L$8,#REF!,0))</f>
        <v>#REF!</v>
      </c>
      <c r="M33" s="52" t="e">
        <f>INDEX(#REF!,MATCH('Chart tables'!$D$4,#REF!,0),MATCH('Chart tables'!M$8,#REF!,0))</f>
        <v>#REF!</v>
      </c>
      <c r="N33" s="52" t="e">
        <f>INDEX(#REF!,MATCH('Chart tables'!$D$4,#REF!,0),MATCH('Chart tables'!N$8,#REF!,0))</f>
        <v>#REF!</v>
      </c>
      <c r="O33" s="52" t="e">
        <f>INDEX(#REF!,MATCH('Chart tables'!$D$4,#REF!,0),MATCH('Chart tables'!O$8,#REF!,0))</f>
        <v>#REF!</v>
      </c>
      <c r="P33" s="52" t="e">
        <f>INDEX(#REF!,MATCH('Chart tables'!$D$4,#REF!,0),MATCH('Chart tables'!P$8,#REF!,0))</f>
        <v>#REF!</v>
      </c>
      <c r="Q33" s="52" t="e">
        <f>INDEX(#REF!,MATCH('Chart tables'!$D$4,#REF!,0),MATCH('Chart tables'!Q$8,#REF!,0))</f>
        <v>#REF!</v>
      </c>
      <c r="R33" s="52" t="e">
        <f>INDEX(#REF!,MATCH('Chart tables'!$D$4,#REF!,0),MATCH('Chart tables'!R$8,#REF!,0))</f>
        <v>#REF!</v>
      </c>
      <c r="S33" s="52" t="e">
        <f>INDEX(#REF!,MATCH('Chart tables'!$D$4,#REF!,0),MATCH('Chart tables'!S$8,#REF!,0))</f>
        <v>#REF!</v>
      </c>
      <c r="T33" s="52" t="e">
        <f>INDEX(#REF!,MATCH('Chart tables'!$D$4,#REF!,0),MATCH('Chart tables'!T$8,#REF!,0))</f>
        <v>#REF!</v>
      </c>
      <c r="U33" s="52" t="e">
        <f>INDEX(#REF!,MATCH('Chart tables'!$D$4,#REF!,0),MATCH('Chart tables'!U$8,#REF!,0))</f>
        <v>#REF!</v>
      </c>
      <c r="V33" s="52" t="e">
        <f>INDEX(#REF!,MATCH('Chart tables'!$D$4,#REF!,0),MATCH('Chart tables'!V$8,#REF!,0))</f>
        <v>#REF!</v>
      </c>
      <c r="W33" s="52" t="e">
        <f>INDEX(#REF!,MATCH('Chart tables'!$D$4,#REF!,0),MATCH('Chart tables'!W$8,#REF!,0))</f>
        <v>#REF!</v>
      </c>
      <c r="X33" s="52" t="e">
        <f>INDEX(#REF!,MATCH('Chart tables'!$D$4,#REF!,0),MATCH('Chart tables'!X$8,#REF!,0))</f>
        <v>#REF!</v>
      </c>
      <c r="Y33" s="52" t="e">
        <f>INDEX(#REF!,MATCH('Chart tables'!$D$4,#REF!,0),MATCH('Chart tables'!Y$8,#REF!,0))</f>
        <v>#REF!</v>
      </c>
      <c r="Z33" s="52" t="e">
        <f>INDEX(#REF!,MATCH('Chart tables'!$D$4,#REF!,0),MATCH('Chart tables'!Z$8,#REF!,0))</f>
        <v>#REF!</v>
      </c>
      <c r="AA33" s="52" t="e">
        <f>INDEX(#REF!,MATCH('Chart tables'!$D$4,#REF!,0),MATCH('Chart tables'!AA$8,#REF!,0))</f>
        <v>#REF!</v>
      </c>
      <c r="AB33" s="52" t="e">
        <f>INDEX(#REF!,MATCH('Chart tables'!$D$4,#REF!,0),MATCH('Chart tables'!AB$8,#REF!,0))</f>
        <v>#REF!</v>
      </c>
      <c r="AC33" s="52" t="e">
        <f>INDEX(#REF!,MATCH('Chart tables'!$D$4,#REF!,0),MATCH('Chart tables'!AC$8,#REF!,0))</f>
        <v>#REF!</v>
      </c>
      <c r="AD33" s="52" t="e">
        <f>INDEX(#REF!,MATCH('Chart tables'!$D$4,#REF!,0),MATCH('Chart tables'!AD$8,#REF!,0))</f>
        <v>#REF!</v>
      </c>
      <c r="AE33" s="52" t="e">
        <f>INDEX(#REF!,MATCH('Chart tables'!$D$4,#REF!,0),MATCH('Chart tables'!AE$8,#REF!,0))</f>
        <v>#REF!</v>
      </c>
      <c r="AF33" s="52" t="e">
        <f>INDEX(#REF!,MATCH('Chart tables'!$D$4,#REF!,0),MATCH('Chart tables'!AF$8,#REF!,0))</f>
        <v>#REF!</v>
      </c>
      <c r="AG33" s="52" t="e">
        <f>INDEX(#REF!,MATCH('Chart tables'!$D$4,#REF!,0),MATCH('Chart tables'!AG$8,#REF!,0))</f>
        <v>#REF!</v>
      </c>
      <c r="AH33" s="52" t="e">
        <f>INDEX(#REF!,MATCH('Chart tables'!$D$4,#REF!,0),MATCH('Chart tables'!AH$8,#REF!,0))</f>
        <v>#REF!</v>
      </c>
    </row>
    <row r="34" spans="2:34" x14ac:dyDescent="0.2">
      <c r="B34" s="21" t="str">
        <f>'General inputs'!$B$37</f>
        <v xml:space="preserve">Avoided voluntary load curtailment </v>
      </c>
      <c r="C34" s="5"/>
      <c r="D34" s="5"/>
      <c r="E34" s="52" t="e">
        <f>INDEX(#REF!,MATCH('Chart tables'!$D$4,#REF!,0),MATCH('Chart tables'!E$8,#REF!,0))</f>
        <v>#REF!</v>
      </c>
      <c r="F34" s="52" t="e">
        <f>INDEX(#REF!,MATCH('Chart tables'!$D$4,#REF!,0),MATCH('Chart tables'!F$8,#REF!,0))</f>
        <v>#REF!</v>
      </c>
      <c r="G34" s="52" t="e">
        <f>INDEX(#REF!,MATCH('Chart tables'!$D$4,#REF!,0),MATCH('Chart tables'!G$8,#REF!,0))</f>
        <v>#REF!</v>
      </c>
      <c r="H34" s="52" t="e">
        <f>INDEX(#REF!,MATCH('Chart tables'!$D$4,#REF!,0),MATCH('Chart tables'!H$8,#REF!,0))</f>
        <v>#REF!</v>
      </c>
      <c r="I34" s="52" t="e">
        <f>INDEX(#REF!,MATCH('Chart tables'!$D$4,#REF!,0),MATCH('Chart tables'!I$8,#REF!,0))</f>
        <v>#REF!</v>
      </c>
      <c r="J34" s="52" t="e">
        <f>INDEX(#REF!,MATCH('Chart tables'!$D$4,#REF!,0),MATCH('Chart tables'!J$8,#REF!,0))</f>
        <v>#REF!</v>
      </c>
      <c r="K34" s="52" t="e">
        <f>INDEX(#REF!,MATCH('Chart tables'!$D$4,#REF!,0),MATCH('Chart tables'!K$8,#REF!,0))</f>
        <v>#REF!</v>
      </c>
      <c r="L34" s="52" t="e">
        <f>INDEX(#REF!,MATCH('Chart tables'!$D$4,#REF!,0),MATCH('Chart tables'!L$8,#REF!,0))</f>
        <v>#REF!</v>
      </c>
      <c r="M34" s="52" t="e">
        <f>INDEX(#REF!,MATCH('Chart tables'!$D$4,#REF!,0),MATCH('Chart tables'!M$8,#REF!,0))</f>
        <v>#REF!</v>
      </c>
      <c r="N34" s="52" t="e">
        <f>INDEX(#REF!,MATCH('Chart tables'!$D$4,#REF!,0),MATCH('Chart tables'!N$8,#REF!,0))</f>
        <v>#REF!</v>
      </c>
      <c r="O34" s="52" t="e">
        <f>INDEX(#REF!,MATCH('Chart tables'!$D$4,#REF!,0),MATCH('Chart tables'!O$8,#REF!,0))</f>
        <v>#REF!</v>
      </c>
      <c r="P34" s="52" t="e">
        <f>INDEX(#REF!,MATCH('Chart tables'!$D$4,#REF!,0),MATCH('Chart tables'!P$8,#REF!,0))</f>
        <v>#REF!</v>
      </c>
      <c r="Q34" s="52" t="e">
        <f>INDEX(#REF!,MATCH('Chart tables'!$D$4,#REF!,0),MATCH('Chart tables'!Q$8,#REF!,0))</f>
        <v>#REF!</v>
      </c>
      <c r="R34" s="52" t="e">
        <f>INDEX(#REF!,MATCH('Chart tables'!$D$4,#REF!,0),MATCH('Chart tables'!R$8,#REF!,0))</f>
        <v>#REF!</v>
      </c>
      <c r="S34" s="52" t="e">
        <f>INDEX(#REF!,MATCH('Chart tables'!$D$4,#REF!,0),MATCH('Chart tables'!S$8,#REF!,0))</f>
        <v>#REF!</v>
      </c>
      <c r="T34" s="52" t="e">
        <f>INDEX(#REF!,MATCH('Chart tables'!$D$4,#REF!,0),MATCH('Chart tables'!T$8,#REF!,0))</f>
        <v>#REF!</v>
      </c>
      <c r="U34" s="52" t="e">
        <f>INDEX(#REF!,MATCH('Chart tables'!$D$4,#REF!,0),MATCH('Chart tables'!U$8,#REF!,0))</f>
        <v>#REF!</v>
      </c>
      <c r="V34" s="52" t="e">
        <f>INDEX(#REF!,MATCH('Chart tables'!$D$4,#REF!,0),MATCH('Chart tables'!V$8,#REF!,0))</f>
        <v>#REF!</v>
      </c>
      <c r="W34" s="52" t="e">
        <f>INDEX(#REF!,MATCH('Chart tables'!$D$4,#REF!,0),MATCH('Chart tables'!W$8,#REF!,0))</f>
        <v>#REF!</v>
      </c>
      <c r="X34" s="52" t="e">
        <f>INDEX(#REF!,MATCH('Chart tables'!$D$4,#REF!,0),MATCH('Chart tables'!X$8,#REF!,0))</f>
        <v>#REF!</v>
      </c>
      <c r="Y34" s="52" t="e">
        <f>INDEX(#REF!,MATCH('Chart tables'!$D$4,#REF!,0),MATCH('Chart tables'!Y$8,#REF!,0))</f>
        <v>#REF!</v>
      </c>
      <c r="Z34" s="52" t="e">
        <f>INDEX(#REF!,MATCH('Chart tables'!$D$4,#REF!,0),MATCH('Chart tables'!Z$8,#REF!,0))</f>
        <v>#REF!</v>
      </c>
      <c r="AA34" s="52" t="e">
        <f>INDEX(#REF!,MATCH('Chart tables'!$D$4,#REF!,0),MATCH('Chart tables'!AA$8,#REF!,0))</f>
        <v>#REF!</v>
      </c>
      <c r="AB34" s="52" t="e">
        <f>INDEX(#REF!,MATCH('Chart tables'!$D$4,#REF!,0),MATCH('Chart tables'!AB$8,#REF!,0))</f>
        <v>#REF!</v>
      </c>
      <c r="AC34" s="52" t="e">
        <f>INDEX(#REF!,MATCH('Chart tables'!$D$4,#REF!,0),MATCH('Chart tables'!AC$8,#REF!,0))</f>
        <v>#REF!</v>
      </c>
      <c r="AD34" s="52" t="e">
        <f>INDEX(#REF!,MATCH('Chart tables'!$D$4,#REF!,0),MATCH('Chart tables'!AD$8,#REF!,0))</f>
        <v>#REF!</v>
      </c>
      <c r="AE34" s="52" t="e">
        <f>INDEX(#REF!,MATCH('Chart tables'!$D$4,#REF!,0),MATCH('Chart tables'!AE$8,#REF!,0))</f>
        <v>#REF!</v>
      </c>
      <c r="AF34" s="52" t="e">
        <f>INDEX(#REF!,MATCH('Chart tables'!$D$4,#REF!,0),MATCH('Chart tables'!AF$8,#REF!,0))</f>
        <v>#REF!</v>
      </c>
      <c r="AG34" s="52" t="e">
        <f>INDEX(#REF!,MATCH('Chart tables'!$D$4,#REF!,0),MATCH('Chart tables'!AG$8,#REF!,0))</f>
        <v>#REF!</v>
      </c>
      <c r="AH34" s="52" t="e">
        <f>INDEX(#REF!,MATCH('Chart tables'!$D$4,#REF!,0),MATCH('Chart tables'!AH$8,#REF!,0))</f>
        <v>#REF!</v>
      </c>
    </row>
    <row r="35" spans="2:34" x14ac:dyDescent="0.2">
      <c r="B35" s="21" t="str">
        <f>'General inputs'!$B$38</f>
        <v>Avoided involuntary load shedding</v>
      </c>
      <c r="C35" s="5"/>
      <c r="D35" s="5"/>
      <c r="E35" s="52" t="e">
        <f>INDEX(#REF!,MATCH('Chart tables'!$D$4,#REF!,0),MATCH('Chart tables'!E$8,#REF!,0))</f>
        <v>#REF!</v>
      </c>
      <c r="F35" s="52" t="e">
        <f>INDEX(#REF!,MATCH('Chart tables'!$D$4,#REF!,0),MATCH('Chart tables'!F$8,#REF!,0))</f>
        <v>#REF!</v>
      </c>
      <c r="G35" s="52" t="e">
        <f>INDEX(#REF!,MATCH('Chart tables'!$D$4,#REF!,0),MATCH('Chart tables'!G$8,#REF!,0))</f>
        <v>#REF!</v>
      </c>
      <c r="H35" s="52" t="e">
        <f>INDEX(#REF!,MATCH('Chart tables'!$D$4,#REF!,0),MATCH('Chart tables'!H$8,#REF!,0))</f>
        <v>#REF!</v>
      </c>
      <c r="I35" s="52" t="e">
        <f>INDEX(#REF!,MATCH('Chart tables'!$D$4,#REF!,0),MATCH('Chart tables'!I$8,#REF!,0))</f>
        <v>#REF!</v>
      </c>
      <c r="J35" s="52" t="e">
        <f>INDEX(#REF!,MATCH('Chart tables'!$D$4,#REF!,0),MATCH('Chart tables'!J$8,#REF!,0))</f>
        <v>#REF!</v>
      </c>
      <c r="K35" s="52" t="e">
        <f>INDEX(#REF!,MATCH('Chart tables'!$D$4,#REF!,0),MATCH('Chart tables'!K$8,#REF!,0))</f>
        <v>#REF!</v>
      </c>
      <c r="L35" s="52" t="e">
        <f>INDEX(#REF!,MATCH('Chart tables'!$D$4,#REF!,0),MATCH('Chart tables'!L$8,#REF!,0))</f>
        <v>#REF!</v>
      </c>
      <c r="M35" s="52" t="e">
        <f>INDEX(#REF!,MATCH('Chart tables'!$D$4,#REF!,0),MATCH('Chart tables'!M$8,#REF!,0))</f>
        <v>#REF!</v>
      </c>
      <c r="N35" s="52" t="e">
        <f>INDEX(#REF!,MATCH('Chart tables'!$D$4,#REF!,0),MATCH('Chart tables'!N$8,#REF!,0))</f>
        <v>#REF!</v>
      </c>
      <c r="O35" s="52" t="e">
        <f>INDEX(#REF!,MATCH('Chart tables'!$D$4,#REF!,0),MATCH('Chart tables'!O$8,#REF!,0))</f>
        <v>#REF!</v>
      </c>
      <c r="P35" s="52" t="e">
        <f>INDEX(#REF!,MATCH('Chart tables'!$D$4,#REF!,0),MATCH('Chart tables'!P$8,#REF!,0))</f>
        <v>#REF!</v>
      </c>
      <c r="Q35" s="52" t="e">
        <f>INDEX(#REF!,MATCH('Chart tables'!$D$4,#REF!,0),MATCH('Chart tables'!Q$8,#REF!,0))</f>
        <v>#REF!</v>
      </c>
      <c r="R35" s="52" t="e">
        <f>INDEX(#REF!,MATCH('Chart tables'!$D$4,#REF!,0),MATCH('Chart tables'!R$8,#REF!,0))</f>
        <v>#REF!</v>
      </c>
      <c r="S35" s="52" t="e">
        <f>INDEX(#REF!,MATCH('Chart tables'!$D$4,#REF!,0),MATCH('Chart tables'!S$8,#REF!,0))</f>
        <v>#REF!</v>
      </c>
      <c r="T35" s="52" t="e">
        <f>INDEX(#REF!,MATCH('Chart tables'!$D$4,#REF!,0),MATCH('Chart tables'!T$8,#REF!,0))</f>
        <v>#REF!</v>
      </c>
      <c r="U35" s="52" t="e">
        <f>INDEX(#REF!,MATCH('Chart tables'!$D$4,#REF!,0),MATCH('Chart tables'!U$8,#REF!,0))</f>
        <v>#REF!</v>
      </c>
      <c r="V35" s="52" t="e">
        <f>INDEX(#REF!,MATCH('Chart tables'!$D$4,#REF!,0),MATCH('Chart tables'!V$8,#REF!,0))</f>
        <v>#REF!</v>
      </c>
      <c r="W35" s="52" t="e">
        <f>INDEX(#REF!,MATCH('Chart tables'!$D$4,#REF!,0),MATCH('Chart tables'!W$8,#REF!,0))</f>
        <v>#REF!</v>
      </c>
      <c r="X35" s="52" t="e">
        <f>INDEX(#REF!,MATCH('Chart tables'!$D$4,#REF!,0),MATCH('Chart tables'!X$8,#REF!,0))</f>
        <v>#REF!</v>
      </c>
      <c r="Y35" s="52" t="e">
        <f>INDEX(#REF!,MATCH('Chart tables'!$D$4,#REF!,0),MATCH('Chart tables'!Y$8,#REF!,0))</f>
        <v>#REF!</v>
      </c>
      <c r="Z35" s="52" t="e">
        <f>INDEX(#REF!,MATCH('Chart tables'!$D$4,#REF!,0),MATCH('Chart tables'!Z$8,#REF!,0))</f>
        <v>#REF!</v>
      </c>
      <c r="AA35" s="52" t="e">
        <f>INDEX(#REF!,MATCH('Chart tables'!$D$4,#REF!,0),MATCH('Chart tables'!AA$8,#REF!,0))</f>
        <v>#REF!</v>
      </c>
      <c r="AB35" s="52" t="e">
        <f>INDEX(#REF!,MATCH('Chart tables'!$D$4,#REF!,0),MATCH('Chart tables'!AB$8,#REF!,0))</f>
        <v>#REF!</v>
      </c>
      <c r="AC35" s="52" t="e">
        <f>INDEX(#REF!,MATCH('Chart tables'!$D$4,#REF!,0),MATCH('Chart tables'!AC$8,#REF!,0))</f>
        <v>#REF!</v>
      </c>
      <c r="AD35" s="52" t="e">
        <f>INDEX(#REF!,MATCH('Chart tables'!$D$4,#REF!,0),MATCH('Chart tables'!AD$8,#REF!,0))</f>
        <v>#REF!</v>
      </c>
      <c r="AE35" s="52" t="e">
        <f>INDEX(#REF!,MATCH('Chart tables'!$D$4,#REF!,0),MATCH('Chart tables'!AE$8,#REF!,0))</f>
        <v>#REF!</v>
      </c>
      <c r="AF35" s="52" t="e">
        <f>INDEX(#REF!,MATCH('Chart tables'!$D$4,#REF!,0),MATCH('Chart tables'!AF$8,#REF!,0))</f>
        <v>#REF!</v>
      </c>
      <c r="AG35" s="52" t="e">
        <f>INDEX(#REF!,MATCH('Chart tables'!$D$4,#REF!,0),MATCH('Chart tables'!AG$8,#REF!,0))</f>
        <v>#REF!</v>
      </c>
      <c r="AH35" s="52" t="e">
        <f>INDEX(#REF!,MATCH('Chart tables'!$D$4,#REF!,0),MATCH('Chart tables'!AH$8,#REF!,0))</f>
        <v>#REF!</v>
      </c>
    </row>
    <row r="36" spans="2:34" x14ac:dyDescent="0.2">
      <c r="B36" s="21" t="str">
        <f>'General inputs'!$B$39</f>
        <v>Avoided costs for non RIT-T proponent parties</v>
      </c>
      <c r="C36" s="5"/>
      <c r="D36" s="5"/>
      <c r="E36" s="52" t="e">
        <f>INDEX(#REF!,MATCH('Chart tables'!$D$4,#REF!,0),MATCH('Chart tables'!E$8,#REF!,0))</f>
        <v>#REF!</v>
      </c>
      <c r="F36" s="52" t="e">
        <f>INDEX(#REF!,MATCH('Chart tables'!$D$4,#REF!,0),MATCH('Chart tables'!F$8,#REF!,0))</f>
        <v>#REF!</v>
      </c>
      <c r="G36" s="52" t="e">
        <f>INDEX(#REF!,MATCH('Chart tables'!$D$4,#REF!,0),MATCH('Chart tables'!G$8,#REF!,0))</f>
        <v>#REF!</v>
      </c>
      <c r="H36" s="52" t="e">
        <f>INDEX(#REF!,MATCH('Chart tables'!$D$4,#REF!,0),MATCH('Chart tables'!H$8,#REF!,0))</f>
        <v>#REF!</v>
      </c>
      <c r="I36" s="52" t="e">
        <f>INDEX(#REF!,MATCH('Chart tables'!$D$4,#REF!,0),MATCH('Chart tables'!I$8,#REF!,0))</f>
        <v>#REF!</v>
      </c>
      <c r="J36" s="52" t="e">
        <f>INDEX(#REF!,MATCH('Chart tables'!$D$4,#REF!,0),MATCH('Chart tables'!J$8,#REF!,0))</f>
        <v>#REF!</v>
      </c>
      <c r="K36" s="52" t="e">
        <f>INDEX(#REF!,MATCH('Chart tables'!$D$4,#REF!,0),MATCH('Chart tables'!K$8,#REF!,0))</f>
        <v>#REF!</v>
      </c>
      <c r="L36" s="52" t="e">
        <f>INDEX(#REF!,MATCH('Chart tables'!$D$4,#REF!,0),MATCH('Chart tables'!L$8,#REF!,0))</f>
        <v>#REF!</v>
      </c>
      <c r="M36" s="52" t="e">
        <f>INDEX(#REF!,MATCH('Chart tables'!$D$4,#REF!,0),MATCH('Chart tables'!M$8,#REF!,0))</f>
        <v>#REF!</v>
      </c>
      <c r="N36" s="52" t="e">
        <f>INDEX(#REF!,MATCH('Chart tables'!$D$4,#REF!,0),MATCH('Chart tables'!N$8,#REF!,0))</f>
        <v>#REF!</v>
      </c>
      <c r="O36" s="52" t="e">
        <f>INDEX(#REF!,MATCH('Chart tables'!$D$4,#REF!,0),MATCH('Chart tables'!O$8,#REF!,0))</f>
        <v>#REF!</v>
      </c>
      <c r="P36" s="52" t="e">
        <f>INDEX(#REF!,MATCH('Chart tables'!$D$4,#REF!,0),MATCH('Chart tables'!P$8,#REF!,0))</f>
        <v>#REF!</v>
      </c>
      <c r="Q36" s="52" t="e">
        <f>INDEX(#REF!,MATCH('Chart tables'!$D$4,#REF!,0),MATCH('Chart tables'!Q$8,#REF!,0))</f>
        <v>#REF!</v>
      </c>
      <c r="R36" s="52" t="e">
        <f>INDEX(#REF!,MATCH('Chart tables'!$D$4,#REF!,0),MATCH('Chart tables'!R$8,#REF!,0))</f>
        <v>#REF!</v>
      </c>
      <c r="S36" s="52" t="e">
        <f>INDEX(#REF!,MATCH('Chart tables'!$D$4,#REF!,0),MATCH('Chart tables'!S$8,#REF!,0))</f>
        <v>#REF!</v>
      </c>
      <c r="T36" s="52" t="e">
        <f>INDEX(#REF!,MATCH('Chart tables'!$D$4,#REF!,0),MATCH('Chart tables'!T$8,#REF!,0))</f>
        <v>#REF!</v>
      </c>
      <c r="U36" s="52" t="e">
        <f>INDEX(#REF!,MATCH('Chart tables'!$D$4,#REF!,0),MATCH('Chart tables'!U$8,#REF!,0))</f>
        <v>#REF!</v>
      </c>
      <c r="V36" s="52" t="e">
        <f>INDEX(#REF!,MATCH('Chart tables'!$D$4,#REF!,0),MATCH('Chart tables'!V$8,#REF!,0))</f>
        <v>#REF!</v>
      </c>
      <c r="W36" s="52" t="e">
        <f>INDEX(#REF!,MATCH('Chart tables'!$D$4,#REF!,0),MATCH('Chart tables'!W$8,#REF!,0))</f>
        <v>#REF!</v>
      </c>
      <c r="X36" s="52" t="e">
        <f>INDEX(#REF!,MATCH('Chart tables'!$D$4,#REF!,0),MATCH('Chart tables'!X$8,#REF!,0))</f>
        <v>#REF!</v>
      </c>
      <c r="Y36" s="52" t="e">
        <f>INDEX(#REF!,MATCH('Chart tables'!$D$4,#REF!,0),MATCH('Chart tables'!Y$8,#REF!,0))</f>
        <v>#REF!</v>
      </c>
      <c r="Z36" s="52" t="e">
        <f>INDEX(#REF!,MATCH('Chart tables'!$D$4,#REF!,0),MATCH('Chart tables'!Z$8,#REF!,0))</f>
        <v>#REF!</v>
      </c>
      <c r="AA36" s="52" t="e">
        <f>INDEX(#REF!,MATCH('Chart tables'!$D$4,#REF!,0),MATCH('Chart tables'!AA$8,#REF!,0))</f>
        <v>#REF!</v>
      </c>
      <c r="AB36" s="52" t="e">
        <f>INDEX(#REF!,MATCH('Chart tables'!$D$4,#REF!,0),MATCH('Chart tables'!AB$8,#REF!,0))</f>
        <v>#REF!</v>
      </c>
      <c r="AC36" s="52" t="e">
        <f>INDEX(#REF!,MATCH('Chart tables'!$D$4,#REF!,0),MATCH('Chart tables'!AC$8,#REF!,0))</f>
        <v>#REF!</v>
      </c>
      <c r="AD36" s="52" t="e">
        <f>INDEX(#REF!,MATCH('Chart tables'!$D$4,#REF!,0),MATCH('Chart tables'!AD$8,#REF!,0))</f>
        <v>#REF!</v>
      </c>
      <c r="AE36" s="52" t="e">
        <f>INDEX(#REF!,MATCH('Chart tables'!$D$4,#REF!,0),MATCH('Chart tables'!AE$8,#REF!,0))</f>
        <v>#REF!</v>
      </c>
      <c r="AF36" s="52" t="e">
        <f>INDEX(#REF!,MATCH('Chart tables'!$D$4,#REF!,0),MATCH('Chart tables'!AF$8,#REF!,0))</f>
        <v>#REF!</v>
      </c>
      <c r="AG36" s="52" t="e">
        <f>INDEX(#REF!,MATCH('Chart tables'!$D$4,#REF!,0),MATCH('Chart tables'!AG$8,#REF!,0))</f>
        <v>#REF!</v>
      </c>
      <c r="AH36" s="52" t="e">
        <f>INDEX(#REF!,MATCH('Chart tables'!$D$4,#REF!,0),MATCH('Chart tables'!AH$8,#REF!,0))</f>
        <v>#REF!</v>
      </c>
    </row>
    <row r="37" spans="2:34" x14ac:dyDescent="0.2">
      <c r="B37" s="21" t="str">
        <f>'General inputs'!$B$40</f>
        <v>Avoided unrelated TNSP expenditure</v>
      </c>
      <c r="C37" s="5"/>
      <c r="D37" s="5"/>
      <c r="E37" s="52" t="e">
        <f>INDEX(#REF!,MATCH('Chart tables'!$D$4,#REF!,0),MATCH('Chart tables'!E$8,#REF!,0))</f>
        <v>#REF!</v>
      </c>
      <c r="F37" s="52" t="e">
        <f>INDEX(#REF!,MATCH('Chart tables'!$D$4,#REF!,0),MATCH('Chart tables'!F$8,#REF!,0))</f>
        <v>#REF!</v>
      </c>
      <c r="G37" s="52" t="e">
        <f>INDEX(#REF!,MATCH('Chart tables'!$D$4,#REF!,0),MATCH('Chart tables'!G$8,#REF!,0))</f>
        <v>#REF!</v>
      </c>
      <c r="H37" s="52" t="e">
        <f>INDEX(#REF!,MATCH('Chart tables'!$D$4,#REF!,0),MATCH('Chart tables'!H$8,#REF!,0))</f>
        <v>#REF!</v>
      </c>
      <c r="I37" s="52" t="e">
        <f>INDEX(#REF!,MATCH('Chart tables'!$D$4,#REF!,0),MATCH('Chart tables'!I$8,#REF!,0))</f>
        <v>#REF!</v>
      </c>
      <c r="J37" s="52" t="e">
        <f>INDEX(#REF!,MATCH('Chart tables'!$D$4,#REF!,0),MATCH('Chart tables'!J$8,#REF!,0))</f>
        <v>#REF!</v>
      </c>
      <c r="K37" s="52" t="e">
        <f>INDEX(#REF!,MATCH('Chart tables'!$D$4,#REF!,0),MATCH('Chart tables'!K$8,#REF!,0))</f>
        <v>#REF!</v>
      </c>
      <c r="L37" s="52" t="e">
        <f>INDEX(#REF!,MATCH('Chart tables'!$D$4,#REF!,0),MATCH('Chart tables'!L$8,#REF!,0))</f>
        <v>#REF!</v>
      </c>
      <c r="M37" s="52" t="e">
        <f>INDEX(#REF!,MATCH('Chart tables'!$D$4,#REF!,0),MATCH('Chart tables'!M$8,#REF!,0))</f>
        <v>#REF!</v>
      </c>
      <c r="N37" s="52" t="e">
        <f>INDEX(#REF!,MATCH('Chart tables'!$D$4,#REF!,0),MATCH('Chart tables'!N$8,#REF!,0))</f>
        <v>#REF!</v>
      </c>
      <c r="O37" s="52" t="e">
        <f>INDEX(#REF!,MATCH('Chart tables'!$D$4,#REF!,0),MATCH('Chart tables'!O$8,#REF!,0))</f>
        <v>#REF!</v>
      </c>
      <c r="P37" s="52" t="e">
        <f>INDEX(#REF!,MATCH('Chart tables'!$D$4,#REF!,0),MATCH('Chart tables'!P$8,#REF!,0))</f>
        <v>#REF!</v>
      </c>
      <c r="Q37" s="52" t="e">
        <f>INDEX(#REF!,MATCH('Chart tables'!$D$4,#REF!,0),MATCH('Chart tables'!Q$8,#REF!,0))</f>
        <v>#REF!</v>
      </c>
      <c r="R37" s="52" t="e">
        <f>INDEX(#REF!,MATCH('Chart tables'!$D$4,#REF!,0),MATCH('Chart tables'!R$8,#REF!,0))</f>
        <v>#REF!</v>
      </c>
      <c r="S37" s="52" t="e">
        <f>INDEX(#REF!,MATCH('Chart tables'!$D$4,#REF!,0),MATCH('Chart tables'!S$8,#REF!,0))</f>
        <v>#REF!</v>
      </c>
      <c r="T37" s="52" t="e">
        <f>INDEX(#REF!,MATCH('Chart tables'!$D$4,#REF!,0),MATCH('Chart tables'!T$8,#REF!,0))</f>
        <v>#REF!</v>
      </c>
      <c r="U37" s="52" t="e">
        <f>INDEX(#REF!,MATCH('Chart tables'!$D$4,#REF!,0),MATCH('Chart tables'!U$8,#REF!,0))</f>
        <v>#REF!</v>
      </c>
      <c r="V37" s="52" t="e">
        <f>INDEX(#REF!,MATCH('Chart tables'!$D$4,#REF!,0),MATCH('Chart tables'!V$8,#REF!,0))</f>
        <v>#REF!</v>
      </c>
      <c r="W37" s="52" t="e">
        <f>INDEX(#REF!,MATCH('Chart tables'!$D$4,#REF!,0),MATCH('Chart tables'!W$8,#REF!,0))</f>
        <v>#REF!</v>
      </c>
      <c r="X37" s="52" t="e">
        <f>INDEX(#REF!,MATCH('Chart tables'!$D$4,#REF!,0),MATCH('Chart tables'!X$8,#REF!,0))</f>
        <v>#REF!</v>
      </c>
      <c r="Y37" s="52" t="e">
        <f>INDEX(#REF!,MATCH('Chart tables'!$D$4,#REF!,0),MATCH('Chart tables'!Y$8,#REF!,0))</f>
        <v>#REF!</v>
      </c>
      <c r="Z37" s="52" t="e">
        <f>INDEX(#REF!,MATCH('Chart tables'!$D$4,#REF!,0),MATCH('Chart tables'!Z$8,#REF!,0))</f>
        <v>#REF!</v>
      </c>
      <c r="AA37" s="52" t="e">
        <f>INDEX(#REF!,MATCH('Chart tables'!$D$4,#REF!,0),MATCH('Chart tables'!AA$8,#REF!,0))</f>
        <v>#REF!</v>
      </c>
      <c r="AB37" s="52" t="e">
        <f>INDEX(#REF!,MATCH('Chart tables'!$D$4,#REF!,0),MATCH('Chart tables'!AB$8,#REF!,0))</f>
        <v>#REF!</v>
      </c>
      <c r="AC37" s="52" t="e">
        <f>INDEX(#REF!,MATCH('Chart tables'!$D$4,#REF!,0),MATCH('Chart tables'!AC$8,#REF!,0))</f>
        <v>#REF!</v>
      </c>
      <c r="AD37" s="52" t="e">
        <f>INDEX(#REF!,MATCH('Chart tables'!$D$4,#REF!,0),MATCH('Chart tables'!AD$8,#REF!,0))</f>
        <v>#REF!</v>
      </c>
      <c r="AE37" s="52" t="e">
        <f>INDEX(#REF!,MATCH('Chart tables'!$D$4,#REF!,0),MATCH('Chart tables'!AE$8,#REF!,0))</f>
        <v>#REF!</v>
      </c>
      <c r="AF37" s="52" t="e">
        <f>INDEX(#REF!,MATCH('Chart tables'!$D$4,#REF!,0),MATCH('Chart tables'!AF$8,#REF!,0))</f>
        <v>#REF!</v>
      </c>
      <c r="AG37" s="52" t="e">
        <f>INDEX(#REF!,MATCH('Chart tables'!$D$4,#REF!,0),MATCH('Chart tables'!AG$8,#REF!,0))</f>
        <v>#REF!</v>
      </c>
      <c r="AH37" s="52" t="e">
        <f>INDEX(#REF!,MATCH('Chart tables'!$D$4,#REF!,0),MATCH('Chart tables'!AH$8,#REF!,0))</f>
        <v>#REF!</v>
      </c>
    </row>
    <row r="38" spans="2:34" x14ac:dyDescent="0.2">
      <c r="B38" s="21" t="e">
        <f>'General inputs'!#REF!</f>
        <v>#REF!</v>
      </c>
      <c r="C38" s="5"/>
      <c r="D38" s="5"/>
      <c r="E38" s="52" t="e">
        <f>INDEX(#REF!,MATCH('Chart tables'!$D$4,#REF!,0),MATCH('Chart tables'!E$8,#REF!,0))</f>
        <v>#REF!</v>
      </c>
      <c r="F38" s="52" t="e">
        <f>INDEX(#REF!,MATCH('Chart tables'!$D$4,#REF!,0),MATCH('Chart tables'!F$8,#REF!,0))</f>
        <v>#REF!</v>
      </c>
      <c r="G38" s="52" t="e">
        <f>INDEX(#REF!,MATCH('Chart tables'!$D$4,#REF!,0),MATCH('Chart tables'!G$8,#REF!,0))</f>
        <v>#REF!</v>
      </c>
      <c r="H38" s="52" t="e">
        <f>INDEX(#REF!,MATCH('Chart tables'!$D$4,#REF!,0),MATCH('Chart tables'!H$8,#REF!,0))</f>
        <v>#REF!</v>
      </c>
      <c r="I38" s="52" t="e">
        <f>INDEX(#REF!,MATCH('Chart tables'!$D$4,#REF!,0),MATCH('Chart tables'!I$8,#REF!,0))</f>
        <v>#REF!</v>
      </c>
      <c r="J38" s="52" t="e">
        <f>INDEX(#REF!,MATCH('Chart tables'!$D$4,#REF!,0),MATCH('Chart tables'!J$8,#REF!,0))</f>
        <v>#REF!</v>
      </c>
      <c r="K38" s="52" t="e">
        <f>INDEX(#REF!,MATCH('Chart tables'!$D$4,#REF!,0),MATCH('Chart tables'!K$8,#REF!,0))</f>
        <v>#REF!</v>
      </c>
      <c r="L38" s="52" t="e">
        <f>INDEX(#REF!,MATCH('Chart tables'!$D$4,#REF!,0),MATCH('Chart tables'!L$8,#REF!,0))</f>
        <v>#REF!</v>
      </c>
      <c r="M38" s="52" t="e">
        <f>INDEX(#REF!,MATCH('Chart tables'!$D$4,#REF!,0),MATCH('Chart tables'!M$8,#REF!,0))</f>
        <v>#REF!</v>
      </c>
      <c r="N38" s="52" t="e">
        <f>INDEX(#REF!,MATCH('Chart tables'!$D$4,#REF!,0),MATCH('Chart tables'!N$8,#REF!,0))</f>
        <v>#REF!</v>
      </c>
      <c r="O38" s="52" t="e">
        <f>INDEX(#REF!,MATCH('Chart tables'!$D$4,#REF!,0),MATCH('Chart tables'!O$8,#REF!,0))</f>
        <v>#REF!</v>
      </c>
      <c r="P38" s="52" t="e">
        <f>INDEX(#REF!,MATCH('Chart tables'!$D$4,#REF!,0),MATCH('Chart tables'!P$8,#REF!,0))</f>
        <v>#REF!</v>
      </c>
      <c r="Q38" s="52" t="e">
        <f>INDEX(#REF!,MATCH('Chart tables'!$D$4,#REF!,0),MATCH('Chart tables'!Q$8,#REF!,0))</f>
        <v>#REF!</v>
      </c>
      <c r="R38" s="52" t="e">
        <f>INDEX(#REF!,MATCH('Chart tables'!$D$4,#REF!,0),MATCH('Chart tables'!R$8,#REF!,0))</f>
        <v>#REF!</v>
      </c>
      <c r="S38" s="52" t="e">
        <f>INDEX(#REF!,MATCH('Chart tables'!$D$4,#REF!,0),MATCH('Chart tables'!S$8,#REF!,0))</f>
        <v>#REF!</v>
      </c>
      <c r="T38" s="52" t="e">
        <f>INDEX(#REF!,MATCH('Chart tables'!$D$4,#REF!,0),MATCH('Chart tables'!T$8,#REF!,0))</f>
        <v>#REF!</v>
      </c>
      <c r="U38" s="52" t="e">
        <f>INDEX(#REF!,MATCH('Chart tables'!$D$4,#REF!,0),MATCH('Chart tables'!U$8,#REF!,0))</f>
        <v>#REF!</v>
      </c>
      <c r="V38" s="52" t="e">
        <f>INDEX(#REF!,MATCH('Chart tables'!$D$4,#REF!,0),MATCH('Chart tables'!V$8,#REF!,0))</f>
        <v>#REF!</v>
      </c>
      <c r="W38" s="52" t="e">
        <f>INDEX(#REF!,MATCH('Chart tables'!$D$4,#REF!,0),MATCH('Chart tables'!W$8,#REF!,0))</f>
        <v>#REF!</v>
      </c>
      <c r="X38" s="52" t="e">
        <f>INDEX(#REF!,MATCH('Chart tables'!$D$4,#REF!,0),MATCH('Chart tables'!X$8,#REF!,0))</f>
        <v>#REF!</v>
      </c>
      <c r="Y38" s="52" t="e">
        <f>INDEX(#REF!,MATCH('Chart tables'!$D$4,#REF!,0),MATCH('Chart tables'!Y$8,#REF!,0))</f>
        <v>#REF!</v>
      </c>
      <c r="Z38" s="52" t="e">
        <f>INDEX(#REF!,MATCH('Chart tables'!$D$4,#REF!,0),MATCH('Chart tables'!Z$8,#REF!,0))</f>
        <v>#REF!</v>
      </c>
      <c r="AA38" s="52" t="e">
        <f>INDEX(#REF!,MATCH('Chart tables'!$D$4,#REF!,0),MATCH('Chart tables'!AA$8,#REF!,0))</f>
        <v>#REF!</v>
      </c>
      <c r="AB38" s="52" t="e">
        <f>INDEX(#REF!,MATCH('Chart tables'!$D$4,#REF!,0),MATCH('Chart tables'!AB$8,#REF!,0))</f>
        <v>#REF!</v>
      </c>
      <c r="AC38" s="52" t="e">
        <f>INDEX(#REF!,MATCH('Chart tables'!$D$4,#REF!,0),MATCH('Chart tables'!AC$8,#REF!,0))</f>
        <v>#REF!</v>
      </c>
      <c r="AD38" s="52" t="e">
        <f>INDEX(#REF!,MATCH('Chart tables'!$D$4,#REF!,0),MATCH('Chart tables'!AD$8,#REF!,0))</f>
        <v>#REF!</v>
      </c>
      <c r="AE38" s="52" t="e">
        <f>INDEX(#REF!,MATCH('Chart tables'!$D$4,#REF!,0),MATCH('Chart tables'!AE$8,#REF!,0))</f>
        <v>#REF!</v>
      </c>
      <c r="AF38" s="52" t="e">
        <f>INDEX(#REF!,MATCH('Chart tables'!$D$4,#REF!,0),MATCH('Chart tables'!AF$8,#REF!,0))</f>
        <v>#REF!</v>
      </c>
      <c r="AG38" s="52" t="e">
        <f>INDEX(#REF!,MATCH('Chart tables'!$D$4,#REF!,0),MATCH('Chart tables'!AG$8,#REF!,0))</f>
        <v>#REF!</v>
      </c>
      <c r="AH38" s="52" t="e">
        <f>INDEX(#REF!,MATCH('Chart tables'!$D$4,#REF!,0),MATCH('Chart tables'!AH$8,#REF!,0))</f>
        <v>#REF!</v>
      </c>
    </row>
    <row r="41" spans="2:34" ht="15" x14ac:dyDescent="0.25">
      <c r="B41" s="28" t="s">
        <v>71</v>
      </c>
      <c r="C41" s="18"/>
      <c r="D41" s="18"/>
      <c r="E41" s="55">
        <f>(1+Results!$G$4)^(FirstYear-'Chart tables'!E$8)</f>
        <v>1</v>
      </c>
      <c r="F41" s="55">
        <f>(1+Results!$G$4)^(FirstYear-'Chart tables'!F$8)</f>
        <v>0.94786729857819907</v>
      </c>
      <c r="G41" s="55">
        <f>(1+Results!$G$4)^(FirstYear-'Chart tables'!G$8)</f>
        <v>0.89845241571393286</v>
      </c>
      <c r="H41" s="55">
        <f>(1+Results!$G$4)^(FirstYear-'Chart tables'!H$8)</f>
        <v>0.85161366418382267</v>
      </c>
      <c r="I41" s="55">
        <f>(1+Results!$G$4)^(FirstYear-'Chart tables'!I$8)</f>
        <v>0.80721674330220161</v>
      </c>
      <c r="J41" s="55">
        <f>(1+Results!$G$4)^(FirstYear-'Chart tables'!J$8)</f>
        <v>0.76513435384094941</v>
      </c>
      <c r="K41" s="55">
        <f>(1+Results!$G$4)^(FirstYear-'Chart tables'!K$8)</f>
        <v>0.72524583302459655</v>
      </c>
      <c r="L41" s="55">
        <f>(1+Results!$G$4)^(FirstYear-'Chart tables'!L$8)</f>
        <v>0.68743680855412004</v>
      </c>
      <c r="M41" s="55">
        <f>(1+Results!$G$4)^(FirstYear-'Chart tables'!M$8)</f>
        <v>0.6515988706674124</v>
      </c>
      <c r="N41" s="55">
        <f>(1+Results!$G$4)^(FirstYear-'Chart tables'!N$8)</f>
        <v>0.6176292612961255</v>
      </c>
      <c r="O41" s="55">
        <f>(1+Results!$G$4)^(FirstYear-'Chart tables'!O$8)</f>
        <v>0.58543057942760712</v>
      </c>
      <c r="P41" s="55">
        <f>(1+Results!$G$4)^(FirstYear-'Chart tables'!P$8)</f>
        <v>0.55491050182711577</v>
      </c>
      <c r="Q41" s="55">
        <f>(1+Results!$G$4)^(FirstYear-'Chart tables'!Q$8)</f>
        <v>0.5259815183195411</v>
      </c>
      <c r="R41" s="55">
        <f>(1+Results!$G$4)^(FirstYear-'Chart tables'!R$8)</f>
        <v>0.49856068087160293</v>
      </c>
      <c r="S41" s="55">
        <f>(1+Results!$G$4)^(FirstYear-'Chart tables'!S$8)</f>
        <v>0.47256936575507386</v>
      </c>
      <c r="T41" s="55">
        <f>(1+Results!$G$4)^(FirstYear-'Chart tables'!T$8)</f>
        <v>0.44793304810907481</v>
      </c>
      <c r="U41" s="55">
        <f>(1+Results!$G$4)^(FirstYear-'Chart tables'!U$8)</f>
        <v>0.4245810882550472</v>
      </c>
      <c r="V41" s="55">
        <f>(1+Results!$G$4)^(FirstYear-'Chart tables'!V$8)</f>
        <v>0.40244652915170354</v>
      </c>
      <c r="W41" s="55">
        <f>(1+Results!$G$4)^(FirstYear-'Chart tables'!W$8)</f>
        <v>0.38146590440919764</v>
      </c>
      <c r="X41" s="55">
        <f>(1+Results!$G$4)^(FirstYear-'Chart tables'!X$8)</f>
        <v>0.36157905631203574</v>
      </c>
      <c r="Y41" s="55">
        <f>(1+Results!$G$4)^(FirstYear-'Chart tables'!Y$8)</f>
        <v>0.34272896332894381</v>
      </c>
      <c r="Z41" s="55">
        <f>(1+Results!$G$4)^(FirstYear-'Chart tables'!Z$8)</f>
        <v>0.32486157661511261</v>
      </c>
      <c r="AA41" s="55">
        <f>(1+Results!$G$4)^(FirstYear-'Chart tables'!AA$8)</f>
        <v>0.30792566503802149</v>
      </c>
      <c r="AB41" s="55">
        <f>(1+Results!$G$4)^(FirstYear-'Chart tables'!AB$8)</f>
        <v>0.29187266828248482</v>
      </c>
      <c r="AC41" s="55">
        <f>(1+Results!$G$4)^(FirstYear-'Chart tables'!AC$8)</f>
        <v>0.2766565576137297</v>
      </c>
      <c r="AD41" s="55">
        <f>(1+Results!$G$4)^(FirstYear-'Chart tables'!AD$8)</f>
        <v>0.26223370389926987</v>
      </c>
      <c r="AE41" s="55">
        <f>(1+Results!$G$4)^(FirstYear-'Chart tables'!AE$8)</f>
        <v>0.24856275251115625</v>
      </c>
      <c r="AF41" s="55">
        <f>(1+Results!$G$4)^(FirstYear-'Chart tables'!AF$8)</f>
        <v>0.23560450474991115</v>
      </c>
      <c r="AG41" s="55">
        <f>(1+Results!$G$4)^(FirstYear-'Chart tables'!AG$8)</f>
        <v>0.22332180545015276</v>
      </c>
      <c r="AH41" s="55">
        <f>(1+Results!$G$4)^(FirstYear-'Chart tables'!AH$8)</f>
        <v>0.21167943644564247</v>
      </c>
    </row>
    <row r="43" spans="2:34" ht="15" x14ac:dyDescent="0.25">
      <c r="B43" s="54" t="str">
        <f>$D$4</f>
        <v>Option 7D</v>
      </c>
      <c r="C43" s="53" t="str">
        <f>'General inputs'!$I$32</f>
        <v>Central</v>
      </c>
      <c r="D43" s="53"/>
      <c r="E43" s="33">
        <f>FirstYear</f>
        <v>2023</v>
      </c>
      <c r="F43" s="33">
        <f>E43+1</f>
        <v>2024</v>
      </c>
      <c r="G43" s="33">
        <f t="shared" ref="G43" si="85">F43+1</f>
        <v>2025</v>
      </c>
      <c r="H43" s="33">
        <f t="shared" ref="H43" si="86">G43+1</f>
        <v>2026</v>
      </c>
      <c r="I43" s="33">
        <f t="shared" ref="I43" si="87">H43+1</f>
        <v>2027</v>
      </c>
      <c r="J43" s="33">
        <f t="shared" ref="J43" si="88">I43+1</f>
        <v>2028</v>
      </c>
      <c r="K43" s="33">
        <f t="shared" ref="K43" si="89">J43+1</f>
        <v>2029</v>
      </c>
      <c r="L43" s="33">
        <f t="shared" ref="L43" si="90">K43+1</f>
        <v>2030</v>
      </c>
      <c r="M43" s="33">
        <f t="shared" ref="M43" si="91">L43+1</f>
        <v>2031</v>
      </c>
      <c r="N43" s="33">
        <f t="shared" ref="N43" si="92">M43+1</f>
        <v>2032</v>
      </c>
      <c r="O43" s="33">
        <f t="shared" ref="O43" si="93">N43+1</f>
        <v>2033</v>
      </c>
      <c r="P43" s="33">
        <f t="shared" ref="P43" si="94">O43+1</f>
        <v>2034</v>
      </c>
      <c r="Q43" s="33">
        <f t="shared" ref="Q43" si="95">P43+1</f>
        <v>2035</v>
      </c>
      <c r="R43" s="33">
        <f t="shared" ref="R43" si="96">Q43+1</f>
        <v>2036</v>
      </c>
      <c r="S43" s="33">
        <f t="shared" ref="S43" si="97">R43+1</f>
        <v>2037</v>
      </c>
      <c r="T43" s="33">
        <f t="shared" ref="T43" si="98">S43+1</f>
        <v>2038</v>
      </c>
      <c r="U43" s="33">
        <f t="shared" ref="U43" si="99">T43+1</f>
        <v>2039</v>
      </c>
      <c r="V43" s="33">
        <f t="shared" ref="V43" si="100">U43+1</f>
        <v>2040</v>
      </c>
      <c r="W43" s="33">
        <f t="shared" ref="W43" si="101">V43+1</f>
        <v>2041</v>
      </c>
      <c r="X43" s="33">
        <f t="shared" ref="X43" si="102">W43+1</f>
        <v>2042</v>
      </c>
      <c r="Y43" s="33">
        <f t="shared" ref="Y43" si="103">X43+1</f>
        <v>2043</v>
      </c>
      <c r="Z43" s="33">
        <f t="shared" ref="Z43" si="104">Y43+1</f>
        <v>2044</v>
      </c>
      <c r="AA43" s="33">
        <f t="shared" ref="AA43" si="105">Z43+1</f>
        <v>2045</v>
      </c>
      <c r="AB43" s="33">
        <f t="shared" ref="AB43" si="106">AA43+1</f>
        <v>2046</v>
      </c>
      <c r="AC43" s="33">
        <f t="shared" ref="AC43" si="107">AB43+1</f>
        <v>2047</v>
      </c>
      <c r="AD43" s="33">
        <f t="shared" ref="AD43" si="108">AC43+1</f>
        <v>2048</v>
      </c>
      <c r="AE43" s="33">
        <f t="shared" ref="AE43" si="109">AD43+1</f>
        <v>2049</v>
      </c>
      <c r="AF43" s="33">
        <f t="shared" ref="AF43" si="110">AE43+1</f>
        <v>2050</v>
      </c>
      <c r="AG43" s="33">
        <f t="shared" ref="AG43" si="111">AF43+1</f>
        <v>2051</v>
      </c>
      <c r="AH43" s="33">
        <f t="shared" ref="AH43" si="112">AG43+1</f>
        <v>2052</v>
      </c>
    </row>
    <row r="44" spans="2:34" x14ac:dyDescent="0.2">
      <c r="B44" s="21" t="str">
        <f>'General inputs'!$B$36</f>
        <v xml:space="preserve">Avoided fuel consumption from generation dispatch </v>
      </c>
      <c r="C44" s="5"/>
      <c r="D44" s="5"/>
      <c r="E44" s="52" t="e">
        <f>E$41*E9</f>
        <v>#VALUE!</v>
      </c>
      <c r="F44" s="52">
        <f t="shared" ref="F44:AH44" si="113">F$41*F9</f>
        <v>0</v>
      </c>
      <c r="G44" s="52">
        <f t="shared" si="113"/>
        <v>0</v>
      </c>
      <c r="H44" s="52">
        <f t="shared" si="113"/>
        <v>0</v>
      </c>
      <c r="I44" s="52">
        <f t="shared" si="113"/>
        <v>0</v>
      </c>
      <c r="J44" s="52">
        <f>J$41*J9</f>
        <v>0</v>
      </c>
      <c r="K44" s="52">
        <f t="shared" si="113"/>
        <v>0</v>
      </c>
      <c r="L44" s="52">
        <f t="shared" si="113"/>
        <v>0</v>
      </c>
      <c r="M44" s="52">
        <f t="shared" si="113"/>
        <v>0</v>
      </c>
      <c r="N44" s="52">
        <f t="shared" si="113"/>
        <v>0</v>
      </c>
      <c r="O44" s="52">
        <f t="shared" si="113"/>
        <v>0</v>
      </c>
      <c r="P44" s="52">
        <f t="shared" si="113"/>
        <v>0</v>
      </c>
      <c r="Q44" s="52">
        <f t="shared" si="113"/>
        <v>0</v>
      </c>
      <c r="R44" s="52">
        <f t="shared" si="113"/>
        <v>0</v>
      </c>
      <c r="S44" s="52">
        <f t="shared" si="113"/>
        <v>0</v>
      </c>
      <c r="T44" s="52">
        <f t="shared" si="113"/>
        <v>0</v>
      </c>
      <c r="U44" s="52">
        <f t="shared" si="113"/>
        <v>0</v>
      </c>
      <c r="V44" s="52">
        <f t="shared" si="113"/>
        <v>0</v>
      </c>
      <c r="W44" s="52">
        <f t="shared" si="113"/>
        <v>0</v>
      </c>
      <c r="X44" s="52">
        <f t="shared" si="113"/>
        <v>0</v>
      </c>
      <c r="Y44" s="52" t="e">
        <f t="shared" si="113"/>
        <v>#N/A</v>
      </c>
      <c r="Z44" s="52" t="e">
        <f t="shared" si="113"/>
        <v>#N/A</v>
      </c>
      <c r="AA44" s="52" t="e">
        <f t="shared" si="113"/>
        <v>#N/A</v>
      </c>
      <c r="AB44" s="52" t="e">
        <f t="shared" si="113"/>
        <v>#N/A</v>
      </c>
      <c r="AC44" s="52" t="e">
        <f t="shared" si="113"/>
        <v>#N/A</v>
      </c>
      <c r="AD44" s="52" t="e">
        <f t="shared" si="113"/>
        <v>#N/A</v>
      </c>
      <c r="AE44" s="52" t="e">
        <f t="shared" si="113"/>
        <v>#N/A</v>
      </c>
      <c r="AF44" s="52" t="e">
        <f t="shared" si="113"/>
        <v>#N/A</v>
      </c>
      <c r="AG44" s="52" t="e">
        <f t="shared" si="113"/>
        <v>#N/A</v>
      </c>
      <c r="AH44" s="52" t="e">
        <f t="shared" si="113"/>
        <v>#N/A</v>
      </c>
    </row>
    <row r="45" spans="2:34" x14ac:dyDescent="0.2">
      <c r="B45" s="21" t="str">
        <f>'General inputs'!$B$37</f>
        <v xml:space="preserve">Avoided voluntary load curtailment </v>
      </c>
      <c r="C45" s="5"/>
      <c r="D45" s="5"/>
      <c r="E45" s="52" t="e">
        <f t="shared" ref="E45:AH45" si="114">E$41*E10</f>
        <v>#VALUE!</v>
      </c>
      <c r="F45" s="52">
        <f t="shared" si="114"/>
        <v>0</v>
      </c>
      <c r="G45" s="52">
        <f t="shared" si="114"/>
        <v>0</v>
      </c>
      <c r="H45" s="52">
        <f t="shared" si="114"/>
        <v>0</v>
      </c>
      <c r="I45" s="52">
        <f t="shared" si="114"/>
        <v>0</v>
      </c>
      <c r="J45" s="52">
        <f t="shared" si="114"/>
        <v>0</v>
      </c>
      <c r="K45" s="52">
        <f t="shared" si="114"/>
        <v>0</v>
      </c>
      <c r="L45" s="52">
        <f t="shared" si="114"/>
        <v>0</v>
      </c>
      <c r="M45" s="52">
        <f t="shared" si="114"/>
        <v>0</v>
      </c>
      <c r="N45" s="52">
        <f t="shared" si="114"/>
        <v>0</v>
      </c>
      <c r="O45" s="52">
        <f t="shared" si="114"/>
        <v>0</v>
      </c>
      <c r="P45" s="52">
        <f t="shared" si="114"/>
        <v>0</v>
      </c>
      <c r="Q45" s="52">
        <f t="shared" si="114"/>
        <v>0</v>
      </c>
      <c r="R45" s="52">
        <f t="shared" si="114"/>
        <v>0</v>
      </c>
      <c r="S45" s="52">
        <f t="shared" si="114"/>
        <v>0</v>
      </c>
      <c r="T45" s="52">
        <f t="shared" si="114"/>
        <v>0</v>
      </c>
      <c r="U45" s="52">
        <f t="shared" si="114"/>
        <v>0</v>
      </c>
      <c r="V45" s="52">
        <f t="shared" si="114"/>
        <v>0</v>
      </c>
      <c r="W45" s="52">
        <f t="shared" si="114"/>
        <v>0</v>
      </c>
      <c r="X45" s="52">
        <f t="shared" si="114"/>
        <v>0</v>
      </c>
      <c r="Y45" s="52" t="e">
        <f t="shared" si="114"/>
        <v>#N/A</v>
      </c>
      <c r="Z45" s="52" t="e">
        <f t="shared" si="114"/>
        <v>#N/A</v>
      </c>
      <c r="AA45" s="52" t="e">
        <f t="shared" si="114"/>
        <v>#N/A</v>
      </c>
      <c r="AB45" s="52" t="e">
        <f t="shared" si="114"/>
        <v>#N/A</v>
      </c>
      <c r="AC45" s="52" t="e">
        <f t="shared" si="114"/>
        <v>#N/A</v>
      </c>
      <c r="AD45" s="52" t="e">
        <f t="shared" si="114"/>
        <v>#N/A</v>
      </c>
      <c r="AE45" s="52" t="e">
        <f t="shared" si="114"/>
        <v>#N/A</v>
      </c>
      <c r="AF45" s="52" t="e">
        <f t="shared" si="114"/>
        <v>#N/A</v>
      </c>
      <c r="AG45" s="52" t="e">
        <f t="shared" si="114"/>
        <v>#N/A</v>
      </c>
      <c r="AH45" s="52" t="e">
        <f t="shared" si="114"/>
        <v>#N/A</v>
      </c>
    </row>
    <row r="46" spans="2:34" x14ac:dyDescent="0.2">
      <c r="B46" s="21" t="str">
        <f>'General inputs'!$B$38</f>
        <v>Avoided involuntary load shedding</v>
      </c>
      <c r="C46" s="5"/>
      <c r="D46" s="5"/>
      <c r="E46" s="52" t="e">
        <f t="shared" ref="E46:AH46" si="115">E$41*E11</f>
        <v>#VALUE!</v>
      </c>
      <c r="F46" s="52">
        <f t="shared" si="115"/>
        <v>0</v>
      </c>
      <c r="G46" s="52">
        <f t="shared" si="115"/>
        <v>0</v>
      </c>
      <c r="H46" s="52">
        <f t="shared" si="115"/>
        <v>0</v>
      </c>
      <c r="I46" s="52">
        <f t="shared" si="115"/>
        <v>0</v>
      </c>
      <c r="J46" s="52">
        <f t="shared" si="115"/>
        <v>0</v>
      </c>
      <c r="K46" s="52">
        <f t="shared" si="115"/>
        <v>0</v>
      </c>
      <c r="L46" s="52">
        <f t="shared" si="115"/>
        <v>0</v>
      </c>
      <c r="M46" s="52">
        <f t="shared" si="115"/>
        <v>0</v>
      </c>
      <c r="N46" s="52">
        <f t="shared" si="115"/>
        <v>0</v>
      </c>
      <c r="O46" s="52">
        <f t="shared" si="115"/>
        <v>0</v>
      </c>
      <c r="P46" s="52">
        <f t="shared" si="115"/>
        <v>0</v>
      </c>
      <c r="Q46" s="52">
        <f t="shared" si="115"/>
        <v>0</v>
      </c>
      <c r="R46" s="52">
        <f t="shared" si="115"/>
        <v>0</v>
      </c>
      <c r="S46" s="52">
        <f t="shared" si="115"/>
        <v>0</v>
      </c>
      <c r="T46" s="52">
        <f t="shared" si="115"/>
        <v>0</v>
      </c>
      <c r="U46" s="52">
        <f t="shared" si="115"/>
        <v>0</v>
      </c>
      <c r="V46" s="52">
        <f t="shared" si="115"/>
        <v>0</v>
      </c>
      <c r="W46" s="52">
        <f t="shared" si="115"/>
        <v>0</v>
      </c>
      <c r="X46" s="52">
        <f t="shared" si="115"/>
        <v>0</v>
      </c>
      <c r="Y46" s="52" t="e">
        <f t="shared" si="115"/>
        <v>#N/A</v>
      </c>
      <c r="Z46" s="52" t="e">
        <f t="shared" si="115"/>
        <v>#N/A</v>
      </c>
      <c r="AA46" s="52" t="e">
        <f t="shared" si="115"/>
        <v>#N/A</v>
      </c>
      <c r="AB46" s="52" t="e">
        <f t="shared" si="115"/>
        <v>#N/A</v>
      </c>
      <c r="AC46" s="52" t="e">
        <f t="shared" si="115"/>
        <v>#N/A</v>
      </c>
      <c r="AD46" s="52" t="e">
        <f t="shared" si="115"/>
        <v>#N/A</v>
      </c>
      <c r="AE46" s="52" t="e">
        <f t="shared" si="115"/>
        <v>#N/A</v>
      </c>
      <c r="AF46" s="52" t="e">
        <f t="shared" si="115"/>
        <v>#N/A</v>
      </c>
      <c r="AG46" s="52" t="e">
        <f t="shared" si="115"/>
        <v>#N/A</v>
      </c>
      <c r="AH46" s="52" t="e">
        <f t="shared" si="115"/>
        <v>#N/A</v>
      </c>
    </row>
    <row r="47" spans="2:34" x14ac:dyDescent="0.2">
      <c r="B47" s="21" t="str">
        <f>'General inputs'!$B$39</f>
        <v>Avoided costs for non RIT-T proponent parties</v>
      </c>
      <c r="C47" s="5"/>
      <c r="D47" s="5"/>
      <c r="E47" s="52" t="e">
        <f t="shared" ref="E47:AH47" si="116">E$41*E12</f>
        <v>#VALUE!</v>
      </c>
      <c r="F47" s="52">
        <f t="shared" si="116"/>
        <v>0</v>
      </c>
      <c r="G47" s="52">
        <f t="shared" si="116"/>
        <v>0</v>
      </c>
      <c r="H47" s="52">
        <f t="shared" si="116"/>
        <v>0</v>
      </c>
      <c r="I47" s="52">
        <f t="shared" si="116"/>
        <v>0</v>
      </c>
      <c r="J47" s="52">
        <f t="shared" si="116"/>
        <v>0</v>
      </c>
      <c r="K47" s="52">
        <f t="shared" si="116"/>
        <v>0</v>
      </c>
      <c r="L47" s="52">
        <f t="shared" si="116"/>
        <v>0</v>
      </c>
      <c r="M47" s="52">
        <f t="shared" si="116"/>
        <v>0</v>
      </c>
      <c r="N47" s="52">
        <f t="shared" si="116"/>
        <v>0</v>
      </c>
      <c r="O47" s="52">
        <f t="shared" si="116"/>
        <v>0</v>
      </c>
      <c r="P47" s="52">
        <f t="shared" si="116"/>
        <v>0</v>
      </c>
      <c r="Q47" s="52">
        <f t="shared" si="116"/>
        <v>0</v>
      </c>
      <c r="R47" s="52">
        <f t="shared" si="116"/>
        <v>0</v>
      </c>
      <c r="S47" s="52">
        <f t="shared" si="116"/>
        <v>0</v>
      </c>
      <c r="T47" s="52">
        <f t="shared" si="116"/>
        <v>0</v>
      </c>
      <c r="U47" s="52">
        <f t="shared" si="116"/>
        <v>0</v>
      </c>
      <c r="V47" s="52">
        <f t="shared" si="116"/>
        <v>0</v>
      </c>
      <c r="W47" s="52">
        <f t="shared" si="116"/>
        <v>0</v>
      </c>
      <c r="X47" s="52">
        <f t="shared" si="116"/>
        <v>0</v>
      </c>
      <c r="Y47" s="52" t="e">
        <f t="shared" si="116"/>
        <v>#N/A</v>
      </c>
      <c r="Z47" s="52" t="e">
        <f t="shared" si="116"/>
        <v>#N/A</v>
      </c>
      <c r="AA47" s="52" t="e">
        <f t="shared" si="116"/>
        <v>#N/A</v>
      </c>
      <c r="AB47" s="52" t="e">
        <f t="shared" si="116"/>
        <v>#N/A</v>
      </c>
      <c r="AC47" s="52" t="e">
        <f t="shared" si="116"/>
        <v>#N/A</v>
      </c>
      <c r="AD47" s="52" t="e">
        <f t="shared" si="116"/>
        <v>#N/A</v>
      </c>
      <c r="AE47" s="52" t="e">
        <f t="shared" si="116"/>
        <v>#N/A</v>
      </c>
      <c r="AF47" s="52" t="e">
        <f t="shared" si="116"/>
        <v>#N/A</v>
      </c>
      <c r="AG47" s="52" t="e">
        <f t="shared" si="116"/>
        <v>#N/A</v>
      </c>
      <c r="AH47" s="52" t="e">
        <f t="shared" si="116"/>
        <v>#N/A</v>
      </c>
    </row>
    <row r="48" spans="2:34" x14ac:dyDescent="0.2">
      <c r="B48" s="21" t="str">
        <f>'General inputs'!$B$40</f>
        <v>Avoided unrelated TNSP expenditure</v>
      </c>
      <c r="C48" s="5"/>
      <c r="D48" s="5"/>
      <c r="E48" s="52" t="e">
        <f t="shared" ref="E48:AH48" si="117">E$41*E13</f>
        <v>#VALUE!</v>
      </c>
      <c r="F48" s="52">
        <f t="shared" si="117"/>
        <v>0</v>
      </c>
      <c r="G48" s="52">
        <f t="shared" si="117"/>
        <v>0</v>
      </c>
      <c r="H48" s="52">
        <f t="shared" si="117"/>
        <v>0</v>
      </c>
      <c r="I48" s="52">
        <f t="shared" si="117"/>
        <v>0</v>
      </c>
      <c r="J48" s="52">
        <f t="shared" si="117"/>
        <v>0</v>
      </c>
      <c r="K48" s="52">
        <f t="shared" si="117"/>
        <v>0</v>
      </c>
      <c r="L48" s="52">
        <f t="shared" si="117"/>
        <v>0</v>
      </c>
      <c r="M48" s="52">
        <f t="shared" si="117"/>
        <v>0</v>
      </c>
      <c r="N48" s="52">
        <f t="shared" si="117"/>
        <v>0</v>
      </c>
      <c r="O48" s="52">
        <f t="shared" si="117"/>
        <v>0</v>
      </c>
      <c r="P48" s="52">
        <f t="shared" si="117"/>
        <v>0</v>
      </c>
      <c r="Q48" s="52">
        <f t="shared" si="117"/>
        <v>0</v>
      </c>
      <c r="R48" s="52">
        <f t="shared" si="117"/>
        <v>0</v>
      </c>
      <c r="S48" s="52">
        <f t="shared" si="117"/>
        <v>0</v>
      </c>
      <c r="T48" s="52">
        <f t="shared" si="117"/>
        <v>0</v>
      </c>
      <c r="U48" s="52">
        <f t="shared" si="117"/>
        <v>0</v>
      </c>
      <c r="V48" s="52">
        <f t="shared" si="117"/>
        <v>0</v>
      </c>
      <c r="W48" s="52">
        <f t="shared" si="117"/>
        <v>0</v>
      </c>
      <c r="X48" s="52">
        <f t="shared" si="117"/>
        <v>0</v>
      </c>
      <c r="Y48" s="52" t="e">
        <f t="shared" si="117"/>
        <v>#N/A</v>
      </c>
      <c r="Z48" s="52" t="e">
        <f t="shared" si="117"/>
        <v>#N/A</v>
      </c>
      <c r="AA48" s="52" t="e">
        <f t="shared" si="117"/>
        <v>#N/A</v>
      </c>
      <c r="AB48" s="52" t="e">
        <f t="shared" si="117"/>
        <v>#N/A</v>
      </c>
      <c r="AC48" s="52" t="e">
        <f t="shared" si="117"/>
        <v>#N/A</v>
      </c>
      <c r="AD48" s="52" t="e">
        <f t="shared" si="117"/>
        <v>#N/A</v>
      </c>
      <c r="AE48" s="52" t="e">
        <f t="shared" si="117"/>
        <v>#N/A</v>
      </c>
      <c r="AF48" s="52" t="e">
        <f t="shared" si="117"/>
        <v>#N/A</v>
      </c>
      <c r="AG48" s="52" t="e">
        <f t="shared" si="117"/>
        <v>#N/A</v>
      </c>
      <c r="AH48" s="52" t="e">
        <f t="shared" si="117"/>
        <v>#N/A</v>
      </c>
    </row>
    <row r="49" spans="2:34" x14ac:dyDescent="0.2">
      <c r="B49" s="21" t="e">
        <f>'General inputs'!#REF!</f>
        <v>#REF!</v>
      </c>
      <c r="C49" s="5"/>
      <c r="D49" s="5"/>
      <c r="E49" s="52" t="e">
        <f t="shared" ref="E49:AH49" si="118">E$41*E14</f>
        <v>#REF!</v>
      </c>
      <c r="F49" s="52" t="e">
        <f t="shared" si="118"/>
        <v>#REF!</v>
      </c>
      <c r="G49" s="52" t="e">
        <f t="shared" si="118"/>
        <v>#REF!</v>
      </c>
      <c r="H49" s="52" t="e">
        <f t="shared" si="118"/>
        <v>#REF!</v>
      </c>
      <c r="I49" s="52" t="e">
        <f t="shared" si="118"/>
        <v>#REF!</v>
      </c>
      <c r="J49" s="52" t="e">
        <f t="shared" si="118"/>
        <v>#REF!</v>
      </c>
      <c r="K49" s="52" t="e">
        <f t="shared" si="118"/>
        <v>#REF!</v>
      </c>
      <c r="L49" s="52" t="e">
        <f t="shared" si="118"/>
        <v>#REF!</v>
      </c>
      <c r="M49" s="52" t="e">
        <f t="shared" si="118"/>
        <v>#REF!</v>
      </c>
      <c r="N49" s="52" t="e">
        <f t="shared" si="118"/>
        <v>#REF!</v>
      </c>
      <c r="O49" s="52" t="e">
        <f t="shared" si="118"/>
        <v>#REF!</v>
      </c>
      <c r="P49" s="52" t="e">
        <f t="shared" si="118"/>
        <v>#REF!</v>
      </c>
      <c r="Q49" s="52" t="e">
        <f t="shared" si="118"/>
        <v>#REF!</v>
      </c>
      <c r="R49" s="52" t="e">
        <f t="shared" si="118"/>
        <v>#REF!</v>
      </c>
      <c r="S49" s="52" t="e">
        <f t="shared" si="118"/>
        <v>#REF!</v>
      </c>
      <c r="T49" s="52" t="e">
        <f t="shared" si="118"/>
        <v>#REF!</v>
      </c>
      <c r="U49" s="52" t="e">
        <f t="shared" si="118"/>
        <v>#REF!</v>
      </c>
      <c r="V49" s="52" t="e">
        <f t="shared" si="118"/>
        <v>#REF!</v>
      </c>
      <c r="W49" s="52" t="e">
        <f t="shared" si="118"/>
        <v>#REF!</v>
      </c>
      <c r="X49" s="52" t="e">
        <f t="shared" si="118"/>
        <v>#REF!</v>
      </c>
      <c r="Y49" s="52" t="e">
        <f t="shared" si="118"/>
        <v>#REF!</v>
      </c>
      <c r="Z49" s="52" t="e">
        <f t="shared" si="118"/>
        <v>#REF!</v>
      </c>
      <c r="AA49" s="52" t="e">
        <f t="shared" si="118"/>
        <v>#REF!</v>
      </c>
      <c r="AB49" s="52" t="e">
        <f t="shared" si="118"/>
        <v>#REF!</v>
      </c>
      <c r="AC49" s="52" t="e">
        <f t="shared" si="118"/>
        <v>#REF!</v>
      </c>
      <c r="AD49" s="52" t="e">
        <f t="shared" si="118"/>
        <v>#REF!</v>
      </c>
      <c r="AE49" s="52" t="e">
        <f t="shared" si="118"/>
        <v>#REF!</v>
      </c>
      <c r="AF49" s="52" t="e">
        <f t="shared" si="118"/>
        <v>#REF!</v>
      </c>
      <c r="AG49" s="52" t="e">
        <f t="shared" si="118"/>
        <v>#REF!</v>
      </c>
      <c r="AH49" s="52" t="e">
        <f t="shared" si="118"/>
        <v>#REF!</v>
      </c>
    </row>
    <row r="50" spans="2:34" x14ac:dyDescent="0.2">
      <c r="B50" s="26"/>
    </row>
    <row r="51" spans="2:34" ht="15" x14ac:dyDescent="0.25">
      <c r="B51" s="54" t="str">
        <f>$D$4</f>
        <v>Option 7D</v>
      </c>
      <c r="C51" s="53" t="str">
        <f>'General inputs'!$I$33</f>
        <v>High</v>
      </c>
      <c r="D51" s="53"/>
      <c r="E51" s="33">
        <f>FirstYear</f>
        <v>2023</v>
      </c>
      <c r="F51" s="33">
        <f>E51+1</f>
        <v>2024</v>
      </c>
      <c r="G51" s="33">
        <f t="shared" ref="G51" si="119">F51+1</f>
        <v>2025</v>
      </c>
      <c r="H51" s="33">
        <f t="shared" ref="H51" si="120">G51+1</f>
        <v>2026</v>
      </c>
      <c r="I51" s="33">
        <f t="shared" ref="I51" si="121">H51+1</f>
        <v>2027</v>
      </c>
      <c r="J51" s="33">
        <f t="shared" ref="J51" si="122">I51+1</f>
        <v>2028</v>
      </c>
      <c r="K51" s="33">
        <f t="shared" ref="K51" si="123">J51+1</f>
        <v>2029</v>
      </c>
      <c r="L51" s="33">
        <f t="shared" ref="L51" si="124">K51+1</f>
        <v>2030</v>
      </c>
      <c r="M51" s="33">
        <f t="shared" ref="M51" si="125">L51+1</f>
        <v>2031</v>
      </c>
      <c r="N51" s="33">
        <f t="shared" ref="N51" si="126">M51+1</f>
        <v>2032</v>
      </c>
      <c r="O51" s="33">
        <f t="shared" ref="O51" si="127">N51+1</f>
        <v>2033</v>
      </c>
      <c r="P51" s="33">
        <f t="shared" ref="P51" si="128">O51+1</f>
        <v>2034</v>
      </c>
      <c r="Q51" s="33">
        <f t="shared" ref="Q51" si="129">P51+1</f>
        <v>2035</v>
      </c>
      <c r="R51" s="33">
        <f t="shared" ref="R51" si="130">Q51+1</f>
        <v>2036</v>
      </c>
      <c r="S51" s="33">
        <f t="shared" ref="S51" si="131">R51+1</f>
        <v>2037</v>
      </c>
      <c r="T51" s="33">
        <f t="shared" ref="T51" si="132">S51+1</f>
        <v>2038</v>
      </c>
      <c r="U51" s="33">
        <f t="shared" ref="U51" si="133">T51+1</f>
        <v>2039</v>
      </c>
      <c r="V51" s="33">
        <f t="shared" ref="V51" si="134">U51+1</f>
        <v>2040</v>
      </c>
      <c r="W51" s="33">
        <f t="shared" ref="W51" si="135">V51+1</f>
        <v>2041</v>
      </c>
      <c r="X51" s="33">
        <f t="shared" ref="X51" si="136">W51+1</f>
        <v>2042</v>
      </c>
      <c r="Y51" s="33">
        <f t="shared" ref="Y51" si="137">X51+1</f>
        <v>2043</v>
      </c>
      <c r="Z51" s="33">
        <f t="shared" ref="Z51" si="138">Y51+1</f>
        <v>2044</v>
      </c>
      <c r="AA51" s="33">
        <f t="shared" ref="AA51" si="139">Z51+1</f>
        <v>2045</v>
      </c>
      <c r="AB51" s="33">
        <f t="shared" ref="AB51" si="140">AA51+1</f>
        <v>2046</v>
      </c>
      <c r="AC51" s="33">
        <f t="shared" ref="AC51" si="141">AB51+1</f>
        <v>2047</v>
      </c>
      <c r="AD51" s="33">
        <f t="shared" ref="AD51" si="142">AC51+1</f>
        <v>2048</v>
      </c>
      <c r="AE51" s="33">
        <f t="shared" ref="AE51" si="143">AD51+1</f>
        <v>2049</v>
      </c>
      <c r="AF51" s="33">
        <f t="shared" ref="AF51" si="144">AE51+1</f>
        <v>2050</v>
      </c>
      <c r="AG51" s="33">
        <f t="shared" ref="AG51" si="145">AF51+1</f>
        <v>2051</v>
      </c>
      <c r="AH51" s="33">
        <f t="shared" ref="AH51" si="146">AG51+1</f>
        <v>2052</v>
      </c>
    </row>
    <row r="52" spans="2:34" x14ac:dyDescent="0.2">
      <c r="B52" s="21" t="str">
        <f>'General inputs'!$B$36</f>
        <v xml:space="preserve">Avoided fuel consumption from generation dispatch </v>
      </c>
      <c r="C52" s="5"/>
      <c r="D52" s="5"/>
      <c r="E52" s="52" t="e">
        <f>E$41*E17</f>
        <v>#REF!</v>
      </c>
      <c r="F52" s="52" t="e">
        <f t="shared" ref="F52:I52" si="147">F$41*F17</f>
        <v>#REF!</v>
      </c>
      <c r="G52" s="52" t="e">
        <f t="shared" si="147"/>
        <v>#REF!</v>
      </c>
      <c r="H52" s="52" t="e">
        <f t="shared" si="147"/>
        <v>#REF!</v>
      </c>
      <c r="I52" s="52" t="e">
        <f t="shared" si="147"/>
        <v>#REF!</v>
      </c>
      <c r="J52" s="52" t="e">
        <f>J$41*J17</f>
        <v>#REF!</v>
      </c>
      <c r="K52" s="52" t="e">
        <f t="shared" ref="K52:AH52" si="148">K$41*K17</f>
        <v>#REF!</v>
      </c>
      <c r="L52" s="52" t="e">
        <f t="shared" si="148"/>
        <v>#REF!</v>
      </c>
      <c r="M52" s="52" t="e">
        <f t="shared" si="148"/>
        <v>#REF!</v>
      </c>
      <c r="N52" s="52" t="e">
        <f t="shared" si="148"/>
        <v>#REF!</v>
      </c>
      <c r="O52" s="52" t="e">
        <f t="shared" si="148"/>
        <v>#REF!</v>
      </c>
      <c r="P52" s="52" t="e">
        <f t="shared" si="148"/>
        <v>#REF!</v>
      </c>
      <c r="Q52" s="52" t="e">
        <f t="shared" si="148"/>
        <v>#REF!</v>
      </c>
      <c r="R52" s="52" t="e">
        <f t="shared" si="148"/>
        <v>#REF!</v>
      </c>
      <c r="S52" s="52" t="e">
        <f t="shared" si="148"/>
        <v>#REF!</v>
      </c>
      <c r="T52" s="52" t="e">
        <f t="shared" si="148"/>
        <v>#REF!</v>
      </c>
      <c r="U52" s="52" t="e">
        <f t="shared" si="148"/>
        <v>#REF!</v>
      </c>
      <c r="V52" s="52" t="e">
        <f t="shared" si="148"/>
        <v>#REF!</v>
      </c>
      <c r="W52" s="52" t="e">
        <f t="shared" si="148"/>
        <v>#REF!</v>
      </c>
      <c r="X52" s="52" t="e">
        <f t="shared" si="148"/>
        <v>#REF!</v>
      </c>
      <c r="Y52" s="52" t="e">
        <f t="shared" si="148"/>
        <v>#REF!</v>
      </c>
      <c r="Z52" s="52" t="e">
        <f t="shared" si="148"/>
        <v>#REF!</v>
      </c>
      <c r="AA52" s="52" t="e">
        <f t="shared" si="148"/>
        <v>#REF!</v>
      </c>
      <c r="AB52" s="52" t="e">
        <f t="shared" si="148"/>
        <v>#REF!</v>
      </c>
      <c r="AC52" s="52" t="e">
        <f t="shared" si="148"/>
        <v>#REF!</v>
      </c>
      <c r="AD52" s="52" t="e">
        <f t="shared" si="148"/>
        <v>#REF!</v>
      </c>
      <c r="AE52" s="52" t="e">
        <f t="shared" si="148"/>
        <v>#REF!</v>
      </c>
      <c r="AF52" s="52" t="e">
        <f t="shared" si="148"/>
        <v>#REF!</v>
      </c>
      <c r="AG52" s="52" t="e">
        <f t="shared" si="148"/>
        <v>#REF!</v>
      </c>
      <c r="AH52" s="52" t="e">
        <f t="shared" si="148"/>
        <v>#REF!</v>
      </c>
    </row>
    <row r="53" spans="2:34" x14ac:dyDescent="0.2">
      <c r="B53" s="21" t="str">
        <f>'General inputs'!$B$37</f>
        <v xml:space="preserve">Avoided voluntary load curtailment </v>
      </c>
      <c r="C53" s="5"/>
      <c r="D53" s="5"/>
      <c r="E53" s="52" t="e">
        <f t="shared" ref="E53:AH53" si="149">E$41*E18</f>
        <v>#REF!</v>
      </c>
      <c r="F53" s="52" t="e">
        <f t="shared" si="149"/>
        <v>#REF!</v>
      </c>
      <c r="G53" s="52" t="e">
        <f t="shared" si="149"/>
        <v>#REF!</v>
      </c>
      <c r="H53" s="52" t="e">
        <f t="shared" si="149"/>
        <v>#REF!</v>
      </c>
      <c r="I53" s="52" t="e">
        <f t="shared" si="149"/>
        <v>#REF!</v>
      </c>
      <c r="J53" s="52" t="e">
        <f t="shared" si="149"/>
        <v>#REF!</v>
      </c>
      <c r="K53" s="52" t="e">
        <f t="shared" si="149"/>
        <v>#REF!</v>
      </c>
      <c r="L53" s="52" t="e">
        <f t="shared" si="149"/>
        <v>#REF!</v>
      </c>
      <c r="M53" s="52" t="e">
        <f t="shared" si="149"/>
        <v>#REF!</v>
      </c>
      <c r="N53" s="52" t="e">
        <f t="shared" si="149"/>
        <v>#REF!</v>
      </c>
      <c r="O53" s="52" t="e">
        <f t="shared" si="149"/>
        <v>#REF!</v>
      </c>
      <c r="P53" s="52" t="e">
        <f t="shared" si="149"/>
        <v>#REF!</v>
      </c>
      <c r="Q53" s="52" t="e">
        <f t="shared" si="149"/>
        <v>#REF!</v>
      </c>
      <c r="R53" s="52" t="e">
        <f t="shared" si="149"/>
        <v>#REF!</v>
      </c>
      <c r="S53" s="52" t="e">
        <f t="shared" si="149"/>
        <v>#REF!</v>
      </c>
      <c r="T53" s="52" t="e">
        <f t="shared" si="149"/>
        <v>#REF!</v>
      </c>
      <c r="U53" s="52" t="e">
        <f t="shared" si="149"/>
        <v>#REF!</v>
      </c>
      <c r="V53" s="52" t="e">
        <f t="shared" si="149"/>
        <v>#REF!</v>
      </c>
      <c r="W53" s="52" t="e">
        <f t="shared" si="149"/>
        <v>#REF!</v>
      </c>
      <c r="X53" s="52" t="e">
        <f t="shared" si="149"/>
        <v>#REF!</v>
      </c>
      <c r="Y53" s="52" t="e">
        <f t="shared" si="149"/>
        <v>#REF!</v>
      </c>
      <c r="Z53" s="52" t="e">
        <f t="shared" si="149"/>
        <v>#REF!</v>
      </c>
      <c r="AA53" s="52" t="e">
        <f t="shared" si="149"/>
        <v>#REF!</v>
      </c>
      <c r="AB53" s="52" t="e">
        <f t="shared" si="149"/>
        <v>#REF!</v>
      </c>
      <c r="AC53" s="52" t="e">
        <f t="shared" si="149"/>
        <v>#REF!</v>
      </c>
      <c r="AD53" s="52" t="e">
        <f t="shared" si="149"/>
        <v>#REF!</v>
      </c>
      <c r="AE53" s="52" t="e">
        <f t="shared" si="149"/>
        <v>#REF!</v>
      </c>
      <c r="AF53" s="52" t="e">
        <f t="shared" si="149"/>
        <v>#REF!</v>
      </c>
      <c r="AG53" s="52" t="e">
        <f t="shared" si="149"/>
        <v>#REF!</v>
      </c>
      <c r="AH53" s="52" t="e">
        <f t="shared" si="149"/>
        <v>#REF!</v>
      </c>
    </row>
    <row r="54" spans="2:34" x14ac:dyDescent="0.2">
      <c r="B54" s="21" t="str">
        <f>'General inputs'!$B$38</f>
        <v>Avoided involuntary load shedding</v>
      </c>
      <c r="C54" s="5"/>
      <c r="D54" s="5"/>
      <c r="E54" s="52" t="e">
        <f t="shared" ref="E54:AH54" si="150">E$41*E19</f>
        <v>#REF!</v>
      </c>
      <c r="F54" s="52" t="e">
        <f t="shared" si="150"/>
        <v>#REF!</v>
      </c>
      <c r="G54" s="52" t="e">
        <f t="shared" si="150"/>
        <v>#REF!</v>
      </c>
      <c r="H54" s="52" t="e">
        <f t="shared" si="150"/>
        <v>#REF!</v>
      </c>
      <c r="I54" s="52" t="e">
        <f t="shared" si="150"/>
        <v>#REF!</v>
      </c>
      <c r="J54" s="52" t="e">
        <f t="shared" si="150"/>
        <v>#REF!</v>
      </c>
      <c r="K54" s="52" t="e">
        <f t="shared" si="150"/>
        <v>#REF!</v>
      </c>
      <c r="L54" s="52" t="e">
        <f t="shared" si="150"/>
        <v>#REF!</v>
      </c>
      <c r="M54" s="52" t="e">
        <f t="shared" si="150"/>
        <v>#REF!</v>
      </c>
      <c r="N54" s="52" t="e">
        <f t="shared" si="150"/>
        <v>#REF!</v>
      </c>
      <c r="O54" s="52" t="e">
        <f t="shared" si="150"/>
        <v>#REF!</v>
      </c>
      <c r="P54" s="52" t="e">
        <f t="shared" si="150"/>
        <v>#REF!</v>
      </c>
      <c r="Q54" s="52" t="e">
        <f t="shared" si="150"/>
        <v>#REF!</v>
      </c>
      <c r="R54" s="52" t="e">
        <f t="shared" si="150"/>
        <v>#REF!</v>
      </c>
      <c r="S54" s="52" t="e">
        <f t="shared" si="150"/>
        <v>#REF!</v>
      </c>
      <c r="T54" s="52" t="e">
        <f t="shared" si="150"/>
        <v>#REF!</v>
      </c>
      <c r="U54" s="52" t="e">
        <f t="shared" si="150"/>
        <v>#REF!</v>
      </c>
      <c r="V54" s="52" t="e">
        <f t="shared" si="150"/>
        <v>#REF!</v>
      </c>
      <c r="W54" s="52" t="e">
        <f t="shared" si="150"/>
        <v>#REF!</v>
      </c>
      <c r="X54" s="52" t="e">
        <f t="shared" si="150"/>
        <v>#REF!</v>
      </c>
      <c r="Y54" s="52" t="e">
        <f t="shared" si="150"/>
        <v>#REF!</v>
      </c>
      <c r="Z54" s="52" t="e">
        <f t="shared" si="150"/>
        <v>#REF!</v>
      </c>
      <c r="AA54" s="52" t="e">
        <f t="shared" si="150"/>
        <v>#REF!</v>
      </c>
      <c r="AB54" s="52" t="e">
        <f t="shared" si="150"/>
        <v>#REF!</v>
      </c>
      <c r="AC54" s="52" t="e">
        <f t="shared" si="150"/>
        <v>#REF!</v>
      </c>
      <c r="AD54" s="52" t="e">
        <f t="shared" si="150"/>
        <v>#REF!</v>
      </c>
      <c r="AE54" s="52" t="e">
        <f t="shared" si="150"/>
        <v>#REF!</v>
      </c>
      <c r="AF54" s="52" t="e">
        <f t="shared" si="150"/>
        <v>#REF!</v>
      </c>
      <c r="AG54" s="52" t="e">
        <f t="shared" si="150"/>
        <v>#REF!</v>
      </c>
      <c r="AH54" s="52" t="e">
        <f t="shared" si="150"/>
        <v>#REF!</v>
      </c>
    </row>
    <row r="55" spans="2:34" x14ac:dyDescent="0.2">
      <c r="B55" s="21" t="str">
        <f>'General inputs'!$B$39</f>
        <v>Avoided costs for non RIT-T proponent parties</v>
      </c>
      <c r="C55" s="5"/>
      <c r="D55" s="5"/>
      <c r="E55" s="52" t="e">
        <f t="shared" ref="E55:AH55" si="151">E$41*E20</f>
        <v>#REF!</v>
      </c>
      <c r="F55" s="52" t="e">
        <f t="shared" si="151"/>
        <v>#REF!</v>
      </c>
      <c r="G55" s="52" t="e">
        <f t="shared" si="151"/>
        <v>#REF!</v>
      </c>
      <c r="H55" s="52" t="e">
        <f t="shared" si="151"/>
        <v>#REF!</v>
      </c>
      <c r="I55" s="52" t="e">
        <f t="shared" si="151"/>
        <v>#REF!</v>
      </c>
      <c r="J55" s="52" t="e">
        <f t="shared" si="151"/>
        <v>#REF!</v>
      </c>
      <c r="K55" s="52" t="e">
        <f t="shared" si="151"/>
        <v>#REF!</v>
      </c>
      <c r="L55" s="52" t="e">
        <f t="shared" si="151"/>
        <v>#REF!</v>
      </c>
      <c r="M55" s="52" t="e">
        <f t="shared" si="151"/>
        <v>#REF!</v>
      </c>
      <c r="N55" s="52" t="e">
        <f t="shared" si="151"/>
        <v>#REF!</v>
      </c>
      <c r="O55" s="52" t="e">
        <f t="shared" si="151"/>
        <v>#REF!</v>
      </c>
      <c r="P55" s="52" t="e">
        <f t="shared" si="151"/>
        <v>#REF!</v>
      </c>
      <c r="Q55" s="52" t="e">
        <f t="shared" si="151"/>
        <v>#REF!</v>
      </c>
      <c r="R55" s="52" t="e">
        <f t="shared" si="151"/>
        <v>#REF!</v>
      </c>
      <c r="S55" s="52" t="e">
        <f t="shared" si="151"/>
        <v>#REF!</v>
      </c>
      <c r="T55" s="52" t="e">
        <f t="shared" si="151"/>
        <v>#REF!</v>
      </c>
      <c r="U55" s="52" t="e">
        <f t="shared" si="151"/>
        <v>#REF!</v>
      </c>
      <c r="V55" s="52" t="e">
        <f t="shared" si="151"/>
        <v>#REF!</v>
      </c>
      <c r="W55" s="52" t="e">
        <f t="shared" si="151"/>
        <v>#REF!</v>
      </c>
      <c r="X55" s="52" t="e">
        <f t="shared" si="151"/>
        <v>#REF!</v>
      </c>
      <c r="Y55" s="52" t="e">
        <f t="shared" si="151"/>
        <v>#REF!</v>
      </c>
      <c r="Z55" s="52" t="e">
        <f t="shared" si="151"/>
        <v>#REF!</v>
      </c>
      <c r="AA55" s="52" t="e">
        <f t="shared" si="151"/>
        <v>#REF!</v>
      </c>
      <c r="AB55" s="52" t="e">
        <f t="shared" si="151"/>
        <v>#REF!</v>
      </c>
      <c r="AC55" s="52" t="e">
        <f t="shared" si="151"/>
        <v>#REF!</v>
      </c>
      <c r="AD55" s="52" t="e">
        <f t="shared" si="151"/>
        <v>#REF!</v>
      </c>
      <c r="AE55" s="52" t="e">
        <f t="shared" si="151"/>
        <v>#REF!</v>
      </c>
      <c r="AF55" s="52" t="e">
        <f t="shared" si="151"/>
        <v>#REF!</v>
      </c>
      <c r="AG55" s="52" t="e">
        <f t="shared" si="151"/>
        <v>#REF!</v>
      </c>
      <c r="AH55" s="52" t="e">
        <f t="shared" si="151"/>
        <v>#REF!</v>
      </c>
    </row>
    <row r="56" spans="2:34" x14ac:dyDescent="0.2">
      <c r="B56" s="21" t="str">
        <f>'General inputs'!$B$40</f>
        <v>Avoided unrelated TNSP expenditure</v>
      </c>
      <c r="C56" s="5"/>
      <c r="D56" s="5"/>
      <c r="E56" s="52" t="e">
        <f t="shared" ref="E56:AH56" si="152">E$41*E21</f>
        <v>#REF!</v>
      </c>
      <c r="F56" s="52" t="e">
        <f t="shared" si="152"/>
        <v>#REF!</v>
      </c>
      <c r="G56" s="52" t="e">
        <f t="shared" si="152"/>
        <v>#REF!</v>
      </c>
      <c r="H56" s="52" t="e">
        <f t="shared" si="152"/>
        <v>#REF!</v>
      </c>
      <c r="I56" s="52" t="e">
        <f t="shared" si="152"/>
        <v>#REF!</v>
      </c>
      <c r="J56" s="52" t="e">
        <f t="shared" si="152"/>
        <v>#REF!</v>
      </c>
      <c r="K56" s="52" t="e">
        <f t="shared" si="152"/>
        <v>#REF!</v>
      </c>
      <c r="L56" s="52" t="e">
        <f t="shared" si="152"/>
        <v>#REF!</v>
      </c>
      <c r="M56" s="52" t="e">
        <f t="shared" si="152"/>
        <v>#REF!</v>
      </c>
      <c r="N56" s="52" t="e">
        <f t="shared" si="152"/>
        <v>#REF!</v>
      </c>
      <c r="O56" s="52" t="e">
        <f t="shared" si="152"/>
        <v>#REF!</v>
      </c>
      <c r="P56" s="52" t="e">
        <f t="shared" si="152"/>
        <v>#REF!</v>
      </c>
      <c r="Q56" s="52" t="e">
        <f t="shared" si="152"/>
        <v>#REF!</v>
      </c>
      <c r="R56" s="52" t="e">
        <f t="shared" si="152"/>
        <v>#REF!</v>
      </c>
      <c r="S56" s="52" t="e">
        <f t="shared" si="152"/>
        <v>#REF!</v>
      </c>
      <c r="T56" s="52" t="e">
        <f t="shared" si="152"/>
        <v>#REF!</v>
      </c>
      <c r="U56" s="52" t="e">
        <f t="shared" si="152"/>
        <v>#REF!</v>
      </c>
      <c r="V56" s="52" t="e">
        <f t="shared" si="152"/>
        <v>#REF!</v>
      </c>
      <c r="W56" s="52" t="e">
        <f t="shared" si="152"/>
        <v>#REF!</v>
      </c>
      <c r="X56" s="52" t="e">
        <f t="shared" si="152"/>
        <v>#REF!</v>
      </c>
      <c r="Y56" s="52" t="e">
        <f t="shared" si="152"/>
        <v>#REF!</v>
      </c>
      <c r="Z56" s="52" t="e">
        <f t="shared" si="152"/>
        <v>#REF!</v>
      </c>
      <c r="AA56" s="52" t="e">
        <f t="shared" si="152"/>
        <v>#REF!</v>
      </c>
      <c r="AB56" s="52" t="e">
        <f t="shared" si="152"/>
        <v>#REF!</v>
      </c>
      <c r="AC56" s="52" t="e">
        <f t="shared" si="152"/>
        <v>#REF!</v>
      </c>
      <c r="AD56" s="52" t="e">
        <f t="shared" si="152"/>
        <v>#REF!</v>
      </c>
      <c r="AE56" s="52" t="e">
        <f t="shared" si="152"/>
        <v>#REF!</v>
      </c>
      <c r="AF56" s="52" t="e">
        <f t="shared" si="152"/>
        <v>#REF!</v>
      </c>
      <c r="AG56" s="52" t="e">
        <f t="shared" si="152"/>
        <v>#REF!</v>
      </c>
      <c r="AH56" s="52" t="e">
        <f t="shared" si="152"/>
        <v>#REF!</v>
      </c>
    </row>
    <row r="57" spans="2:34" x14ac:dyDescent="0.2">
      <c r="B57" s="21" t="e">
        <f>'General inputs'!#REF!</f>
        <v>#REF!</v>
      </c>
      <c r="C57" s="5"/>
      <c r="D57" s="5"/>
      <c r="E57" s="52" t="e">
        <f t="shared" ref="E57:AH57" si="153">E$41*E22</f>
        <v>#REF!</v>
      </c>
      <c r="F57" s="52" t="e">
        <f t="shared" si="153"/>
        <v>#REF!</v>
      </c>
      <c r="G57" s="52" t="e">
        <f t="shared" si="153"/>
        <v>#REF!</v>
      </c>
      <c r="H57" s="52" t="e">
        <f t="shared" si="153"/>
        <v>#REF!</v>
      </c>
      <c r="I57" s="52" t="e">
        <f t="shared" si="153"/>
        <v>#REF!</v>
      </c>
      <c r="J57" s="52" t="e">
        <f t="shared" si="153"/>
        <v>#REF!</v>
      </c>
      <c r="K57" s="52" t="e">
        <f t="shared" si="153"/>
        <v>#REF!</v>
      </c>
      <c r="L57" s="52" t="e">
        <f t="shared" si="153"/>
        <v>#REF!</v>
      </c>
      <c r="M57" s="52" t="e">
        <f t="shared" si="153"/>
        <v>#REF!</v>
      </c>
      <c r="N57" s="52" t="e">
        <f t="shared" si="153"/>
        <v>#REF!</v>
      </c>
      <c r="O57" s="52" t="e">
        <f t="shared" si="153"/>
        <v>#REF!</v>
      </c>
      <c r="P57" s="52" t="e">
        <f t="shared" si="153"/>
        <v>#REF!</v>
      </c>
      <c r="Q57" s="52" t="e">
        <f t="shared" si="153"/>
        <v>#REF!</v>
      </c>
      <c r="R57" s="52" t="e">
        <f t="shared" si="153"/>
        <v>#REF!</v>
      </c>
      <c r="S57" s="52" t="e">
        <f t="shared" si="153"/>
        <v>#REF!</v>
      </c>
      <c r="T57" s="52" t="e">
        <f t="shared" si="153"/>
        <v>#REF!</v>
      </c>
      <c r="U57" s="52" t="e">
        <f t="shared" si="153"/>
        <v>#REF!</v>
      </c>
      <c r="V57" s="52" t="e">
        <f t="shared" si="153"/>
        <v>#REF!</v>
      </c>
      <c r="W57" s="52" t="e">
        <f t="shared" si="153"/>
        <v>#REF!</v>
      </c>
      <c r="X57" s="52" t="e">
        <f t="shared" si="153"/>
        <v>#REF!</v>
      </c>
      <c r="Y57" s="52" t="e">
        <f t="shared" si="153"/>
        <v>#REF!</v>
      </c>
      <c r="Z57" s="52" t="e">
        <f t="shared" si="153"/>
        <v>#REF!</v>
      </c>
      <c r="AA57" s="52" t="e">
        <f t="shared" si="153"/>
        <v>#REF!</v>
      </c>
      <c r="AB57" s="52" t="e">
        <f t="shared" si="153"/>
        <v>#REF!</v>
      </c>
      <c r="AC57" s="52" t="e">
        <f t="shared" si="153"/>
        <v>#REF!</v>
      </c>
      <c r="AD57" s="52" t="e">
        <f t="shared" si="153"/>
        <v>#REF!</v>
      </c>
      <c r="AE57" s="52" t="e">
        <f t="shared" si="153"/>
        <v>#REF!</v>
      </c>
      <c r="AF57" s="52" t="e">
        <f t="shared" si="153"/>
        <v>#REF!</v>
      </c>
      <c r="AG57" s="52" t="e">
        <f t="shared" si="153"/>
        <v>#REF!</v>
      </c>
      <c r="AH57" s="52" t="e">
        <f t="shared" si="153"/>
        <v>#REF!</v>
      </c>
    </row>
    <row r="59" spans="2:34" ht="15" x14ac:dyDescent="0.25">
      <c r="B59" s="54" t="str">
        <f>$D$4</f>
        <v>Option 7D</v>
      </c>
      <c r="C59" s="53" t="str">
        <f>'General inputs'!$I$34</f>
        <v>Low</v>
      </c>
      <c r="D59" s="53"/>
      <c r="E59" s="33">
        <f>FirstYear</f>
        <v>2023</v>
      </c>
      <c r="F59" s="33">
        <f>E59+1</f>
        <v>2024</v>
      </c>
      <c r="G59" s="33">
        <f t="shared" ref="G59" si="154">F59+1</f>
        <v>2025</v>
      </c>
      <c r="H59" s="33">
        <f t="shared" ref="H59" si="155">G59+1</f>
        <v>2026</v>
      </c>
      <c r="I59" s="33">
        <f t="shared" ref="I59" si="156">H59+1</f>
        <v>2027</v>
      </c>
      <c r="J59" s="33">
        <f t="shared" ref="J59" si="157">I59+1</f>
        <v>2028</v>
      </c>
      <c r="K59" s="33">
        <f t="shared" ref="K59" si="158">J59+1</f>
        <v>2029</v>
      </c>
      <c r="L59" s="33">
        <f t="shared" ref="L59" si="159">K59+1</f>
        <v>2030</v>
      </c>
      <c r="M59" s="33">
        <f t="shared" ref="M59" si="160">L59+1</f>
        <v>2031</v>
      </c>
      <c r="N59" s="33">
        <f t="shared" ref="N59" si="161">M59+1</f>
        <v>2032</v>
      </c>
      <c r="O59" s="33">
        <f t="shared" ref="O59" si="162">N59+1</f>
        <v>2033</v>
      </c>
      <c r="P59" s="33">
        <f t="shared" ref="P59" si="163">O59+1</f>
        <v>2034</v>
      </c>
      <c r="Q59" s="33">
        <f t="shared" ref="Q59" si="164">P59+1</f>
        <v>2035</v>
      </c>
      <c r="R59" s="33">
        <f t="shared" ref="R59" si="165">Q59+1</f>
        <v>2036</v>
      </c>
      <c r="S59" s="33">
        <f t="shared" ref="S59" si="166">R59+1</f>
        <v>2037</v>
      </c>
      <c r="T59" s="33">
        <f t="shared" ref="T59" si="167">S59+1</f>
        <v>2038</v>
      </c>
      <c r="U59" s="33">
        <f t="shared" ref="U59" si="168">T59+1</f>
        <v>2039</v>
      </c>
      <c r="V59" s="33">
        <f t="shared" ref="V59" si="169">U59+1</f>
        <v>2040</v>
      </c>
      <c r="W59" s="33">
        <f t="shared" ref="W59" si="170">V59+1</f>
        <v>2041</v>
      </c>
      <c r="X59" s="33">
        <f t="shared" ref="X59" si="171">W59+1</f>
        <v>2042</v>
      </c>
      <c r="Y59" s="33">
        <f t="shared" ref="Y59" si="172">X59+1</f>
        <v>2043</v>
      </c>
      <c r="Z59" s="33">
        <f t="shared" ref="Z59" si="173">Y59+1</f>
        <v>2044</v>
      </c>
      <c r="AA59" s="33">
        <f t="shared" ref="AA59" si="174">Z59+1</f>
        <v>2045</v>
      </c>
      <c r="AB59" s="33">
        <f t="shared" ref="AB59" si="175">AA59+1</f>
        <v>2046</v>
      </c>
      <c r="AC59" s="33">
        <f t="shared" ref="AC59" si="176">AB59+1</f>
        <v>2047</v>
      </c>
      <c r="AD59" s="33">
        <f t="shared" ref="AD59" si="177">AC59+1</f>
        <v>2048</v>
      </c>
      <c r="AE59" s="33">
        <f t="shared" ref="AE59" si="178">AD59+1</f>
        <v>2049</v>
      </c>
      <c r="AF59" s="33">
        <f t="shared" ref="AF59" si="179">AE59+1</f>
        <v>2050</v>
      </c>
      <c r="AG59" s="33">
        <f t="shared" ref="AG59" si="180">AF59+1</f>
        <v>2051</v>
      </c>
      <c r="AH59" s="33">
        <f t="shared" ref="AH59" si="181">AG59+1</f>
        <v>2052</v>
      </c>
    </row>
    <row r="60" spans="2:34" x14ac:dyDescent="0.2">
      <c r="B60" s="21" t="str">
        <f>'General inputs'!$B$36</f>
        <v xml:space="preserve">Avoided fuel consumption from generation dispatch </v>
      </c>
      <c r="C60" s="5"/>
      <c r="D60" s="5"/>
      <c r="E60" s="52" t="e">
        <f>E$41*E25</f>
        <v>#REF!</v>
      </c>
      <c r="F60" s="52" t="e">
        <f t="shared" ref="F60:I60" si="182">F$41*F25</f>
        <v>#REF!</v>
      </c>
      <c r="G60" s="52" t="e">
        <f t="shared" si="182"/>
        <v>#REF!</v>
      </c>
      <c r="H60" s="52" t="e">
        <f t="shared" si="182"/>
        <v>#REF!</v>
      </c>
      <c r="I60" s="52" t="e">
        <f t="shared" si="182"/>
        <v>#REF!</v>
      </c>
      <c r="J60" s="52" t="e">
        <f>J$41*J25</f>
        <v>#REF!</v>
      </c>
      <c r="K60" s="52" t="e">
        <f t="shared" ref="K60:AH60" si="183">K$41*K25</f>
        <v>#REF!</v>
      </c>
      <c r="L60" s="52" t="e">
        <f t="shared" si="183"/>
        <v>#REF!</v>
      </c>
      <c r="M60" s="52" t="e">
        <f t="shared" si="183"/>
        <v>#REF!</v>
      </c>
      <c r="N60" s="52" t="e">
        <f t="shared" si="183"/>
        <v>#REF!</v>
      </c>
      <c r="O60" s="52" t="e">
        <f t="shared" si="183"/>
        <v>#REF!</v>
      </c>
      <c r="P60" s="52" t="e">
        <f t="shared" si="183"/>
        <v>#REF!</v>
      </c>
      <c r="Q60" s="52" t="e">
        <f t="shared" si="183"/>
        <v>#REF!</v>
      </c>
      <c r="R60" s="52" t="e">
        <f t="shared" si="183"/>
        <v>#REF!</v>
      </c>
      <c r="S60" s="52" t="e">
        <f t="shared" si="183"/>
        <v>#REF!</v>
      </c>
      <c r="T60" s="52" t="e">
        <f t="shared" si="183"/>
        <v>#REF!</v>
      </c>
      <c r="U60" s="52" t="e">
        <f t="shared" si="183"/>
        <v>#REF!</v>
      </c>
      <c r="V60" s="52" t="e">
        <f t="shared" si="183"/>
        <v>#REF!</v>
      </c>
      <c r="W60" s="52" t="e">
        <f t="shared" si="183"/>
        <v>#REF!</v>
      </c>
      <c r="X60" s="52" t="e">
        <f t="shared" si="183"/>
        <v>#REF!</v>
      </c>
      <c r="Y60" s="52" t="e">
        <f t="shared" si="183"/>
        <v>#REF!</v>
      </c>
      <c r="Z60" s="52" t="e">
        <f t="shared" si="183"/>
        <v>#REF!</v>
      </c>
      <c r="AA60" s="52" t="e">
        <f t="shared" si="183"/>
        <v>#REF!</v>
      </c>
      <c r="AB60" s="52" t="e">
        <f t="shared" si="183"/>
        <v>#REF!</v>
      </c>
      <c r="AC60" s="52" t="e">
        <f t="shared" si="183"/>
        <v>#REF!</v>
      </c>
      <c r="AD60" s="52" t="e">
        <f t="shared" si="183"/>
        <v>#REF!</v>
      </c>
      <c r="AE60" s="52" t="e">
        <f t="shared" si="183"/>
        <v>#REF!</v>
      </c>
      <c r="AF60" s="52" t="e">
        <f t="shared" si="183"/>
        <v>#REF!</v>
      </c>
      <c r="AG60" s="52" t="e">
        <f t="shared" si="183"/>
        <v>#REF!</v>
      </c>
      <c r="AH60" s="52" t="e">
        <f t="shared" si="183"/>
        <v>#REF!</v>
      </c>
    </row>
    <row r="61" spans="2:34" x14ac:dyDescent="0.2">
      <c r="B61" s="21" t="str">
        <f>'General inputs'!$B$37</f>
        <v xml:space="preserve">Avoided voluntary load curtailment </v>
      </c>
      <c r="C61" s="5"/>
      <c r="D61" s="5"/>
      <c r="E61" s="52" t="e">
        <f t="shared" ref="E61:AH61" si="184">E$41*E26</f>
        <v>#REF!</v>
      </c>
      <c r="F61" s="52" t="e">
        <f t="shared" si="184"/>
        <v>#REF!</v>
      </c>
      <c r="G61" s="52" t="e">
        <f t="shared" si="184"/>
        <v>#REF!</v>
      </c>
      <c r="H61" s="52" t="e">
        <f t="shared" si="184"/>
        <v>#REF!</v>
      </c>
      <c r="I61" s="52" t="e">
        <f t="shared" si="184"/>
        <v>#REF!</v>
      </c>
      <c r="J61" s="52" t="e">
        <f t="shared" si="184"/>
        <v>#REF!</v>
      </c>
      <c r="K61" s="52" t="e">
        <f t="shared" si="184"/>
        <v>#REF!</v>
      </c>
      <c r="L61" s="52" t="e">
        <f t="shared" si="184"/>
        <v>#REF!</v>
      </c>
      <c r="M61" s="52" t="e">
        <f t="shared" si="184"/>
        <v>#REF!</v>
      </c>
      <c r="N61" s="52" t="e">
        <f t="shared" si="184"/>
        <v>#REF!</v>
      </c>
      <c r="O61" s="52" t="e">
        <f t="shared" si="184"/>
        <v>#REF!</v>
      </c>
      <c r="P61" s="52" t="e">
        <f t="shared" si="184"/>
        <v>#REF!</v>
      </c>
      <c r="Q61" s="52" t="e">
        <f t="shared" si="184"/>
        <v>#REF!</v>
      </c>
      <c r="R61" s="52" t="e">
        <f t="shared" si="184"/>
        <v>#REF!</v>
      </c>
      <c r="S61" s="52" t="e">
        <f t="shared" si="184"/>
        <v>#REF!</v>
      </c>
      <c r="T61" s="52" t="e">
        <f t="shared" si="184"/>
        <v>#REF!</v>
      </c>
      <c r="U61" s="52" t="e">
        <f t="shared" si="184"/>
        <v>#REF!</v>
      </c>
      <c r="V61" s="52" t="e">
        <f t="shared" si="184"/>
        <v>#REF!</v>
      </c>
      <c r="W61" s="52" t="e">
        <f t="shared" si="184"/>
        <v>#REF!</v>
      </c>
      <c r="X61" s="52" t="e">
        <f t="shared" si="184"/>
        <v>#REF!</v>
      </c>
      <c r="Y61" s="52" t="e">
        <f t="shared" si="184"/>
        <v>#REF!</v>
      </c>
      <c r="Z61" s="52" t="e">
        <f t="shared" si="184"/>
        <v>#REF!</v>
      </c>
      <c r="AA61" s="52" t="e">
        <f t="shared" si="184"/>
        <v>#REF!</v>
      </c>
      <c r="AB61" s="52" t="e">
        <f t="shared" si="184"/>
        <v>#REF!</v>
      </c>
      <c r="AC61" s="52" t="e">
        <f t="shared" si="184"/>
        <v>#REF!</v>
      </c>
      <c r="AD61" s="52" t="e">
        <f t="shared" si="184"/>
        <v>#REF!</v>
      </c>
      <c r="AE61" s="52" t="e">
        <f t="shared" si="184"/>
        <v>#REF!</v>
      </c>
      <c r="AF61" s="52" t="e">
        <f t="shared" si="184"/>
        <v>#REF!</v>
      </c>
      <c r="AG61" s="52" t="e">
        <f t="shared" si="184"/>
        <v>#REF!</v>
      </c>
      <c r="AH61" s="52" t="e">
        <f t="shared" si="184"/>
        <v>#REF!</v>
      </c>
    </row>
    <row r="62" spans="2:34" x14ac:dyDescent="0.2">
      <c r="B62" s="21" t="str">
        <f>'General inputs'!$B$38</f>
        <v>Avoided involuntary load shedding</v>
      </c>
      <c r="C62" s="5"/>
      <c r="D62" s="5"/>
      <c r="E62" s="52" t="e">
        <f t="shared" ref="E62:AH62" si="185">E$41*E27</f>
        <v>#REF!</v>
      </c>
      <c r="F62" s="52" t="e">
        <f t="shared" si="185"/>
        <v>#REF!</v>
      </c>
      <c r="G62" s="52" t="e">
        <f t="shared" si="185"/>
        <v>#REF!</v>
      </c>
      <c r="H62" s="52" t="e">
        <f t="shared" si="185"/>
        <v>#REF!</v>
      </c>
      <c r="I62" s="52" t="e">
        <f t="shared" si="185"/>
        <v>#REF!</v>
      </c>
      <c r="J62" s="52" t="e">
        <f t="shared" si="185"/>
        <v>#REF!</v>
      </c>
      <c r="K62" s="52" t="e">
        <f t="shared" si="185"/>
        <v>#REF!</v>
      </c>
      <c r="L62" s="52" t="e">
        <f t="shared" si="185"/>
        <v>#REF!</v>
      </c>
      <c r="M62" s="52" t="e">
        <f t="shared" si="185"/>
        <v>#REF!</v>
      </c>
      <c r="N62" s="52" t="e">
        <f t="shared" si="185"/>
        <v>#REF!</v>
      </c>
      <c r="O62" s="52" t="e">
        <f t="shared" si="185"/>
        <v>#REF!</v>
      </c>
      <c r="P62" s="52" t="e">
        <f t="shared" si="185"/>
        <v>#REF!</v>
      </c>
      <c r="Q62" s="52" t="e">
        <f t="shared" si="185"/>
        <v>#REF!</v>
      </c>
      <c r="R62" s="52" t="e">
        <f t="shared" si="185"/>
        <v>#REF!</v>
      </c>
      <c r="S62" s="52" t="e">
        <f t="shared" si="185"/>
        <v>#REF!</v>
      </c>
      <c r="T62" s="52" t="e">
        <f t="shared" si="185"/>
        <v>#REF!</v>
      </c>
      <c r="U62" s="52" t="e">
        <f t="shared" si="185"/>
        <v>#REF!</v>
      </c>
      <c r="V62" s="52" t="e">
        <f t="shared" si="185"/>
        <v>#REF!</v>
      </c>
      <c r="W62" s="52" t="e">
        <f t="shared" si="185"/>
        <v>#REF!</v>
      </c>
      <c r="X62" s="52" t="e">
        <f t="shared" si="185"/>
        <v>#REF!</v>
      </c>
      <c r="Y62" s="52" t="e">
        <f t="shared" si="185"/>
        <v>#REF!</v>
      </c>
      <c r="Z62" s="52" t="e">
        <f t="shared" si="185"/>
        <v>#REF!</v>
      </c>
      <c r="AA62" s="52" t="e">
        <f t="shared" si="185"/>
        <v>#REF!</v>
      </c>
      <c r="AB62" s="52" t="e">
        <f t="shared" si="185"/>
        <v>#REF!</v>
      </c>
      <c r="AC62" s="52" t="e">
        <f t="shared" si="185"/>
        <v>#REF!</v>
      </c>
      <c r="AD62" s="52" t="e">
        <f t="shared" si="185"/>
        <v>#REF!</v>
      </c>
      <c r="AE62" s="52" t="e">
        <f t="shared" si="185"/>
        <v>#REF!</v>
      </c>
      <c r="AF62" s="52" t="e">
        <f t="shared" si="185"/>
        <v>#REF!</v>
      </c>
      <c r="AG62" s="52" t="e">
        <f t="shared" si="185"/>
        <v>#REF!</v>
      </c>
      <c r="AH62" s="52" t="e">
        <f t="shared" si="185"/>
        <v>#REF!</v>
      </c>
    </row>
    <row r="63" spans="2:34" x14ac:dyDescent="0.2">
      <c r="B63" s="21" t="str">
        <f>'General inputs'!$B$39</f>
        <v>Avoided costs for non RIT-T proponent parties</v>
      </c>
      <c r="C63" s="5"/>
      <c r="D63" s="5"/>
      <c r="E63" s="52" t="e">
        <f t="shared" ref="E63:AH63" si="186">E$41*E28</f>
        <v>#REF!</v>
      </c>
      <c r="F63" s="52" t="e">
        <f t="shared" si="186"/>
        <v>#REF!</v>
      </c>
      <c r="G63" s="52" t="e">
        <f t="shared" si="186"/>
        <v>#REF!</v>
      </c>
      <c r="H63" s="52" t="e">
        <f t="shared" si="186"/>
        <v>#REF!</v>
      </c>
      <c r="I63" s="52" t="e">
        <f t="shared" si="186"/>
        <v>#REF!</v>
      </c>
      <c r="J63" s="52" t="e">
        <f t="shared" si="186"/>
        <v>#REF!</v>
      </c>
      <c r="K63" s="52" t="e">
        <f t="shared" si="186"/>
        <v>#REF!</v>
      </c>
      <c r="L63" s="52" t="e">
        <f t="shared" si="186"/>
        <v>#REF!</v>
      </c>
      <c r="M63" s="52" t="e">
        <f t="shared" si="186"/>
        <v>#REF!</v>
      </c>
      <c r="N63" s="52" t="e">
        <f t="shared" si="186"/>
        <v>#REF!</v>
      </c>
      <c r="O63" s="52" t="e">
        <f t="shared" si="186"/>
        <v>#REF!</v>
      </c>
      <c r="P63" s="52" t="e">
        <f t="shared" si="186"/>
        <v>#REF!</v>
      </c>
      <c r="Q63" s="52" t="e">
        <f t="shared" si="186"/>
        <v>#REF!</v>
      </c>
      <c r="R63" s="52" t="e">
        <f t="shared" si="186"/>
        <v>#REF!</v>
      </c>
      <c r="S63" s="52" t="e">
        <f t="shared" si="186"/>
        <v>#REF!</v>
      </c>
      <c r="T63" s="52" t="e">
        <f t="shared" si="186"/>
        <v>#REF!</v>
      </c>
      <c r="U63" s="52" t="e">
        <f t="shared" si="186"/>
        <v>#REF!</v>
      </c>
      <c r="V63" s="52" t="e">
        <f t="shared" si="186"/>
        <v>#REF!</v>
      </c>
      <c r="W63" s="52" t="e">
        <f t="shared" si="186"/>
        <v>#REF!</v>
      </c>
      <c r="X63" s="52" t="e">
        <f t="shared" si="186"/>
        <v>#REF!</v>
      </c>
      <c r="Y63" s="52" t="e">
        <f t="shared" si="186"/>
        <v>#REF!</v>
      </c>
      <c r="Z63" s="52" t="e">
        <f t="shared" si="186"/>
        <v>#REF!</v>
      </c>
      <c r="AA63" s="52" t="e">
        <f t="shared" si="186"/>
        <v>#REF!</v>
      </c>
      <c r="AB63" s="52" t="e">
        <f t="shared" si="186"/>
        <v>#REF!</v>
      </c>
      <c r="AC63" s="52" t="e">
        <f t="shared" si="186"/>
        <v>#REF!</v>
      </c>
      <c r="AD63" s="52" t="e">
        <f t="shared" si="186"/>
        <v>#REF!</v>
      </c>
      <c r="AE63" s="52" t="e">
        <f t="shared" si="186"/>
        <v>#REF!</v>
      </c>
      <c r="AF63" s="52" t="e">
        <f t="shared" si="186"/>
        <v>#REF!</v>
      </c>
      <c r="AG63" s="52" t="e">
        <f t="shared" si="186"/>
        <v>#REF!</v>
      </c>
      <c r="AH63" s="52" t="e">
        <f t="shared" si="186"/>
        <v>#REF!</v>
      </c>
    </row>
    <row r="64" spans="2:34" x14ac:dyDescent="0.2">
      <c r="B64" s="21" t="str">
        <f>'General inputs'!$B$40</f>
        <v>Avoided unrelated TNSP expenditure</v>
      </c>
      <c r="C64" s="5"/>
      <c r="D64" s="5"/>
      <c r="E64" s="52" t="e">
        <f t="shared" ref="E64:AH64" si="187">E$41*E29</f>
        <v>#REF!</v>
      </c>
      <c r="F64" s="52" t="e">
        <f t="shared" si="187"/>
        <v>#REF!</v>
      </c>
      <c r="G64" s="52" t="e">
        <f t="shared" si="187"/>
        <v>#REF!</v>
      </c>
      <c r="H64" s="52" t="e">
        <f t="shared" si="187"/>
        <v>#REF!</v>
      </c>
      <c r="I64" s="52" t="e">
        <f t="shared" si="187"/>
        <v>#REF!</v>
      </c>
      <c r="J64" s="52" t="e">
        <f t="shared" si="187"/>
        <v>#REF!</v>
      </c>
      <c r="K64" s="52" t="e">
        <f t="shared" si="187"/>
        <v>#REF!</v>
      </c>
      <c r="L64" s="52" t="e">
        <f t="shared" si="187"/>
        <v>#REF!</v>
      </c>
      <c r="M64" s="52" t="e">
        <f t="shared" si="187"/>
        <v>#REF!</v>
      </c>
      <c r="N64" s="52" t="e">
        <f t="shared" si="187"/>
        <v>#REF!</v>
      </c>
      <c r="O64" s="52" t="e">
        <f t="shared" si="187"/>
        <v>#REF!</v>
      </c>
      <c r="P64" s="52" t="e">
        <f t="shared" si="187"/>
        <v>#REF!</v>
      </c>
      <c r="Q64" s="52" t="e">
        <f t="shared" si="187"/>
        <v>#REF!</v>
      </c>
      <c r="R64" s="52" t="e">
        <f t="shared" si="187"/>
        <v>#REF!</v>
      </c>
      <c r="S64" s="52" t="e">
        <f t="shared" si="187"/>
        <v>#REF!</v>
      </c>
      <c r="T64" s="52" t="e">
        <f t="shared" si="187"/>
        <v>#REF!</v>
      </c>
      <c r="U64" s="52" t="e">
        <f t="shared" si="187"/>
        <v>#REF!</v>
      </c>
      <c r="V64" s="52" t="e">
        <f t="shared" si="187"/>
        <v>#REF!</v>
      </c>
      <c r="W64" s="52" t="e">
        <f t="shared" si="187"/>
        <v>#REF!</v>
      </c>
      <c r="X64" s="52" t="e">
        <f t="shared" si="187"/>
        <v>#REF!</v>
      </c>
      <c r="Y64" s="52" t="e">
        <f t="shared" si="187"/>
        <v>#REF!</v>
      </c>
      <c r="Z64" s="52" t="e">
        <f t="shared" si="187"/>
        <v>#REF!</v>
      </c>
      <c r="AA64" s="52" t="e">
        <f t="shared" si="187"/>
        <v>#REF!</v>
      </c>
      <c r="AB64" s="52" t="e">
        <f t="shared" si="187"/>
        <v>#REF!</v>
      </c>
      <c r="AC64" s="52" t="e">
        <f t="shared" si="187"/>
        <v>#REF!</v>
      </c>
      <c r="AD64" s="52" t="e">
        <f t="shared" si="187"/>
        <v>#REF!</v>
      </c>
      <c r="AE64" s="52" t="e">
        <f t="shared" si="187"/>
        <v>#REF!</v>
      </c>
      <c r="AF64" s="52" t="e">
        <f t="shared" si="187"/>
        <v>#REF!</v>
      </c>
      <c r="AG64" s="52" t="e">
        <f t="shared" si="187"/>
        <v>#REF!</v>
      </c>
      <c r="AH64" s="52" t="e">
        <f t="shared" si="187"/>
        <v>#REF!</v>
      </c>
    </row>
    <row r="65" spans="2:34" x14ac:dyDescent="0.2">
      <c r="B65" s="21" t="e">
        <f>'General inputs'!#REF!</f>
        <v>#REF!</v>
      </c>
      <c r="C65" s="5"/>
      <c r="D65" s="5"/>
      <c r="E65" s="52" t="e">
        <f t="shared" ref="E65:AH65" si="188">E$41*E30</f>
        <v>#REF!</v>
      </c>
      <c r="F65" s="52" t="e">
        <f t="shared" si="188"/>
        <v>#REF!</v>
      </c>
      <c r="G65" s="52" t="e">
        <f t="shared" si="188"/>
        <v>#REF!</v>
      </c>
      <c r="H65" s="52" t="e">
        <f t="shared" si="188"/>
        <v>#REF!</v>
      </c>
      <c r="I65" s="52" t="e">
        <f t="shared" si="188"/>
        <v>#REF!</v>
      </c>
      <c r="J65" s="52" t="e">
        <f t="shared" si="188"/>
        <v>#REF!</v>
      </c>
      <c r="K65" s="52" t="e">
        <f t="shared" si="188"/>
        <v>#REF!</v>
      </c>
      <c r="L65" s="52" t="e">
        <f t="shared" si="188"/>
        <v>#REF!</v>
      </c>
      <c r="M65" s="52" t="e">
        <f t="shared" si="188"/>
        <v>#REF!</v>
      </c>
      <c r="N65" s="52" t="e">
        <f t="shared" si="188"/>
        <v>#REF!</v>
      </c>
      <c r="O65" s="52" t="e">
        <f t="shared" si="188"/>
        <v>#REF!</v>
      </c>
      <c r="P65" s="52" t="e">
        <f t="shared" si="188"/>
        <v>#REF!</v>
      </c>
      <c r="Q65" s="52" t="e">
        <f t="shared" si="188"/>
        <v>#REF!</v>
      </c>
      <c r="R65" s="52" t="e">
        <f t="shared" si="188"/>
        <v>#REF!</v>
      </c>
      <c r="S65" s="52" t="e">
        <f t="shared" si="188"/>
        <v>#REF!</v>
      </c>
      <c r="T65" s="52" t="e">
        <f t="shared" si="188"/>
        <v>#REF!</v>
      </c>
      <c r="U65" s="52" t="e">
        <f t="shared" si="188"/>
        <v>#REF!</v>
      </c>
      <c r="V65" s="52" t="e">
        <f t="shared" si="188"/>
        <v>#REF!</v>
      </c>
      <c r="W65" s="52" t="e">
        <f t="shared" si="188"/>
        <v>#REF!</v>
      </c>
      <c r="X65" s="52" t="e">
        <f t="shared" si="188"/>
        <v>#REF!</v>
      </c>
      <c r="Y65" s="52" t="e">
        <f t="shared" si="188"/>
        <v>#REF!</v>
      </c>
      <c r="Z65" s="52" t="e">
        <f t="shared" si="188"/>
        <v>#REF!</v>
      </c>
      <c r="AA65" s="52" t="e">
        <f t="shared" si="188"/>
        <v>#REF!</v>
      </c>
      <c r="AB65" s="52" t="e">
        <f t="shared" si="188"/>
        <v>#REF!</v>
      </c>
      <c r="AC65" s="52" t="e">
        <f t="shared" si="188"/>
        <v>#REF!</v>
      </c>
      <c r="AD65" s="52" t="e">
        <f t="shared" si="188"/>
        <v>#REF!</v>
      </c>
      <c r="AE65" s="52" t="e">
        <f t="shared" si="188"/>
        <v>#REF!</v>
      </c>
      <c r="AF65" s="52" t="e">
        <f t="shared" si="188"/>
        <v>#REF!</v>
      </c>
      <c r="AG65" s="52" t="e">
        <f t="shared" si="188"/>
        <v>#REF!</v>
      </c>
      <c r="AH65" s="52" t="e">
        <f t="shared" si="188"/>
        <v>#REF!</v>
      </c>
    </row>
    <row r="67" spans="2:34" ht="15" x14ac:dyDescent="0.25">
      <c r="B67" s="54" t="str">
        <f>$D$4</f>
        <v>Option 7D</v>
      </c>
      <c r="C67" s="53">
        <f>'General inputs'!$I$35</f>
        <v>0</v>
      </c>
      <c r="D67" s="53"/>
      <c r="E67" s="33">
        <f>FirstYear</f>
        <v>2023</v>
      </c>
      <c r="F67" s="33">
        <f>E67+1</f>
        <v>2024</v>
      </c>
      <c r="G67" s="33">
        <f t="shared" ref="G67" si="189">F67+1</f>
        <v>2025</v>
      </c>
      <c r="H67" s="33">
        <f t="shared" ref="H67" si="190">G67+1</f>
        <v>2026</v>
      </c>
      <c r="I67" s="33">
        <f t="shared" ref="I67" si="191">H67+1</f>
        <v>2027</v>
      </c>
      <c r="J67" s="33">
        <f t="shared" ref="J67" si="192">I67+1</f>
        <v>2028</v>
      </c>
      <c r="K67" s="33">
        <f t="shared" ref="K67" si="193">J67+1</f>
        <v>2029</v>
      </c>
      <c r="L67" s="33">
        <f t="shared" ref="L67" si="194">K67+1</f>
        <v>2030</v>
      </c>
      <c r="M67" s="33">
        <f t="shared" ref="M67" si="195">L67+1</f>
        <v>2031</v>
      </c>
      <c r="N67" s="33">
        <f t="shared" ref="N67" si="196">M67+1</f>
        <v>2032</v>
      </c>
      <c r="O67" s="33">
        <f t="shared" ref="O67" si="197">N67+1</f>
        <v>2033</v>
      </c>
      <c r="P67" s="33">
        <f t="shared" ref="P67" si="198">O67+1</f>
        <v>2034</v>
      </c>
      <c r="Q67" s="33">
        <f t="shared" ref="Q67" si="199">P67+1</f>
        <v>2035</v>
      </c>
      <c r="R67" s="33">
        <f t="shared" ref="R67" si="200">Q67+1</f>
        <v>2036</v>
      </c>
      <c r="S67" s="33">
        <f t="shared" ref="S67" si="201">R67+1</f>
        <v>2037</v>
      </c>
      <c r="T67" s="33">
        <f t="shared" ref="T67" si="202">S67+1</f>
        <v>2038</v>
      </c>
      <c r="U67" s="33">
        <f t="shared" ref="U67" si="203">T67+1</f>
        <v>2039</v>
      </c>
      <c r="V67" s="33">
        <f t="shared" ref="V67" si="204">U67+1</f>
        <v>2040</v>
      </c>
      <c r="W67" s="33">
        <f t="shared" ref="W67" si="205">V67+1</f>
        <v>2041</v>
      </c>
      <c r="X67" s="33">
        <f t="shared" ref="X67" si="206">W67+1</f>
        <v>2042</v>
      </c>
      <c r="Y67" s="33">
        <f t="shared" ref="Y67" si="207">X67+1</f>
        <v>2043</v>
      </c>
      <c r="Z67" s="33">
        <f t="shared" ref="Z67" si="208">Y67+1</f>
        <v>2044</v>
      </c>
      <c r="AA67" s="33">
        <f t="shared" ref="AA67" si="209">Z67+1</f>
        <v>2045</v>
      </c>
      <c r="AB67" s="33">
        <f t="shared" ref="AB67" si="210">AA67+1</f>
        <v>2046</v>
      </c>
      <c r="AC67" s="33">
        <f t="shared" ref="AC67" si="211">AB67+1</f>
        <v>2047</v>
      </c>
      <c r="AD67" s="33">
        <f t="shared" ref="AD67" si="212">AC67+1</f>
        <v>2048</v>
      </c>
      <c r="AE67" s="33">
        <f t="shared" ref="AE67" si="213">AD67+1</f>
        <v>2049</v>
      </c>
      <c r="AF67" s="33">
        <f t="shared" ref="AF67" si="214">AE67+1</f>
        <v>2050</v>
      </c>
      <c r="AG67" s="33">
        <f t="shared" ref="AG67" si="215">AF67+1</f>
        <v>2051</v>
      </c>
      <c r="AH67" s="33">
        <f t="shared" ref="AH67" si="216">AG67+1</f>
        <v>2052</v>
      </c>
    </row>
    <row r="68" spans="2:34" x14ac:dyDescent="0.2">
      <c r="B68" s="21" t="str">
        <f>'General inputs'!$B$36</f>
        <v xml:space="preserve">Avoided fuel consumption from generation dispatch </v>
      </c>
      <c r="C68" s="5"/>
      <c r="D68" s="5"/>
      <c r="E68" s="52" t="e">
        <f>E$41*E33</f>
        <v>#REF!</v>
      </c>
      <c r="F68" s="52" t="e">
        <f t="shared" ref="F68:I68" si="217">F$41*F33</f>
        <v>#REF!</v>
      </c>
      <c r="G68" s="52" t="e">
        <f t="shared" si="217"/>
        <v>#REF!</v>
      </c>
      <c r="H68" s="52" t="e">
        <f t="shared" si="217"/>
        <v>#REF!</v>
      </c>
      <c r="I68" s="52" t="e">
        <f t="shared" si="217"/>
        <v>#REF!</v>
      </c>
      <c r="J68" s="52" t="e">
        <f>J$41*J33</f>
        <v>#REF!</v>
      </c>
      <c r="K68" s="52" t="e">
        <f t="shared" ref="K68:AH68" si="218">K$41*K33</f>
        <v>#REF!</v>
      </c>
      <c r="L68" s="52" t="e">
        <f t="shared" si="218"/>
        <v>#REF!</v>
      </c>
      <c r="M68" s="52" t="e">
        <f t="shared" si="218"/>
        <v>#REF!</v>
      </c>
      <c r="N68" s="52" t="e">
        <f t="shared" si="218"/>
        <v>#REF!</v>
      </c>
      <c r="O68" s="52" t="e">
        <f t="shared" si="218"/>
        <v>#REF!</v>
      </c>
      <c r="P68" s="52" t="e">
        <f t="shared" si="218"/>
        <v>#REF!</v>
      </c>
      <c r="Q68" s="52" t="e">
        <f t="shared" si="218"/>
        <v>#REF!</v>
      </c>
      <c r="R68" s="52" t="e">
        <f t="shared" si="218"/>
        <v>#REF!</v>
      </c>
      <c r="S68" s="52" t="e">
        <f t="shared" si="218"/>
        <v>#REF!</v>
      </c>
      <c r="T68" s="52" t="e">
        <f t="shared" si="218"/>
        <v>#REF!</v>
      </c>
      <c r="U68" s="52" t="e">
        <f t="shared" si="218"/>
        <v>#REF!</v>
      </c>
      <c r="V68" s="52" t="e">
        <f t="shared" si="218"/>
        <v>#REF!</v>
      </c>
      <c r="W68" s="52" t="e">
        <f t="shared" si="218"/>
        <v>#REF!</v>
      </c>
      <c r="X68" s="52" t="e">
        <f t="shared" si="218"/>
        <v>#REF!</v>
      </c>
      <c r="Y68" s="52" t="e">
        <f t="shared" si="218"/>
        <v>#REF!</v>
      </c>
      <c r="Z68" s="52" t="e">
        <f t="shared" si="218"/>
        <v>#REF!</v>
      </c>
      <c r="AA68" s="52" t="e">
        <f t="shared" si="218"/>
        <v>#REF!</v>
      </c>
      <c r="AB68" s="52" t="e">
        <f t="shared" si="218"/>
        <v>#REF!</v>
      </c>
      <c r="AC68" s="52" t="e">
        <f t="shared" si="218"/>
        <v>#REF!</v>
      </c>
      <c r="AD68" s="52" t="e">
        <f t="shared" si="218"/>
        <v>#REF!</v>
      </c>
      <c r="AE68" s="52" t="e">
        <f t="shared" si="218"/>
        <v>#REF!</v>
      </c>
      <c r="AF68" s="52" t="e">
        <f t="shared" si="218"/>
        <v>#REF!</v>
      </c>
      <c r="AG68" s="52" t="e">
        <f t="shared" si="218"/>
        <v>#REF!</v>
      </c>
      <c r="AH68" s="52" t="e">
        <f t="shared" si="218"/>
        <v>#REF!</v>
      </c>
    </row>
    <row r="69" spans="2:34" x14ac:dyDescent="0.2">
      <c r="B69" s="21" t="str">
        <f>'General inputs'!$B$37</f>
        <v xml:space="preserve">Avoided voluntary load curtailment </v>
      </c>
      <c r="C69" s="5"/>
      <c r="D69" s="5"/>
      <c r="E69" s="52" t="e">
        <f t="shared" ref="E69:AH69" si="219">E$41*E34</f>
        <v>#REF!</v>
      </c>
      <c r="F69" s="52" t="e">
        <f t="shared" si="219"/>
        <v>#REF!</v>
      </c>
      <c r="G69" s="52" t="e">
        <f t="shared" si="219"/>
        <v>#REF!</v>
      </c>
      <c r="H69" s="52" t="e">
        <f t="shared" si="219"/>
        <v>#REF!</v>
      </c>
      <c r="I69" s="52" t="e">
        <f t="shared" si="219"/>
        <v>#REF!</v>
      </c>
      <c r="J69" s="52" t="e">
        <f t="shared" si="219"/>
        <v>#REF!</v>
      </c>
      <c r="K69" s="52" t="e">
        <f t="shared" si="219"/>
        <v>#REF!</v>
      </c>
      <c r="L69" s="52" t="e">
        <f t="shared" si="219"/>
        <v>#REF!</v>
      </c>
      <c r="M69" s="52" t="e">
        <f t="shared" si="219"/>
        <v>#REF!</v>
      </c>
      <c r="N69" s="52" t="e">
        <f t="shared" si="219"/>
        <v>#REF!</v>
      </c>
      <c r="O69" s="52" t="e">
        <f t="shared" si="219"/>
        <v>#REF!</v>
      </c>
      <c r="P69" s="52" t="e">
        <f t="shared" si="219"/>
        <v>#REF!</v>
      </c>
      <c r="Q69" s="52" t="e">
        <f t="shared" si="219"/>
        <v>#REF!</v>
      </c>
      <c r="R69" s="52" t="e">
        <f t="shared" si="219"/>
        <v>#REF!</v>
      </c>
      <c r="S69" s="52" t="e">
        <f t="shared" si="219"/>
        <v>#REF!</v>
      </c>
      <c r="T69" s="52" t="e">
        <f t="shared" si="219"/>
        <v>#REF!</v>
      </c>
      <c r="U69" s="52" t="e">
        <f t="shared" si="219"/>
        <v>#REF!</v>
      </c>
      <c r="V69" s="52" t="e">
        <f t="shared" si="219"/>
        <v>#REF!</v>
      </c>
      <c r="W69" s="52" t="e">
        <f t="shared" si="219"/>
        <v>#REF!</v>
      </c>
      <c r="X69" s="52" t="e">
        <f t="shared" si="219"/>
        <v>#REF!</v>
      </c>
      <c r="Y69" s="52" t="e">
        <f t="shared" si="219"/>
        <v>#REF!</v>
      </c>
      <c r="Z69" s="52" t="e">
        <f t="shared" si="219"/>
        <v>#REF!</v>
      </c>
      <c r="AA69" s="52" t="e">
        <f t="shared" si="219"/>
        <v>#REF!</v>
      </c>
      <c r="AB69" s="52" t="e">
        <f t="shared" si="219"/>
        <v>#REF!</v>
      </c>
      <c r="AC69" s="52" t="e">
        <f t="shared" si="219"/>
        <v>#REF!</v>
      </c>
      <c r="AD69" s="52" t="e">
        <f t="shared" si="219"/>
        <v>#REF!</v>
      </c>
      <c r="AE69" s="52" t="e">
        <f t="shared" si="219"/>
        <v>#REF!</v>
      </c>
      <c r="AF69" s="52" t="e">
        <f t="shared" si="219"/>
        <v>#REF!</v>
      </c>
      <c r="AG69" s="52" t="e">
        <f t="shared" si="219"/>
        <v>#REF!</v>
      </c>
      <c r="AH69" s="52" t="e">
        <f t="shared" si="219"/>
        <v>#REF!</v>
      </c>
    </row>
    <row r="70" spans="2:34" x14ac:dyDescent="0.2">
      <c r="B70" s="21" t="str">
        <f>'General inputs'!$B$38</f>
        <v>Avoided involuntary load shedding</v>
      </c>
      <c r="C70" s="5"/>
      <c r="D70" s="5"/>
      <c r="E70" s="52" t="e">
        <f t="shared" ref="E70:AH70" si="220">E$41*E35</f>
        <v>#REF!</v>
      </c>
      <c r="F70" s="52" t="e">
        <f t="shared" si="220"/>
        <v>#REF!</v>
      </c>
      <c r="G70" s="52" t="e">
        <f t="shared" si="220"/>
        <v>#REF!</v>
      </c>
      <c r="H70" s="52" t="e">
        <f t="shared" si="220"/>
        <v>#REF!</v>
      </c>
      <c r="I70" s="52" t="e">
        <f t="shared" si="220"/>
        <v>#REF!</v>
      </c>
      <c r="J70" s="52" t="e">
        <f t="shared" si="220"/>
        <v>#REF!</v>
      </c>
      <c r="K70" s="52" t="e">
        <f t="shared" si="220"/>
        <v>#REF!</v>
      </c>
      <c r="L70" s="52" t="e">
        <f t="shared" si="220"/>
        <v>#REF!</v>
      </c>
      <c r="M70" s="52" t="e">
        <f t="shared" si="220"/>
        <v>#REF!</v>
      </c>
      <c r="N70" s="52" t="e">
        <f t="shared" si="220"/>
        <v>#REF!</v>
      </c>
      <c r="O70" s="52" t="e">
        <f t="shared" si="220"/>
        <v>#REF!</v>
      </c>
      <c r="P70" s="52" t="e">
        <f t="shared" si="220"/>
        <v>#REF!</v>
      </c>
      <c r="Q70" s="52" t="e">
        <f t="shared" si="220"/>
        <v>#REF!</v>
      </c>
      <c r="R70" s="52" t="e">
        <f t="shared" si="220"/>
        <v>#REF!</v>
      </c>
      <c r="S70" s="52" t="e">
        <f t="shared" si="220"/>
        <v>#REF!</v>
      </c>
      <c r="T70" s="52" t="e">
        <f t="shared" si="220"/>
        <v>#REF!</v>
      </c>
      <c r="U70" s="52" t="e">
        <f t="shared" si="220"/>
        <v>#REF!</v>
      </c>
      <c r="V70" s="52" t="e">
        <f t="shared" si="220"/>
        <v>#REF!</v>
      </c>
      <c r="W70" s="52" t="e">
        <f t="shared" si="220"/>
        <v>#REF!</v>
      </c>
      <c r="X70" s="52" t="e">
        <f t="shared" si="220"/>
        <v>#REF!</v>
      </c>
      <c r="Y70" s="52" t="e">
        <f t="shared" si="220"/>
        <v>#REF!</v>
      </c>
      <c r="Z70" s="52" t="e">
        <f t="shared" si="220"/>
        <v>#REF!</v>
      </c>
      <c r="AA70" s="52" t="e">
        <f t="shared" si="220"/>
        <v>#REF!</v>
      </c>
      <c r="AB70" s="52" t="e">
        <f t="shared" si="220"/>
        <v>#REF!</v>
      </c>
      <c r="AC70" s="52" t="e">
        <f t="shared" si="220"/>
        <v>#REF!</v>
      </c>
      <c r="AD70" s="52" t="e">
        <f t="shared" si="220"/>
        <v>#REF!</v>
      </c>
      <c r="AE70" s="52" t="e">
        <f t="shared" si="220"/>
        <v>#REF!</v>
      </c>
      <c r="AF70" s="52" t="e">
        <f t="shared" si="220"/>
        <v>#REF!</v>
      </c>
      <c r="AG70" s="52" t="e">
        <f t="shared" si="220"/>
        <v>#REF!</v>
      </c>
      <c r="AH70" s="52" t="e">
        <f t="shared" si="220"/>
        <v>#REF!</v>
      </c>
    </row>
    <row r="71" spans="2:34" x14ac:dyDescent="0.2">
      <c r="B71" s="21" t="str">
        <f>'General inputs'!$B$39</f>
        <v>Avoided costs for non RIT-T proponent parties</v>
      </c>
      <c r="C71" s="5"/>
      <c r="D71" s="5"/>
      <c r="E71" s="52" t="e">
        <f t="shared" ref="E71:AH71" si="221">E$41*E36</f>
        <v>#REF!</v>
      </c>
      <c r="F71" s="52" t="e">
        <f t="shared" si="221"/>
        <v>#REF!</v>
      </c>
      <c r="G71" s="52" t="e">
        <f t="shared" si="221"/>
        <v>#REF!</v>
      </c>
      <c r="H71" s="52" t="e">
        <f t="shared" si="221"/>
        <v>#REF!</v>
      </c>
      <c r="I71" s="52" t="e">
        <f t="shared" si="221"/>
        <v>#REF!</v>
      </c>
      <c r="J71" s="52" t="e">
        <f t="shared" si="221"/>
        <v>#REF!</v>
      </c>
      <c r="K71" s="52" t="e">
        <f t="shared" si="221"/>
        <v>#REF!</v>
      </c>
      <c r="L71" s="52" t="e">
        <f t="shared" si="221"/>
        <v>#REF!</v>
      </c>
      <c r="M71" s="52" t="e">
        <f t="shared" si="221"/>
        <v>#REF!</v>
      </c>
      <c r="N71" s="52" t="e">
        <f t="shared" si="221"/>
        <v>#REF!</v>
      </c>
      <c r="O71" s="52" t="e">
        <f t="shared" si="221"/>
        <v>#REF!</v>
      </c>
      <c r="P71" s="52" t="e">
        <f t="shared" si="221"/>
        <v>#REF!</v>
      </c>
      <c r="Q71" s="52" t="e">
        <f t="shared" si="221"/>
        <v>#REF!</v>
      </c>
      <c r="R71" s="52" t="e">
        <f t="shared" si="221"/>
        <v>#REF!</v>
      </c>
      <c r="S71" s="52" t="e">
        <f t="shared" si="221"/>
        <v>#REF!</v>
      </c>
      <c r="T71" s="52" t="e">
        <f t="shared" si="221"/>
        <v>#REF!</v>
      </c>
      <c r="U71" s="52" t="e">
        <f t="shared" si="221"/>
        <v>#REF!</v>
      </c>
      <c r="V71" s="52" t="e">
        <f t="shared" si="221"/>
        <v>#REF!</v>
      </c>
      <c r="W71" s="52" t="e">
        <f t="shared" si="221"/>
        <v>#REF!</v>
      </c>
      <c r="X71" s="52" t="e">
        <f t="shared" si="221"/>
        <v>#REF!</v>
      </c>
      <c r="Y71" s="52" t="e">
        <f t="shared" si="221"/>
        <v>#REF!</v>
      </c>
      <c r="Z71" s="52" t="e">
        <f t="shared" si="221"/>
        <v>#REF!</v>
      </c>
      <c r="AA71" s="52" t="e">
        <f t="shared" si="221"/>
        <v>#REF!</v>
      </c>
      <c r="AB71" s="52" t="e">
        <f t="shared" si="221"/>
        <v>#REF!</v>
      </c>
      <c r="AC71" s="52" t="e">
        <f t="shared" si="221"/>
        <v>#REF!</v>
      </c>
      <c r="AD71" s="52" t="e">
        <f t="shared" si="221"/>
        <v>#REF!</v>
      </c>
      <c r="AE71" s="52" t="e">
        <f t="shared" si="221"/>
        <v>#REF!</v>
      </c>
      <c r="AF71" s="52" t="e">
        <f t="shared" si="221"/>
        <v>#REF!</v>
      </c>
      <c r="AG71" s="52" t="e">
        <f t="shared" si="221"/>
        <v>#REF!</v>
      </c>
      <c r="AH71" s="52" t="e">
        <f t="shared" si="221"/>
        <v>#REF!</v>
      </c>
    </row>
    <row r="72" spans="2:34" x14ac:dyDescent="0.2">
      <c r="B72" s="21" t="str">
        <f>'General inputs'!$B$40</f>
        <v>Avoided unrelated TNSP expenditure</v>
      </c>
      <c r="C72" s="5"/>
      <c r="D72" s="5"/>
      <c r="E72" s="52" t="e">
        <f t="shared" ref="E72:AH72" si="222">E$41*E37</f>
        <v>#REF!</v>
      </c>
      <c r="F72" s="52" t="e">
        <f t="shared" si="222"/>
        <v>#REF!</v>
      </c>
      <c r="G72" s="52" t="e">
        <f t="shared" si="222"/>
        <v>#REF!</v>
      </c>
      <c r="H72" s="52" t="e">
        <f t="shared" si="222"/>
        <v>#REF!</v>
      </c>
      <c r="I72" s="52" t="e">
        <f t="shared" si="222"/>
        <v>#REF!</v>
      </c>
      <c r="J72" s="52" t="e">
        <f t="shared" si="222"/>
        <v>#REF!</v>
      </c>
      <c r="K72" s="52" t="e">
        <f t="shared" si="222"/>
        <v>#REF!</v>
      </c>
      <c r="L72" s="52" t="e">
        <f t="shared" si="222"/>
        <v>#REF!</v>
      </c>
      <c r="M72" s="52" t="e">
        <f t="shared" si="222"/>
        <v>#REF!</v>
      </c>
      <c r="N72" s="52" t="e">
        <f t="shared" si="222"/>
        <v>#REF!</v>
      </c>
      <c r="O72" s="52" t="e">
        <f t="shared" si="222"/>
        <v>#REF!</v>
      </c>
      <c r="P72" s="52" t="e">
        <f t="shared" si="222"/>
        <v>#REF!</v>
      </c>
      <c r="Q72" s="52" t="e">
        <f t="shared" si="222"/>
        <v>#REF!</v>
      </c>
      <c r="R72" s="52" t="e">
        <f t="shared" si="222"/>
        <v>#REF!</v>
      </c>
      <c r="S72" s="52" t="e">
        <f t="shared" si="222"/>
        <v>#REF!</v>
      </c>
      <c r="T72" s="52" t="e">
        <f t="shared" si="222"/>
        <v>#REF!</v>
      </c>
      <c r="U72" s="52" t="e">
        <f t="shared" si="222"/>
        <v>#REF!</v>
      </c>
      <c r="V72" s="52" t="e">
        <f t="shared" si="222"/>
        <v>#REF!</v>
      </c>
      <c r="W72" s="52" t="e">
        <f t="shared" si="222"/>
        <v>#REF!</v>
      </c>
      <c r="X72" s="52" t="e">
        <f t="shared" si="222"/>
        <v>#REF!</v>
      </c>
      <c r="Y72" s="52" t="e">
        <f t="shared" si="222"/>
        <v>#REF!</v>
      </c>
      <c r="Z72" s="52" t="e">
        <f t="shared" si="222"/>
        <v>#REF!</v>
      </c>
      <c r="AA72" s="52" t="e">
        <f t="shared" si="222"/>
        <v>#REF!</v>
      </c>
      <c r="AB72" s="52" t="e">
        <f t="shared" si="222"/>
        <v>#REF!</v>
      </c>
      <c r="AC72" s="52" t="e">
        <f t="shared" si="222"/>
        <v>#REF!</v>
      </c>
      <c r="AD72" s="52" t="e">
        <f t="shared" si="222"/>
        <v>#REF!</v>
      </c>
      <c r="AE72" s="52" t="e">
        <f t="shared" si="222"/>
        <v>#REF!</v>
      </c>
      <c r="AF72" s="52" t="e">
        <f t="shared" si="222"/>
        <v>#REF!</v>
      </c>
      <c r="AG72" s="52" t="e">
        <f t="shared" si="222"/>
        <v>#REF!</v>
      </c>
      <c r="AH72" s="52" t="e">
        <f t="shared" si="222"/>
        <v>#REF!</v>
      </c>
    </row>
    <row r="73" spans="2:34" x14ac:dyDescent="0.2">
      <c r="B73" s="21" t="e">
        <f>'General inputs'!#REF!</f>
        <v>#REF!</v>
      </c>
      <c r="C73" s="5"/>
      <c r="D73" s="5"/>
      <c r="E73" s="52" t="e">
        <f t="shared" ref="E73:AH73" si="223">E$41*E38</f>
        <v>#REF!</v>
      </c>
      <c r="F73" s="52" t="e">
        <f t="shared" si="223"/>
        <v>#REF!</v>
      </c>
      <c r="G73" s="52" t="e">
        <f t="shared" si="223"/>
        <v>#REF!</v>
      </c>
      <c r="H73" s="52" t="e">
        <f t="shared" si="223"/>
        <v>#REF!</v>
      </c>
      <c r="I73" s="52" t="e">
        <f t="shared" si="223"/>
        <v>#REF!</v>
      </c>
      <c r="J73" s="52" t="e">
        <f t="shared" si="223"/>
        <v>#REF!</v>
      </c>
      <c r="K73" s="52" t="e">
        <f t="shared" si="223"/>
        <v>#REF!</v>
      </c>
      <c r="L73" s="52" t="e">
        <f t="shared" si="223"/>
        <v>#REF!</v>
      </c>
      <c r="M73" s="52" t="e">
        <f t="shared" si="223"/>
        <v>#REF!</v>
      </c>
      <c r="N73" s="52" t="e">
        <f t="shared" si="223"/>
        <v>#REF!</v>
      </c>
      <c r="O73" s="52" t="e">
        <f t="shared" si="223"/>
        <v>#REF!</v>
      </c>
      <c r="P73" s="52" t="e">
        <f t="shared" si="223"/>
        <v>#REF!</v>
      </c>
      <c r="Q73" s="52" t="e">
        <f t="shared" si="223"/>
        <v>#REF!</v>
      </c>
      <c r="R73" s="52" t="e">
        <f t="shared" si="223"/>
        <v>#REF!</v>
      </c>
      <c r="S73" s="52" t="e">
        <f t="shared" si="223"/>
        <v>#REF!</v>
      </c>
      <c r="T73" s="52" t="e">
        <f t="shared" si="223"/>
        <v>#REF!</v>
      </c>
      <c r="U73" s="52" t="e">
        <f t="shared" si="223"/>
        <v>#REF!</v>
      </c>
      <c r="V73" s="52" t="e">
        <f t="shared" si="223"/>
        <v>#REF!</v>
      </c>
      <c r="W73" s="52" t="e">
        <f t="shared" si="223"/>
        <v>#REF!</v>
      </c>
      <c r="X73" s="52" t="e">
        <f t="shared" si="223"/>
        <v>#REF!</v>
      </c>
      <c r="Y73" s="52" t="e">
        <f t="shared" si="223"/>
        <v>#REF!</v>
      </c>
      <c r="Z73" s="52" t="e">
        <f t="shared" si="223"/>
        <v>#REF!</v>
      </c>
      <c r="AA73" s="52" t="e">
        <f t="shared" si="223"/>
        <v>#REF!</v>
      </c>
      <c r="AB73" s="52" t="e">
        <f t="shared" si="223"/>
        <v>#REF!</v>
      </c>
      <c r="AC73" s="52" t="e">
        <f t="shared" si="223"/>
        <v>#REF!</v>
      </c>
      <c r="AD73" s="52" t="e">
        <f t="shared" si="223"/>
        <v>#REF!</v>
      </c>
      <c r="AE73" s="52" t="e">
        <f t="shared" si="223"/>
        <v>#REF!</v>
      </c>
      <c r="AF73" s="52" t="e">
        <f t="shared" si="223"/>
        <v>#REF!</v>
      </c>
      <c r="AG73" s="52" t="e">
        <f t="shared" si="223"/>
        <v>#REF!</v>
      </c>
      <c r="AH73" s="52" t="e">
        <f t="shared" si="223"/>
        <v>#REF!</v>
      </c>
    </row>
    <row r="76" spans="2:34" ht="15" x14ac:dyDescent="0.25">
      <c r="B76" s="28" t="s">
        <v>71</v>
      </c>
      <c r="C76" s="18"/>
      <c r="D76" s="18"/>
      <c r="E76" s="55">
        <f>IF(FirstYear+'General inputs'!$D$9-1&gt;=E78,1,0)</f>
        <v>1</v>
      </c>
      <c r="F76" s="55">
        <f>IF(FirstYear+'General inputs'!$D$9-1&gt;=F78,1,0)</f>
        <v>1</v>
      </c>
      <c r="G76" s="55">
        <f>IF(FirstYear+'General inputs'!$D$9-1&gt;=G78,1,0)</f>
        <v>1</v>
      </c>
      <c r="H76" s="55">
        <f>IF(FirstYear+'General inputs'!$D$9-1&gt;=H78,1,0)</f>
        <v>1</v>
      </c>
      <c r="I76" s="55">
        <f>IF(FirstYear+'General inputs'!$D$9-1&gt;=I78,1,0)</f>
        <v>1</v>
      </c>
      <c r="J76" s="55">
        <f>IF(FirstYear+'General inputs'!$D$9-1&gt;=J78,1,0)</f>
        <v>1</v>
      </c>
      <c r="K76" s="55">
        <f>IF(FirstYear+'General inputs'!$D$9-1&gt;=K78,1,0)</f>
        <v>1</v>
      </c>
      <c r="L76" s="55">
        <f>IF(FirstYear+'General inputs'!$D$9-1&gt;=L78,1,0)</f>
        <v>1</v>
      </c>
      <c r="M76" s="55">
        <f>IF(FirstYear+'General inputs'!$D$9-1&gt;=M78,1,0)</f>
        <v>1</v>
      </c>
      <c r="N76" s="55">
        <f>IF(FirstYear+'General inputs'!$D$9-1&gt;=N78,1,0)</f>
        <v>1</v>
      </c>
      <c r="O76" s="55">
        <f>IF(FirstYear+'General inputs'!$D$9-1&gt;=O78,1,0)</f>
        <v>1</v>
      </c>
      <c r="P76" s="55">
        <f>IF(FirstYear+'General inputs'!$D$9-1&gt;=P78,1,0)</f>
        <v>1</v>
      </c>
      <c r="Q76" s="55">
        <f>IF(FirstYear+'General inputs'!$D$9-1&gt;=Q78,1,0)</f>
        <v>1</v>
      </c>
      <c r="R76" s="55">
        <f>IF(FirstYear+'General inputs'!$D$9-1&gt;=R78,1,0)</f>
        <v>1</v>
      </c>
      <c r="S76" s="55">
        <f>IF(FirstYear+'General inputs'!$D$9-1&gt;=S78,1,0)</f>
        <v>1</v>
      </c>
      <c r="T76" s="55">
        <f>IF(FirstYear+'General inputs'!$D$9-1&gt;=T78,1,0)</f>
        <v>1</v>
      </c>
      <c r="U76" s="55">
        <f>IF(FirstYear+'General inputs'!$D$9-1&gt;=U78,1,0)</f>
        <v>1</v>
      </c>
      <c r="V76" s="55">
        <f>IF(FirstYear+'General inputs'!$D$9-1&gt;=V78,1,0)</f>
        <v>1</v>
      </c>
      <c r="W76" s="55">
        <f>IF(FirstYear+'General inputs'!$D$9-1&gt;=W78,1,0)</f>
        <v>1</v>
      </c>
      <c r="X76" s="55">
        <f>IF(FirstYear+'General inputs'!$D$9-1&gt;=X78,1,0)</f>
        <v>1</v>
      </c>
      <c r="Y76" s="55">
        <f>IF(FirstYear+'General inputs'!$D$9-1&gt;=Y78,1,0)</f>
        <v>0</v>
      </c>
      <c r="Z76" s="55">
        <f>IF(FirstYear+'General inputs'!$D$9-1&gt;=Z78,1,0)</f>
        <v>0</v>
      </c>
      <c r="AA76" s="55">
        <f>IF(FirstYear+'General inputs'!$D$9-1&gt;=AA78,1,0)</f>
        <v>0</v>
      </c>
      <c r="AB76" s="55">
        <f>IF(FirstYear+'General inputs'!$D$9-1&gt;=AB78,1,0)</f>
        <v>0</v>
      </c>
      <c r="AC76" s="55">
        <f>IF(FirstYear+'General inputs'!$D$9-1&gt;=AC78,1,0)</f>
        <v>0</v>
      </c>
      <c r="AD76" s="55">
        <f>IF(FirstYear+'General inputs'!$D$9-1&gt;=AD78,1,0)</f>
        <v>0</v>
      </c>
      <c r="AE76" s="55">
        <f>IF(FirstYear+'General inputs'!$D$9-1&gt;=AE78,1,0)</f>
        <v>0</v>
      </c>
      <c r="AF76" s="55">
        <f>IF(FirstYear+'General inputs'!$D$9-1&gt;=AF78,1,0)</f>
        <v>0</v>
      </c>
      <c r="AG76" s="55">
        <f>IF(FirstYear+'General inputs'!$D$9-1&gt;=AG78,1,0)</f>
        <v>0</v>
      </c>
      <c r="AH76" s="55">
        <f>IF(FirstYear+'General inputs'!$D$9-1&gt;=AH78,1,0)</f>
        <v>0</v>
      </c>
    </row>
    <row r="78" spans="2:34" ht="15" x14ac:dyDescent="0.25">
      <c r="B78" s="54" t="str">
        <f>$D$4</f>
        <v>Option 7D</v>
      </c>
      <c r="C78" s="53" t="str">
        <f>'General inputs'!$I$32</f>
        <v>Central</v>
      </c>
      <c r="D78" s="53"/>
      <c r="E78" s="33">
        <f>FirstYear</f>
        <v>2023</v>
      </c>
      <c r="F78" s="33">
        <f>E78+1</f>
        <v>2024</v>
      </c>
      <c r="G78" s="33">
        <f t="shared" ref="G78" si="224">F78+1</f>
        <v>2025</v>
      </c>
      <c r="H78" s="33">
        <f t="shared" ref="H78" si="225">G78+1</f>
        <v>2026</v>
      </c>
      <c r="I78" s="33">
        <f t="shared" ref="I78" si="226">H78+1</f>
        <v>2027</v>
      </c>
      <c r="J78" s="33">
        <f t="shared" ref="J78" si="227">I78+1</f>
        <v>2028</v>
      </c>
      <c r="K78" s="33">
        <f t="shared" ref="K78" si="228">J78+1</f>
        <v>2029</v>
      </c>
      <c r="L78" s="33">
        <f t="shared" ref="L78" si="229">K78+1</f>
        <v>2030</v>
      </c>
      <c r="M78" s="33">
        <f t="shared" ref="M78" si="230">L78+1</f>
        <v>2031</v>
      </c>
      <c r="N78" s="33">
        <f t="shared" ref="N78" si="231">M78+1</f>
        <v>2032</v>
      </c>
      <c r="O78" s="33">
        <f t="shared" ref="O78" si="232">N78+1</f>
        <v>2033</v>
      </c>
      <c r="P78" s="33">
        <f t="shared" ref="P78" si="233">O78+1</f>
        <v>2034</v>
      </c>
      <c r="Q78" s="33">
        <f t="shared" ref="Q78" si="234">P78+1</f>
        <v>2035</v>
      </c>
      <c r="R78" s="33">
        <f t="shared" ref="R78" si="235">Q78+1</f>
        <v>2036</v>
      </c>
      <c r="S78" s="33">
        <f t="shared" ref="S78" si="236">R78+1</f>
        <v>2037</v>
      </c>
      <c r="T78" s="33">
        <f t="shared" ref="T78" si="237">S78+1</f>
        <v>2038</v>
      </c>
      <c r="U78" s="33">
        <f t="shared" ref="U78" si="238">T78+1</f>
        <v>2039</v>
      </c>
      <c r="V78" s="33">
        <f t="shared" ref="V78" si="239">U78+1</f>
        <v>2040</v>
      </c>
      <c r="W78" s="33">
        <f t="shared" ref="W78" si="240">V78+1</f>
        <v>2041</v>
      </c>
      <c r="X78" s="33">
        <f t="shared" ref="X78" si="241">W78+1</f>
        <v>2042</v>
      </c>
      <c r="Y78" s="33">
        <f t="shared" ref="Y78" si="242">X78+1</f>
        <v>2043</v>
      </c>
      <c r="Z78" s="33">
        <f t="shared" ref="Z78" si="243">Y78+1</f>
        <v>2044</v>
      </c>
      <c r="AA78" s="33">
        <f t="shared" ref="AA78" si="244">Z78+1</f>
        <v>2045</v>
      </c>
      <c r="AB78" s="33">
        <f t="shared" ref="AB78" si="245">AA78+1</f>
        <v>2046</v>
      </c>
      <c r="AC78" s="33">
        <f t="shared" ref="AC78" si="246">AB78+1</f>
        <v>2047</v>
      </c>
      <c r="AD78" s="33">
        <f t="shared" ref="AD78" si="247">AC78+1</f>
        <v>2048</v>
      </c>
      <c r="AE78" s="33">
        <f t="shared" ref="AE78" si="248">AD78+1</f>
        <v>2049</v>
      </c>
      <c r="AF78" s="33">
        <f t="shared" ref="AF78" si="249">AE78+1</f>
        <v>2050</v>
      </c>
      <c r="AG78" s="33">
        <f t="shared" ref="AG78" si="250">AF78+1</f>
        <v>2051</v>
      </c>
      <c r="AH78" s="33">
        <f t="shared" ref="AH78" si="251">AG78+1</f>
        <v>2052</v>
      </c>
    </row>
    <row r="79" spans="2:34" x14ac:dyDescent="0.2">
      <c r="B79" s="21" t="str">
        <f>'General inputs'!$B$36</f>
        <v xml:space="preserve">Avoided fuel consumption from generation dispatch </v>
      </c>
      <c r="C79" s="5"/>
      <c r="D79" s="5"/>
      <c r="E79" s="52" t="e">
        <f>E44*E$76</f>
        <v>#VALUE!</v>
      </c>
      <c r="F79" s="52" t="e">
        <f>(E79+F44)*F$76</f>
        <v>#VALUE!</v>
      </c>
      <c r="G79" s="52" t="e">
        <f t="shared" ref="G79:AH84" si="252">(F79+G44)*G$76</f>
        <v>#VALUE!</v>
      </c>
      <c r="H79" s="52" t="e">
        <f t="shared" si="252"/>
        <v>#VALUE!</v>
      </c>
      <c r="I79" s="52" t="e">
        <f t="shared" si="252"/>
        <v>#VALUE!</v>
      </c>
      <c r="J79" s="52" t="e">
        <f t="shared" si="252"/>
        <v>#VALUE!</v>
      </c>
      <c r="K79" s="52" t="e">
        <f t="shared" si="252"/>
        <v>#VALUE!</v>
      </c>
      <c r="L79" s="52" t="e">
        <f t="shared" si="252"/>
        <v>#VALUE!</v>
      </c>
      <c r="M79" s="52" t="e">
        <f t="shared" si="252"/>
        <v>#VALUE!</v>
      </c>
      <c r="N79" s="52" t="e">
        <f t="shared" si="252"/>
        <v>#VALUE!</v>
      </c>
      <c r="O79" s="52" t="e">
        <f t="shared" si="252"/>
        <v>#VALUE!</v>
      </c>
      <c r="P79" s="52" t="e">
        <f t="shared" si="252"/>
        <v>#VALUE!</v>
      </c>
      <c r="Q79" s="52" t="e">
        <f t="shared" si="252"/>
        <v>#VALUE!</v>
      </c>
      <c r="R79" s="52" t="e">
        <f t="shared" si="252"/>
        <v>#VALUE!</v>
      </c>
      <c r="S79" s="52" t="e">
        <f t="shared" si="252"/>
        <v>#VALUE!</v>
      </c>
      <c r="T79" s="52" t="e">
        <f t="shared" si="252"/>
        <v>#VALUE!</v>
      </c>
      <c r="U79" s="52" t="e">
        <f t="shared" si="252"/>
        <v>#VALUE!</v>
      </c>
      <c r="V79" s="52" t="e">
        <f t="shared" si="252"/>
        <v>#VALUE!</v>
      </c>
      <c r="W79" s="52" t="e">
        <f t="shared" si="252"/>
        <v>#VALUE!</v>
      </c>
      <c r="X79" s="52" t="e">
        <f t="shared" si="252"/>
        <v>#VALUE!</v>
      </c>
      <c r="Y79" s="52" t="e">
        <f t="shared" si="252"/>
        <v>#VALUE!</v>
      </c>
      <c r="Z79" s="52" t="e">
        <f t="shared" si="252"/>
        <v>#VALUE!</v>
      </c>
      <c r="AA79" s="52" t="e">
        <f t="shared" si="252"/>
        <v>#VALUE!</v>
      </c>
      <c r="AB79" s="52" t="e">
        <f t="shared" si="252"/>
        <v>#VALUE!</v>
      </c>
      <c r="AC79" s="52" t="e">
        <f t="shared" si="252"/>
        <v>#VALUE!</v>
      </c>
      <c r="AD79" s="52" t="e">
        <f t="shared" si="252"/>
        <v>#VALUE!</v>
      </c>
      <c r="AE79" s="52" t="e">
        <f t="shared" si="252"/>
        <v>#VALUE!</v>
      </c>
      <c r="AF79" s="52" t="e">
        <f t="shared" si="252"/>
        <v>#VALUE!</v>
      </c>
      <c r="AG79" s="52" t="e">
        <f t="shared" si="252"/>
        <v>#VALUE!</v>
      </c>
      <c r="AH79" s="52" t="e">
        <f t="shared" si="252"/>
        <v>#VALUE!</v>
      </c>
    </row>
    <row r="80" spans="2:34" x14ac:dyDescent="0.2">
      <c r="B80" s="21" t="str">
        <f>'General inputs'!$B$37</f>
        <v xml:space="preserve">Avoided voluntary load curtailment </v>
      </c>
      <c r="C80" s="5"/>
      <c r="D80" s="5"/>
      <c r="E80" s="52" t="e">
        <f t="shared" ref="E80:E84" si="253">E45*E$76</f>
        <v>#VALUE!</v>
      </c>
      <c r="F80" s="52" t="e">
        <f t="shared" ref="F80:U84" si="254">(E80+F45)*F$76</f>
        <v>#VALUE!</v>
      </c>
      <c r="G80" s="52" t="e">
        <f t="shared" si="254"/>
        <v>#VALUE!</v>
      </c>
      <c r="H80" s="52" t="e">
        <f t="shared" si="254"/>
        <v>#VALUE!</v>
      </c>
      <c r="I80" s="52" t="e">
        <f t="shared" si="254"/>
        <v>#VALUE!</v>
      </c>
      <c r="J80" s="52" t="e">
        <f t="shared" si="254"/>
        <v>#VALUE!</v>
      </c>
      <c r="K80" s="52" t="e">
        <f t="shared" si="254"/>
        <v>#VALUE!</v>
      </c>
      <c r="L80" s="52" t="e">
        <f t="shared" si="254"/>
        <v>#VALUE!</v>
      </c>
      <c r="M80" s="52" t="e">
        <f t="shared" si="254"/>
        <v>#VALUE!</v>
      </c>
      <c r="N80" s="52" t="e">
        <f t="shared" si="254"/>
        <v>#VALUE!</v>
      </c>
      <c r="O80" s="52" t="e">
        <f t="shared" si="254"/>
        <v>#VALUE!</v>
      </c>
      <c r="P80" s="52" t="e">
        <f t="shared" si="254"/>
        <v>#VALUE!</v>
      </c>
      <c r="Q80" s="52" t="e">
        <f t="shared" si="254"/>
        <v>#VALUE!</v>
      </c>
      <c r="R80" s="52" t="e">
        <f t="shared" si="254"/>
        <v>#VALUE!</v>
      </c>
      <c r="S80" s="52" t="e">
        <f t="shared" si="254"/>
        <v>#VALUE!</v>
      </c>
      <c r="T80" s="52" t="e">
        <f t="shared" si="254"/>
        <v>#VALUE!</v>
      </c>
      <c r="U80" s="52" t="e">
        <f t="shared" si="254"/>
        <v>#VALUE!</v>
      </c>
      <c r="V80" s="52" t="e">
        <f t="shared" si="252"/>
        <v>#VALUE!</v>
      </c>
      <c r="W80" s="52" t="e">
        <f t="shared" si="252"/>
        <v>#VALUE!</v>
      </c>
      <c r="X80" s="52" t="e">
        <f t="shared" si="252"/>
        <v>#VALUE!</v>
      </c>
      <c r="Y80" s="52" t="e">
        <f t="shared" si="252"/>
        <v>#VALUE!</v>
      </c>
      <c r="Z80" s="52" t="e">
        <f t="shared" si="252"/>
        <v>#VALUE!</v>
      </c>
      <c r="AA80" s="52" t="e">
        <f t="shared" si="252"/>
        <v>#VALUE!</v>
      </c>
      <c r="AB80" s="52" t="e">
        <f t="shared" si="252"/>
        <v>#VALUE!</v>
      </c>
      <c r="AC80" s="52" t="e">
        <f t="shared" si="252"/>
        <v>#VALUE!</v>
      </c>
      <c r="AD80" s="52" t="e">
        <f t="shared" si="252"/>
        <v>#VALUE!</v>
      </c>
      <c r="AE80" s="52" t="e">
        <f t="shared" si="252"/>
        <v>#VALUE!</v>
      </c>
      <c r="AF80" s="52" t="e">
        <f t="shared" si="252"/>
        <v>#VALUE!</v>
      </c>
      <c r="AG80" s="52" t="e">
        <f t="shared" si="252"/>
        <v>#VALUE!</v>
      </c>
      <c r="AH80" s="52" t="e">
        <f t="shared" si="252"/>
        <v>#VALUE!</v>
      </c>
    </row>
    <row r="81" spans="2:34" x14ac:dyDescent="0.2">
      <c r="B81" s="21" t="str">
        <f>'General inputs'!$B$38</f>
        <v>Avoided involuntary load shedding</v>
      </c>
      <c r="C81" s="5"/>
      <c r="D81" s="5"/>
      <c r="E81" s="52" t="e">
        <f t="shared" si="253"/>
        <v>#VALUE!</v>
      </c>
      <c r="F81" s="52" t="e">
        <f t="shared" si="254"/>
        <v>#VALUE!</v>
      </c>
      <c r="G81" s="52" t="e">
        <f t="shared" si="252"/>
        <v>#VALUE!</v>
      </c>
      <c r="H81" s="52" t="e">
        <f t="shared" si="252"/>
        <v>#VALUE!</v>
      </c>
      <c r="I81" s="52" t="e">
        <f t="shared" si="252"/>
        <v>#VALUE!</v>
      </c>
      <c r="J81" s="52" t="e">
        <f t="shared" si="252"/>
        <v>#VALUE!</v>
      </c>
      <c r="K81" s="52" t="e">
        <f t="shared" si="252"/>
        <v>#VALUE!</v>
      </c>
      <c r="L81" s="52" t="e">
        <f t="shared" si="252"/>
        <v>#VALUE!</v>
      </c>
      <c r="M81" s="52" t="e">
        <f t="shared" si="252"/>
        <v>#VALUE!</v>
      </c>
      <c r="N81" s="52" t="e">
        <f t="shared" si="252"/>
        <v>#VALUE!</v>
      </c>
      <c r="O81" s="52" t="e">
        <f t="shared" si="252"/>
        <v>#VALUE!</v>
      </c>
      <c r="P81" s="52" t="e">
        <f t="shared" si="252"/>
        <v>#VALUE!</v>
      </c>
      <c r="Q81" s="52" t="e">
        <f t="shared" si="252"/>
        <v>#VALUE!</v>
      </c>
      <c r="R81" s="52" t="e">
        <f t="shared" si="252"/>
        <v>#VALUE!</v>
      </c>
      <c r="S81" s="52" t="e">
        <f t="shared" si="252"/>
        <v>#VALUE!</v>
      </c>
      <c r="T81" s="52" t="e">
        <f t="shared" si="252"/>
        <v>#VALUE!</v>
      </c>
      <c r="U81" s="52" t="e">
        <f t="shared" si="252"/>
        <v>#VALUE!</v>
      </c>
      <c r="V81" s="52" t="e">
        <f t="shared" si="252"/>
        <v>#VALUE!</v>
      </c>
      <c r="W81" s="52" t="e">
        <f t="shared" si="252"/>
        <v>#VALUE!</v>
      </c>
      <c r="X81" s="52" t="e">
        <f t="shared" si="252"/>
        <v>#VALUE!</v>
      </c>
      <c r="Y81" s="52" t="e">
        <f t="shared" si="252"/>
        <v>#VALUE!</v>
      </c>
      <c r="Z81" s="52" t="e">
        <f t="shared" si="252"/>
        <v>#VALUE!</v>
      </c>
      <c r="AA81" s="52" t="e">
        <f t="shared" si="252"/>
        <v>#VALUE!</v>
      </c>
      <c r="AB81" s="52" t="e">
        <f t="shared" si="252"/>
        <v>#VALUE!</v>
      </c>
      <c r="AC81" s="52" t="e">
        <f t="shared" si="252"/>
        <v>#VALUE!</v>
      </c>
      <c r="AD81" s="52" t="e">
        <f t="shared" si="252"/>
        <v>#VALUE!</v>
      </c>
      <c r="AE81" s="52" t="e">
        <f t="shared" si="252"/>
        <v>#VALUE!</v>
      </c>
      <c r="AF81" s="52" t="e">
        <f t="shared" si="252"/>
        <v>#VALUE!</v>
      </c>
      <c r="AG81" s="52" t="e">
        <f t="shared" si="252"/>
        <v>#VALUE!</v>
      </c>
      <c r="AH81" s="52" t="e">
        <f t="shared" si="252"/>
        <v>#VALUE!</v>
      </c>
    </row>
    <row r="82" spans="2:34" x14ac:dyDescent="0.2">
      <c r="B82" s="21" t="str">
        <f>'General inputs'!$B$39</f>
        <v>Avoided costs for non RIT-T proponent parties</v>
      </c>
      <c r="C82" s="5"/>
      <c r="D82" s="5"/>
      <c r="E82" s="52" t="e">
        <f t="shared" si="253"/>
        <v>#VALUE!</v>
      </c>
      <c r="F82" s="52" t="e">
        <f t="shared" si="254"/>
        <v>#VALUE!</v>
      </c>
      <c r="G82" s="52" t="e">
        <f t="shared" si="252"/>
        <v>#VALUE!</v>
      </c>
      <c r="H82" s="52" t="e">
        <f t="shared" si="252"/>
        <v>#VALUE!</v>
      </c>
      <c r="I82" s="52" t="e">
        <f t="shared" si="252"/>
        <v>#VALUE!</v>
      </c>
      <c r="J82" s="52" t="e">
        <f t="shared" si="252"/>
        <v>#VALUE!</v>
      </c>
      <c r="K82" s="52" t="e">
        <f t="shared" si="252"/>
        <v>#VALUE!</v>
      </c>
      <c r="L82" s="52" t="e">
        <f t="shared" si="252"/>
        <v>#VALUE!</v>
      </c>
      <c r="M82" s="52" t="e">
        <f t="shared" si="252"/>
        <v>#VALUE!</v>
      </c>
      <c r="N82" s="52" t="e">
        <f t="shared" si="252"/>
        <v>#VALUE!</v>
      </c>
      <c r="O82" s="52" t="e">
        <f t="shared" si="252"/>
        <v>#VALUE!</v>
      </c>
      <c r="P82" s="52" t="e">
        <f t="shared" si="252"/>
        <v>#VALUE!</v>
      </c>
      <c r="Q82" s="52" t="e">
        <f t="shared" si="252"/>
        <v>#VALUE!</v>
      </c>
      <c r="R82" s="52" t="e">
        <f t="shared" si="252"/>
        <v>#VALUE!</v>
      </c>
      <c r="S82" s="52" t="e">
        <f t="shared" si="252"/>
        <v>#VALUE!</v>
      </c>
      <c r="T82" s="52" t="e">
        <f t="shared" si="252"/>
        <v>#VALUE!</v>
      </c>
      <c r="U82" s="52" t="e">
        <f t="shared" si="252"/>
        <v>#VALUE!</v>
      </c>
      <c r="V82" s="52" t="e">
        <f t="shared" si="252"/>
        <v>#VALUE!</v>
      </c>
      <c r="W82" s="52" t="e">
        <f t="shared" si="252"/>
        <v>#VALUE!</v>
      </c>
      <c r="X82" s="52" t="e">
        <f t="shared" si="252"/>
        <v>#VALUE!</v>
      </c>
      <c r="Y82" s="52" t="e">
        <f t="shared" si="252"/>
        <v>#VALUE!</v>
      </c>
      <c r="Z82" s="52" t="e">
        <f t="shared" si="252"/>
        <v>#VALUE!</v>
      </c>
      <c r="AA82" s="52" t="e">
        <f t="shared" si="252"/>
        <v>#VALUE!</v>
      </c>
      <c r="AB82" s="52" t="e">
        <f t="shared" si="252"/>
        <v>#VALUE!</v>
      </c>
      <c r="AC82" s="52" t="e">
        <f t="shared" si="252"/>
        <v>#VALUE!</v>
      </c>
      <c r="AD82" s="52" t="e">
        <f t="shared" si="252"/>
        <v>#VALUE!</v>
      </c>
      <c r="AE82" s="52" t="e">
        <f t="shared" si="252"/>
        <v>#VALUE!</v>
      </c>
      <c r="AF82" s="52" t="e">
        <f t="shared" si="252"/>
        <v>#VALUE!</v>
      </c>
      <c r="AG82" s="52" t="e">
        <f t="shared" si="252"/>
        <v>#VALUE!</v>
      </c>
      <c r="AH82" s="52" t="e">
        <f t="shared" si="252"/>
        <v>#VALUE!</v>
      </c>
    </row>
    <row r="83" spans="2:34" x14ac:dyDescent="0.2">
      <c r="B83" s="21" t="str">
        <f>'General inputs'!$B$40</f>
        <v>Avoided unrelated TNSP expenditure</v>
      </c>
      <c r="C83" s="5"/>
      <c r="D83" s="5"/>
      <c r="E83" s="52" t="e">
        <f t="shared" si="253"/>
        <v>#VALUE!</v>
      </c>
      <c r="F83" s="52" t="e">
        <f t="shared" si="254"/>
        <v>#VALUE!</v>
      </c>
      <c r="G83" s="52" t="e">
        <f t="shared" si="252"/>
        <v>#VALUE!</v>
      </c>
      <c r="H83" s="52" t="e">
        <f t="shared" si="252"/>
        <v>#VALUE!</v>
      </c>
      <c r="I83" s="52" t="e">
        <f t="shared" si="252"/>
        <v>#VALUE!</v>
      </c>
      <c r="J83" s="52" t="e">
        <f t="shared" si="252"/>
        <v>#VALUE!</v>
      </c>
      <c r="K83" s="52" t="e">
        <f t="shared" si="252"/>
        <v>#VALUE!</v>
      </c>
      <c r="L83" s="52" t="e">
        <f t="shared" si="252"/>
        <v>#VALUE!</v>
      </c>
      <c r="M83" s="52" t="e">
        <f t="shared" si="252"/>
        <v>#VALUE!</v>
      </c>
      <c r="N83" s="52" t="e">
        <f t="shared" si="252"/>
        <v>#VALUE!</v>
      </c>
      <c r="O83" s="52" t="e">
        <f t="shared" si="252"/>
        <v>#VALUE!</v>
      </c>
      <c r="P83" s="52" t="e">
        <f t="shared" si="252"/>
        <v>#VALUE!</v>
      </c>
      <c r="Q83" s="52" t="e">
        <f t="shared" si="252"/>
        <v>#VALUE!</v>
      </c>
      <c r="R83" s="52" t="e">
        <f t="shared" si="252"/>
        <v>#VALUE!</v>
      </c>
      <c r="S83" s="52" t="e">
        <f t="shared" si="252"/>
        <v>#VALUE!</v>
      </c>
      <c r="T83" s="52" t="e">
        <f t="shared" si="252"/>
        <v>#VALUE!</v>
      </c>
      <c r="U83" s="52" t="e">
        <f t="shared" si="252"/>
        <v>#VALUE!</v>
      </c>
      <c r="V83" s="52" t="e">
        <f t="shared" si="252"/>
        <v>#VALUE!</v>
      </c>
      <c r="W83" s="52" t="e">
        <f t="shared" si="252"/>
        <v>#VALUE!</v>
      </c>
      <c r="X83" s="52" t="e">
        <f t="shared" si="252"/>
        <v>#VALUE!</v>
      </c>
      <c r="Y83" s="52" t="e">
        <f t="shared" si="252"/>
        <v>#VALUE!</v>
      </c>
      <c r="Z83" s="52" t="e">
        <f t="shared" si="252"/>
        <v>#VALUE!</v>
      </c>
      <c r="AA83" s="52" t="e">
        <f t="shared" si="252"/>
        <v>#VALUE!</v>
      </c>
      <c r="AB83" s="52" t="e">
        <f t="shared" si="252"/>
        <v>#VALUE!</v>
      </c>
      <c r="AC83" s="52" t="e">
        <f t="shared" si="252"/>
        <v>#VALUE!</v>
      </c>
      <c r="AD83" s="52" t="e">
        <f t="shared" si="252"/>
        <v>#VALUE!</v>
      </c>
      <c r="AE83" s="52" t="e">
        <f t="shared" si="252"/>
        <v>#VALUE!</v>
      </c>
      <c r="AF83" s="52" t="e">
        <f t="shared" si="252"/>
        <v>#VALUE!</v>
      </c>
      <c r="AG83" s="52" t="e">
        <f t="shared" si="252"/>
        <v>#VALUE!</v>
      </c>
      <c r="AH83" s="52" t="e">
        <f t="shared" si="252"/>
        <v>#VALUE!</v>
      </c>
    </row>
    <row r="84" spans="2:34" x14ac:dyDescent="0.2">
      <c r="B84" s="21" t="e">
        <f>'General inputs'!#REF!</f>
        <v>#REF!</v>
      </c>
      <c r="C84" s="5"/>
      <c r="D84" s="5"/>
      <c r="E84" s="52" t="e">
        <f t="shared" si="253"/>
        <v>#REF!</v>
      </c>
      <c r="F84" s="52" t="e">
        <f t="shared" si="254"/>
        <v>#REF!</v>
      </c>
      <c r="G84" s="52" t="e">
        <f t="shared" si="252"/>
        <v>#REF!</v>
      </c>
      <c r="H84" s="52" t="e">
        <f t="shared" si="252"/>
        <v>#REF!</v>
      </c>
      <c r="I84" s="52" t="e">
        <f t="shared" si="252"/>
        <v>#REF!</v>
      </c>
      <c r="J84" s="52" t="e">
        <f t="shared" si="252"/>
        <v>#REF!</v>
      </c>
      <c r="K84" s="52" t="e">
        <f t="shared" si="252"/>
        <v>#REF!</v>
      </c>
      <c r="L84" s="52" t="e">
        <f t="shared" si="252"/>
        <v>#REF!</v>
      </c>
      <c r="M84" s="52" t="e">
        <f t="shared" si="252"/>
        <v>#REF!</v>
      </c>
      <c r="N84" s="52" t="e">
        <f t="shared" si="252"/>
        <v>#REF!</v>
      </c>
      <c r="O84" s="52" t="e">
        <f t="shared" si="252"/>
        <v>#REF!</v>
      </c>
      <c r="P84" s="52" t="e">
        <f t="shared" si="252"/>
        <v>#REF!</v>
      </c>
      <c r="Q84" s="52" t="e">
        <f t="shared" si="252"/>
        <v>#REF!</v>
      </c>
      <c r="R84" s="52" t="e">
        <f t="shared" si="252"/>
        <v>#REF!</v>
      </c>
      <c r="S84" s="52" t="e">
        <f t="shared" si="252"/>
        <v>#REF!</v>
      </c>
      <c r="T84" s="52" t="e">
        <f t="shared" si="252"/>
        <v>#REF!</v>
      </c>
      <c r="U84" s="52" t="e">
        <f t="shared" si="252"/>
        <v>#REF!</v>
      </c>
      <c r="V84" s="52" t="e">
        <f t="shared" si="252"/>
        <v>#REF!</v>
      </c>
      <c r="W84" s="52" t="e">
        <f t="shared" si="252"/>
        <v>#REF!</v>
      </c>
      <c r="X84" s="52" t="e">
        <f t="shared" si="252"/>
        <v>#REF!</v>
      </c>
      <c r="Y84" s="52" t="e">
        <f t="shared" si="252"/>
        <v>#REF!</v>
      </c>
      <c r="Z84" s="52" t="e">
        <f t="shared" si="252"/>
        <v>#REF!</v>
      </c>
      <c r="AA84" s="52" t="e">
        <f t="shared" si="252"/>
        <v>#REF!</v>
      </c>
      <c r="AB84" s="52" t="e">
        <f t="shared" si="252"/>
        <v>#REF!</v>
      </c>
      <c r="AC84" s="52" t="e">
        <f t="shared" si="252"/>
        <v>#REF!</v>
      </c>
      <c r="AD84" s="52" t="e">
        <f t="shared" si="252"/>
        <v>#REF!</v>
      </c>
      <c r="AE84" s="52" t="e">
        <f t="shared" si="252"/>
        <v>#REF!</v>
      </c>
      <c r="AF84" s="52" t="e">
        <f t="shared" si="252"/>
        <v>#REF!</v>
      </c>
      <c r="AG84" s="52" t="e">
        <f t="shared" si="252"/>
        <v>#REF!</v>
      </c>
      <c r="AH84" s="52" t="e">
        <f t="shared" si="252"/>
        <v>#REF!</v>
      </c>
    </row>
    <row r="85" spans="2:34" x14ac:dyDescent="0.2">
      <c r="B85" s="26"/>
    </row>
    <row r="86" spans="2:34" ht="15" x14ac:dyDescent="0.25">
      <c r="B86" s="54" t="str">
        <f>$D$4</f>
        <v>Option 7D</v>
      </c>
      <c r="C86" s="53" t="str">
        <f>'General inputs'!$I$33</f>
        <v>High</v>
      </c>
      <c r="D86" s="53"/>
      <c r="E86" s="33">
        <f>FirstYear</f>
        <v>2023</v>
      </c>
      <c r="F86" s="33">
        <f>E86+1</f>
        <v>2024</v>
      </c>
      <c r="G86" s="33">
        <f t="shared" ref="G86" si="255">F86+1</f>
        <v>2025</v>
      </c>
      <c r="H86" s="33">
        <f t="shared" ref="H86" si="256">G86+1</f>
        <v>2026</v>
      </c>
      <c r="I86" s="33">
        <f t="shared" ref="I86" si="257">H86+1</f>
        <v>2027</v>
      </c>
      <c r="J86" s="33">
        <f t="shared" ref="J86" si="258">I86+1</f>
        <v>2028</v>
      </c>
      <c r="K86" s="33">
        <f t="shared" ref="K86" si="259">J86+1</f>
        <v>2029</v>
      </c>
      <c r="L86" s="33">
        <f t="shared" ref="L86" si="260">K86+1</f>
        <v>2030</v>
      </c>
      <c r="M86" s="33">
        <f t="shared" ref="M86" si="261">L86+1</f>
        <v>2031</v>
      </c>
      <c r="N86" s="33">
        <f t="shared" ref="N86" si="262">M86+1</f>
        <v>2032</v>
      </c>
      <c r="O86" s="33">
        <f t="shared" ref="O86" si="263">N86+1</f>
        <v>2033</v>
      </c>
      <c r="P86" s="33">
        <f t="shared" ref="P86" si="264">O86+1</f>
        <v>2034</v>
      </c>
      <c r="Q86" s="33">
        <f t="shared" ref="Q86" si="265">P86+1</f>
        <v>2035</v>
      </c>
      <c r="R86" s="33">
        <f t="shared" ref="R86" si="266">Q86+1</f>
        <v>2036</v>
      </c>
      <c r="S86" s="33">
        <f t="shared" ref="S86" si="267">R86+1</f>
        <v>2037</v>
      </c>
      <c r="T86" s="33">
        <f t="shared" ref="T86" si="268">S86+1</f>
        <v>2038</v>
      </c>
      <c r="U86" s="33">
        <f t="shared" ref="U86" si="269">T86+1</f>
        <v>2039</v>
      </c>
      <c r="V86" s="33">
        <f t="shared" ref="V86" si="270">U86+1</f>
        <v>2040</v>
      </c>
      <c r="W86" s="33">
        <f t="shared" ref="W86" si="271">V86+1</f>
        <v>2041</v>
      </c>
      <c r="X86" s="33">
        <f t="shared" ref="X86" si="272">W86+1</f>
        <v>2042</v>
      </c>
      <c r="Y86" s="33">
        <f t="shared" ref="Y86" si="273">X86+1</f>
        <v>2043</v>
      </c>
      <c r="Z86" s="33">
        <f t="shared" ref="Z86" si="274">Y86+1</f>
        <v>2044</v>
      </c>
      <c r="AA86" s="33">
        <f t="shared" ref="AA86" si="275">Z86+1</f>
        <v>2045</v>
      </c>
      <c r="AB86" s="33">
        <f t="shared" ref="AB86" si="276">AA86+1</f>
        <v>2046</v>
      </c>
      <c r="AC86" s="33">
        <f t="shared" ref="AC86" si="277">AB86+1</f>
        <v>2047</v>
      </c>
      <c r="AD86" s="33">
        <f t="shared" ref="AD86" si="278">AC86+1</f>
        <v>2048</v>
      </c>
      <c r="AE86" s="33">
        <f t="shared" ref="AE86" si="279">AD86+1</f>
        <v>2049</v>
      </c>
      <c r="AF86" s="33">
        <f t="shared" ref="AF86" si="280">AE86+1</f>
        <v>2050</v>
      </c>
      <c r="AG86" s="33">
        <f t="shared" ref="AG86" si="281">AF86+1</f>
        <v>2051</v>
      </c>
      <c r="AH86" s="33">
        <f t="shared" ref="AH86" si="282">AG86+1</f>
        <v>2052</v>
      </c>
    </row>
    <row r="87" spans="2:34" x14ac:dyDescent="0.2">
      <c r="B87" s="21" t="str">
        <f>'General inputs'!$B$36</f>
        <v xml:space="preserve">Avoided fuel consumption from generation dispatch </v>
      </c>
      <c r="C87" s="5"/>
      <c r="D87" s="5"/>
      <c r="E87" s="52" t="e">
        <f>E52*E$76</f>
        <v>#REF!</v>
      </c>
      <c r="F87" s="52" t="e">
        <f>(E87+F52)*F$76</f>
        <v>#REF!</v>
      </c>
      <c r="G87" s="52" t="e">
        <f t="shared" ref="G87:AH87" si="283">(F87+G52)*G$76</f>
        <v>#REF!</v>
      </c>
      <c r="H87" s="52" t="e">
        <f t="shared" si="283"/>
        <v>#REF!</v>
      </c>
      <c r="I87" s="52" t="e">
        <f t="shared" si="283"/>
        <v>#REF!</v>
      </c>
      <c r="J87" s="52" t="e">
        <f t="shared" si="283"/>
        <v>#REF!</v>
      </c>
      <c r="K87" s="52" t="e">
        <f t="shared" si="283"/>
        <v>#REF!</v>
      </c>
      <c r="L87" s="52" t="e">
        <f t="shared" si="283"/>
        <v>#REF!</v>
      </c>
      <c r="M87" s="52" t="e">
        <f t="shared" si="283"/>
        <v>#REF!</v>
      </c>
      <c r="N87" s="52" t="e">
        <f t="shared" si="283"/>
        <v>#REF!</v>
      </c>
      <c r="O87" s="52" t="e">
        <f t="shared" si="283"/>
        <v>#REF!</v>
      </c>
      <c r="P87" s="52" t="e">
        <f t="shared" si="283"/>
        <v>#REF!</v>
      </c>
      <c r="Q87" s="52" t="e">
        <f t="shared" si="283"/>
        <v>#REF!</v>
      </c>
      <c r="R87" s="52" t="e">
        <f t="shared" si="283"/>
        <v>#REF!</v>
      </c>
      <c r="S87" s="52" t="e">
        <f t="shared" si="283"/>
        <v>#REF!</v>
      </c>
      <c r="T87" s="52" t="e">
        <f t="shared" si="283"/>
        <v>#REF!</v>
      </c>
      <c r="U87" s="52" t="e">
        <f t="shared" si="283"/>
        <v>#REF!</v>
      </c>
      <c r="V87" s="52" t="e">
        <f t="shared" si="283"/>
        <v>#REF!</v>
      </c>
      <c r="W87" s="52" t="e">
        <f t="shared" si="283"/>
        <v>#REF!</v>
      </c>
      <c r="X87" s="52" t="e">
        <f t="shared" si="283"/>
        <v>#REF!</v>
      </c>
      <c r="Y87" s="52" t="e">
        <f t="shared" si="283"/>
        <v>#REF!</v>
      </c>
      <c r="Z87" s="52" t="e">
        <f t="shared" si="283"/>
        <v>#REF!</v>
      </c>
      <c r="AA87" s="52" t="e">
        <f t="shared" si="283"/>
        <v>#REF!</v>
      </c>
      <c r="AB87" s="52" t="e">
        <f t="shared" si="283"/>
        <v>#REF!</v>
      </c>
      <c r="AC87" s="52" t="e">
        <f t="shared" si="283"/>
        <v>#REF!</v>
      </c>
      <c r="AD87" s="52" t="e">
        <f t="shared" si="283"/>
        <v>#REF!</v>
      </c>
      <c r="AE87" s="52" t="e">
        <f t="shared" si="283"/>
        <v>#REF!</v>
      </c>
      <c r="AF87" s="52" t="e">
        <f t="shared" si="283"/>
        <v>#REF!</v>
      </c>
      <c r="AG87" s="52" t="e">
        <f t="shared" si="283"/>
        <v>#REF!</v>
      </c>
      <c r="AH87" s="52" t="e">
        <f t="shared" si="283"/>
        <v>#REF!</v>
      </c>
    </row>
    <row r="88" spans="2:34" x14ac:dyDescent="0.2">
      <c r="B88" s="21" t="str">
        <f>'General inputs'!$B$37</f>
        <v xml:space="preserve">Avoided voluntary load curtailment </v>
      </c>
      <c r="C88" s="5"/>
      <c r="D88" s="5"/>
      <c r="E88" s="52" t="e">
        <f t="shared" ref="E88:E92" si="284">E53*E$76</f>
        <v>#REF!</v>
      </c>
      <c r="F88" s="52" t="e">
        <f t="shared" ref="F88:AH88" si="285">(E88+F53)*F$76</f>
        <v>#REF!</v>
      </c>
      <c r="G88" s="52" t="e">
        <f t="shared" si="285"/>
        <v>#REF!</v>
      </c>
      <c r="H88" s="52" t="e">
        <f t="shared" si="285"/>
        <v>#REF!</v>
      </c>
      <c r="I88" s="52" t="e">
        <f t="shared" si="285"/>
        <v>#REF!</v>
      </c>
      <c r="J88" s="52" t="e">
        <f t="shared" si="285"/>
        <v>#REF!</v>
      </c>
      <c r="K88" s="52" t="e">
        <f t="shared" si="285"/>
        <v>#REF!</v>
      </c>
      <c r="L88" s="52" t="e">
        <f t="shared" si="285"/>
        <v>#REF!</v>
      </c>
      <c r="M88" s="52" t="e">
        <f t="shared" si="285"/>
        <v>#REF!</v>
      </c>
      <c r="N88" s="52" t="e">
        <f t="shared" si="285"/>
        <v>#REF!</v>
      </c>
      <c r="O88" s="52" t="e">
        <f t="shared" si="285"/>
        <v>#REF!</v>
      </c>
      <c r="P88" s="52" t="e">
        <f t="shared" si="285"/>
        <v>#REF!</v>
      </c>
      <c r="Q88" s="52" t="e">
        <f t="shared" si="285"/>
        <v>#REF!</v>
      </c>
      <c r="R88" s="52" t="e">
        <f t="shared" si="285"/>
        <v>#REF!</v>
      </c>
      <c r="S88" s="52" t="e">
        <f t="shared" si="285"/>
        <v>#REF!</v>
      </c>
      <c r="T88" s="52" t="e">
        <f t="shared" si="285"/>
        <v>#REF!</v>
      </c>
      <c r="U88" s="52" t="e">
        <f t="shared" si="285"/>
        <v>#REF!</v>
      </c>
      <c r="V88" s="52" t="e">
        <f t="shared" si="285"/>
        <v>#REF!</v>
      </c>
      <c r="W88" s="52" t="e">
        <f t="shared" si="285"/>
        <v>#REF!</v>
      </c>
      <c r="X88" s="52" t="e">
        <f t="shared" si="285"/>
        <v>#REF!</v>
      </c>
      <c r="Y88" s="52" t="e">
        <f t="shared" si="285"/>
        <v>#REF!</v>
      </c>
      <c r="Z88" s="52" t="e">
        <f t="shared" si="285"/>
        <v>#REF!</v>
      </c>
      <c r="AA88" s="52" t="e">
        <f t="shared" si="285"/>
        <v>#REF!</v>
      </c>
      <c r="AB88" s="52" t="e">
        <f t="shared" si="285"/>
        <v>#REF!</v>
      </c>
      <c r="AC88" s="52" t="e">
        <f t="shared" si="285"/>
        <v>#REF!</v>
      </c>
      <c r="AD88" s="52" t="e">
        <f t="shared" si="285"/>
        <v>#REF!</v>
      </c>
      <c r="AE88" s="52" t="e">
        <f t="shared" si="285"/>
        <v>#REF!</v>
      </c>
      <c r="AF88" s="52" t="e">
        <f t="shared" si="285"/>
        <v>#REF!</v>
      </c>
      <c r="AG88" s="52" t="e">
        <f t="shared" si="285"/>
        <v>#REF!</v>
      </c>
      <c r="AH88" s="52" t="e">
        <f t="shared" si="285"/>
        <v>#REF!</v>
      </c>
    </row>
    <row r="89" spans="2:34" x14ac:dyDescent="0.2">
      <c r="B89" s="21" t="str">
        <f>'General inputs'!$B$38</f>
        <v>Avoided involuntary load shedding</v>
      </c>
      <c r="C89" s="5"/>
      <c r="D89" s="5"/>
      <c r="E89" s="52" t="e">
        <f t="shared" si="284"/>
        <v>#REF!</v>
      </c>
      <c r="F89" s="52" t="e">
        <f t="shared" ref="F89:AH89" si="286">(E89+F54)*F$76</f>
        <v>#REF!</v>
      </c>
      <c r="G89" s="52" t="e">
        <f t="shared" si="286"/>
        <v>#REF!</v>
      </c>
      <c r="H89" s="52" t="e">
        <f t="shared" si="286"/>
        <v>#REF!</v>
      </c>
      <c r="I89" s="52" t="e">
        <f t="shared" si="286"/>
        <v>#REF!</v>
      </c>
      <c r="J89" s="52" t="e">
        <f t="shared" si="286"/>
        <v>#REF!</v>
      </c>
      <c r="K89" s="52" t="e">
        <f t="shared" si="286"/>
        <v>#REF!</v>
      </c>
      <c r="L89" s="52" t="e">
        <f t="shared" si="286"/>
        <v>#REF!</v>
      </c>
      <c r="M89" s="52" t="e">
        <f t="shared" si="286"/>
        <v>#REF!</v>
      </c>
      <c r="N89" s="52" t="e">
        <f t="shared" si="286"/>
        <v>#REF!</v>
      </c>
      <c r="O89" s="52" t="e">
        <f t="shared" si="286"/>
        <v>#REF!</v>
      </c>
      <c r="P89" s="52" t="e">
        <f t="shared" si="286"/>
        <v>#REF!</v>
      </c>
      <c r="Q89" s="52" t="e">
        <f t="shared" si="286"/>
        <v>#REF!</v>
      </c>
      <c r="R89" s="52" t="e">
        <f t="shared" si="286"/>
        <v>#REF!</v>
      </c>
      <c r="S89" s="52" t="e">
        <f t="shared" si="286"/>
        <v>#REF!</v>
      </c>
      <c r="T89" s="52" t="e">
        <f t="shared" si="286"/>
        <v>#REF!</v>
      </c>
      <c r="U89" s="52" t="e">
        <f t="shared" si="286"/>
        <v>#REF!</v>
      </c>
      <c r="V89" s="52" t="e">
        <f t="shared" si="286"/>
        <v>#REF!</v>
      </c>
      <c r="W89" s="52" t="e">
        <f t="shared" si="286"/>
        <v>#REF!</v>
      </c>
      <c r="X89" s="52" t="e">
        <f t="shared" si="286"/>
        <v>#REF!</v>
      </c>
      <c r="Y89" s="52" t="e">
        <f t="shared" si="286"/>
        <v>#REF!</v>
      </c>
      <c r="Z89" s="52" t="e">
        <f t="shared" si="286"/>
        <v>#REF!</v>
      </c>
      <c r="AA89" s="52" t="e">
        <f t="shared" si="286"/>
        <v>#REF!</v>
      </c>
      <c r="AB89" s="52" t="e">
        <f t="shared" si="286"/>
        <v>#REF!</v>
      </c>
      <c r="AC89" s="52" t="e">
        <f t="shared" si="286"/>
        <v>#REF!</v>
      </c>
      <c r="AD89" s="52" t="e">
        <f t="shared" si="286"/>
        <v>#REF!</v>
      </c>
      <c r="AE89" s="52" t="e">
        <f t="shared" si="286"/>
        <v>#REF!</v>
      </c>
      <c r="AF89" s="52" t="e">
        <f t="shared" si="286"/>
        <v>#REF!</v>
      </c>
      <c r="AG89" s="52" t="e">
        <f t="shared" si="286"/>
        <v>#REF!</v>
      </c>
      <c r="AH89" s="52" t="e">
        <f t="shared" si="286"/>
        <v>#REF!</v>
      </c>
    </row>
    <row r="90" spans="2:34" x14ac:dyDescent="0.2">
      <c r="B90" s="21" t="str">
        <f>'General inputs'!$B$39</f>
        <v>Avoided costs for non RIT-T proponent parties</v>
      </c>
      <c r="C90" s="5"/>
      <c r="D90" s="5"/>
      <c r="E90" s="52" t="e">
        <f t="shared" si="284"/>
        <v>#REF!</v>
      </c>
      <c r="F90" s="52" t="e">
        <f t="shared" ref="F90:AH90" si="287">(E90+F55)*F$76</f>
        <v>#REF!</v>
      </c>
      <c r="G90" s="52" t="e">
        <f t="shared" si="287"/>
        <v>#REF!</v>
      </c>
      <c r="H90" s="52" t="e">
        <f t="shared" si="287"/>
        <v>#REF!</v>
      </c>
      <c r="I90" s="52" t="e">
        <f t="shared" si="287"/>
        <v>#REF!</v>
      </c>
      <c r="J90" s="52" t="e">
        <f t="shared" si="287"/>
        <v>#REF!</v>
      </c>
      <c r="K90" s="52" t="e">
        <f t="shared" si="287"/>
        <v>#REF!</v>
      </c>
      <c r="L90" s="52" t="e">
        <f t="shared" si="287"/>
        <v>#REF!</v>
      </c>
      <c r="M90" s="52" t="e">
        <f t="shared" si="287"/>
        <v>#REF!</v>
      </c>
      <c r="N90" s="52" t="e">
        <f t="shared" si="287"/>
        <v>#REF!</v>
      </c>
      <c r="O90" s="52" t="e">
        <f t="shared" si="287"/>
        <v>#REF!</v>
      </c>
      <c r="P90" s="52" t="e">
        <f t="shared" si="287"/>
        <v>#REF!</v>
      </c>
      <c r="Q90" s="52" t="e">
        <f t="shared" si="287"/>
        <v>#REF!</v>
      </c>
      <c r="R90" s="52" t="e">
        <f t="shared" si="287"/>
        <v>#REF!</v>
      </c>
      <c r="S90" s="52" t="e">
        <f t="shared" si="287"/>
        <v>#REF!</v>
      </c>
      <c r="T90" s="52" t="e">
        <f t="shared" si="287"/>
        <v>#REF!</v>
      </c>
      <c r="U90" s="52" t="e">
        <f t="shared" si="287"/>
        <v>#REF!</v>
      </c>
      <c r="V90" s="52" t="e">
        <f t="shared" si="287"/>
        <v>#REF!</v>
      </c>
      <c r="W90" s="52" t="e">
        <f t="shared" si="287"/>
        <v>#REF!</v>
      </c>
      <c r="X90" s="52" t="e">
        <f t="shared" si="287"/>
        <v>#REF!</v>
      </c>
      <c r="Y90" s="52" t="e">
        <f t="shared" si="287"/>
        <v>#REF!</v>
      </c>
      <c r="Z90" s="52" t="e">
        <f t="shared" si="287"/>
        <v>#REF!</v>
      </c>
      <c r="AA90" s="52" t="e">
        <f t="shared" si="287"/>
        <v>#REF!</v>
      </c>
      <c r="AB90" s="52" t="e">
        <f t="shared" si="287"/>
        <v>#REF!</v>
      </c>
      <c r="AC90" s="52" t="e">
        <f t="shared" si="287"/>
        <v>#REF!</v>
      </c>
      <c r="AD90" s="52" t="e">
        <f t="shared" si="287"/>
        <v>#REF!</v>
      </c>
      <c r="AE90" s="52" t="e">
        <f t="shared" si="287"/>
        <v>#REF!</v>
      </c>
      <c r="AF90" s="52" t="e">
        <f t="shared" si="287"/>
        <v>#REF!</v>
      </c>
      <c r="AG90" s="52" t="e">
        <f t="shared" si="287"/>
        <v>#REF!</v>
      </c>
      <c r="AH90" s="52" t="e">
        <f t="shared" si="287"/>
        <v>#REF!</v>
      </c>
    </row>
    <row r="91" spans="2:34" x14ac:dyDescent="0.2">
      <c r="B91" s="21" t="str">
        <f>'General inputs'!$B$40</f>
        <v>Avoided unrelated TNSP expenditure</v>
      </c>
      <c r="C91" s="5"/>
      <c r="D91" s="5"/>
      <c r="E91" s="52" t="e">
        <f t="shared" si="284"/>
        <v>#REF!</v>
      </c>
      <c r="F91" s="52" t="e">
        <f t="shared" ref="F91:AH91" si="288">(E91+F56)*F$76</f>
        <v>#REF!</v>
      </c>
      <c r="G91" s="52" t="e">
        <f t="shared" si="288"/>
        <v>#REF!</v>
      </c>
      <c r="H91" s="52" t="e">
        <f t="shared" si="288"/>
        <v>#REF!</v>
      </c>
      <c r="I91" s="52" t="e">
        <f t="shared" si="288"/>
        <v>#REF!</v>
      </c>
      <c r="J91" s="52" t="e">
        <f t="shared" si="288"/>
        <v>#REF!</v>
      </c>
      <c r="K91" s="52" t="e">
        <f t="shared" si="288"/>
        <v>#REF!</v>
      </c>
      <c r="L91" s="52" t="e">
        <f t="shared" si="288"/>
        <v>#REF!</v>
      </c>
      <c r="M91" s="52" t="e">
        <f t="shared" si="288"/>
        <v>#REF!</v>
      </c>
      <c r="N91" s="52" t="e">
        <f t="shared" si="288"/>
        <v>#REF!</v>
      </c>
      <c r="O91" s="52" t="e">
        <f t="shared" si="288"/>
        <v>#REF!</v>
      </c>
      <c r="P91" s="52" t="e">
        <f t="shared" si="288"/>
        <v>#REF!</v>
      </c>
      <c r="Q91" s="52" t="e">
        <f t="shared" si="288"/>
        <v>#REF!</v>
      </c>
      <c r="R91" s="52" t="e">
        <f t="shared" si="288"/>
        <v>#REF!</v>
      </c>
      <c r="S91" s="52" t="e">
        <f t="shared" si="288"/>
        <v>#REF!</v>
      </c>
      <c r="T91" s="52" t="e">
        <f t="shared" si="288"/>
        <v>#REF!</v>
      </c>
      <c r="U91" s="52" t="e">
        <f t="shared" si="288"/>
        <v>#REF!</v>
      </c>
      <c r="V91" s="52" t="e">
        <f t="shared" si="288"/>
        <v>#REF!</v>
      </c>
      <c r="W91" s="52" t="e">
        <f t="shared" si="288"/>
        <v>#REF!</v>
      </c>
      <c r="X91" s="52" t="e">
        <f t="shared" si="288"/>
        <v>#REF!</v>
      </c>
      <c r="Y91" s="52" t="e">
        <f t="shared" si="288"/>
        <v>#REF!</v>
      </c>
      <c r="Z91" s="52" t="e">
        <f t="shared" si="288"/>
        <v>#REF!</v>
      </c>
      <c r="AA91" s="52" t="e">
        <f t="shared" si="288"/>
        <v>#REF!</v>
      </c>
      <c r="AB91" s="52" t="e">
        <f t="shared" si="288"/>
        <v>#REF!</v>
      </c>
      <c r="AC91" s="52" t="e">
        <f t="shared" si="288"/>
        <v>#REF!</v>
      </c>
      <c r="AD91" s="52" t="e">
        <f t="shared" si="288"/>
        <v>#REF!</v>
      </c>
      <c r="AE91" s="52" t="e">
        <f t="shared" si="288"/>
        <v>#REF!</v>
      </c>
      <c r="AF91" s="52" t="e">
        <f t="shared" si="288"/>
        <v>#REF!</v>
      </c>
      <c r="AG91" s="52" t="e">
        <f t="shared" si="288"/>
        <v>#REF!</v>
      </c>
      <c r="AH91" s="52" t="e">
        <f t="shared" si="288"/>
        <v>#REF!</v>
      </c>
    </row>
    <row r="92" spans="2:34" x14ac:dyDescent="0.2">
      <c r="B92" s="21" t="e">
        <f>'General inputs'!#REF!</f>
        <v>#REF!</v>
      </c>
      <c r="C92" s="5"/>
      <c r="D92" s="5"/>
      <c r="E92" s="52" t="e">
        <f t="shared" si="284"/>
        <v>#REF!</v>
      </c>
      <c r="F92" s="52" t="e">
        <f t="shared" ref="F92:AH92" si="289">(E92+F57)*F$76</f>
        <v>#REF!</v>
      </c>
      <c r="G92" s="52" t="e">
        <f t="shared" si="289"/>
        <v>#REF!</v>
      </c>
      <c r="H92" s="52" t="e">
        <f t="shared" si="289"/>
        <v>#REF!</v>
      </c>
      <c r="I92" s="52" t="e">
        <f t="shared" si="289"/>
        <v>#REF!</v>
      </c>
      <c r="J92" s="52" t="e">
        <f t="shared" si="289"/>
        <v>#REF!</v>
      </c>
      <c r="K92" s="52" t="e">
        <f t="shared" si="289"/>
        <v>#REF!</v>
      </c>
      <c r="L92" s="52" t="e">
        <f t="shared" si="289"/>
        <v>#REF!</v>
      </c>
      <c r="M92" s="52" t="e">
        <f t="shared" si="289"/>
        <v>#REF!</v>
      </c>
      <c r="N92" s="52" t="e">
        <f t="shared" si="289"/>
        <v>#REF!</v>
      </c>
      <c r="O92" s="52" t="e">
        <f t="shared" si="289"/>
        <v>#REF!</v>
      </c>
      <c r="P92" s="52" t="e">
        <f t="shared" si="289"/>
        <v>#REF!</v>
      </c>
      <c r="Q92" s="52" t="e">
        <f t="shared" si="289"/>
        <v>#REF!</v>
      </c>
      <c r="R92" s="52" t="e">
        <f t="shared" si="289"/>
        <v>#REF!</v>
      </c>
      <c r="S92" s="52" t="e">
        <f t="shared" si="289"/>
        <v>#REF!</v>
      </c>
      <c r="T92" s="52" t="e">
        <f t="shared" si="289"/>
        <v>#REF!</v>
      </c>
      <c r="U92" s="52" t="e">
        <f t="shared" si="289"/>
        <v>#REF!</v>
      </c>
      <c r="V92" s="52" t="e">
        <f t="shared" si="289"/>
        <v>#REF!</v>
      </c>
      <c r="W92" s="52" t="e">
        <f t="shared" si="289"/>
        <v>#REF!</v>
      </c>
      <c r="X92" s="52" t="e">
        <f t="shared" si="289"/>
        <v>#REF!</v>
      </c>
      <c r="Y92" s="52" t="e">
        <f t="shared" si="289"/>
        <v>#REF!</v>
      </c>
      <c r="Z92" s="52" t="e">
        <f t="shared" si="289"/>
        <v>#REF!</v>
      </c>
      <c r="AA92" s="52" t="e">
        <f t="shared" si="289"/>
        <v>#REF!</v>
      </c>
      <c r="AB92" s="52" t="e">
        <f t="shared" si="289"/>
        <v>#REF!</v>
      </c>
      <c r="AC92" s="52" t="e">
        <f t="shared" si="289"/>
        <v>#REF!</v>
      </c>
      <c r="AD92" s="52" t="e">
        <f t="shared" si="289"/>
        <v>#REF!</v>
      </c>
      <c r="AE92" s="52" t="e">
        <f t="shared" si="289"/>
        <v>#REF!</v>
      </c>
      <c r="AF92" s="52" t="e">
        <f t="shared" si="289"/>
        <v>#REF!</v>
      </c>
      <c r="AG92" s="52" t="e">
        <f t="shared" si="289"/>
        <v>#REF!</v>
      </c>
      <c r="AH92" s="52" t="e">
        <f t="shared" si="289"/>
        <v>#REF!</v>
      </c>
    </row>
    <row r="94" spans="2:34" ht="15" x14ac:dyDescent="0.25">
      <c r="B94" s="54" t="str">
        <f>$D$4</f>
        <v>Option 7D</v>
      </c>
      <c r="C94" s="53" t="str">
        <f>'General inputs'!$I$34</f>
        <v>Low</v>
      </c>
      <c r="D94" s="53"/>
      <c r="E94" s="33">
        <f>FirstYear</f>
        <v>2023</v>
      </c>
      <c r="F94" s="33">
        <f>E94+1</f>
        <v>2024</v>
      </c>
      <c r="G94" s="33">
        <f t="shared" ref="G94" si="290">F94+1</f>
        <v>2025</v>
      </c>
      <c r="H94" s="33">
        <f t="shared" ref="H94" si="291">G94+1</f>
        <v>2026</v>
      </c>
      <c r="I94" s="33">
        <f t="shared" ref="I94" si="292">H94+1</f>
        <v>2027</v>
      </c>
      <c r="J94" s="33">
        <f t="shared" ref="J94" si="293">I94+1</f>
        <v>2028</v>
      </c>
      <c r="K94" s="33">
        <f t="shared" ref="K94" si="294">J94+1</f>
        <v>2029</v>
      </c>
      <c r="L94" s="33">
        <f t="shared" ref="L94" si="295">K94+1</f>
        <v>2030</v>
      </c>
      <c r="M94" s="33">
        <f t="shared" ref="M94" si="296">L94+1</f>
        <v>2031</v>
      </c>
      <c r="N94" s="33">
        <f t="shared" ref="N94" si="297">M94+1</f>
        <v>2032</v>
      </c>
      <c r="O94" s="33">
        <f t="shared" ref="O94" si="298">N94+1</f>
        <v>2033</v>
      </c>
      <c r="P94" s="33">
        <f t="shared" ref="P94" si="299">O94+1</f>
        <v>2034</v>
      </c>
      <c r="Q94" s="33">
        <f t="shared" ref="Q94" si="300">P94+1</f>
        <v>2035</v>
      </c>
      <c r="R94" s="33">
        <f t="shared" ref="R94" si="301">Q94+1</f>
        <v>2036</v>
      </c>
      <c r="S94" s="33">
        <f t="shared" ref="S94" si="302">R94+1</f>
        <v>2037</v>
      </c>
      <c r="T94" s="33">
        <f t="shared" ref="T94" si="303">S94+1</f>
        <v>2038</v>
      </c>
      <c r="U94" s="33">
        <f t="shared" ref="U94" si="304">T94+1</f>
        <v>2039</v>
      </c>
      <c r="V94" s="33">
        <f t="shared" ref="V94" si="305">U94+1</f>
        <v>2040</v>
      </c>
      <c r="W94" s="33">
        <f t="shared" ref="W94" si="306">V94+1</f>
        <v>2041</v>
      </c>
      <c r="X94" s="33">
        <f t="shared" ref="X94" si="307">W94+1</f>
        <v>2042</v>
      </c>
      <c r="Y94" s="33">
        <f t="shared" ref="Y94" si="308">X94+1</f>
        <v>2043</v>
      </c>
      <c r="Z94" s="33">
        <f t="shared" ref="Z94" si="309">Y94+1</f>
        <v>2044</v>
      </c>
      <c r="AA94" s="33">
        <f t="shared" ref="AA94" si="310">Z94+1</f>
        <v>2045</v>
      </c>
      <c r="AB94" s="33">
        <f t="shared" ref="AB94" si="311">AA94+1</f>
        <v>2046</v>
      </c>
      <c r="AC94" s="33">
        <f t="shared" ref="AC94" si="312">AB94+1</f>
        <v>2047</v>
      </c>
      <c r="AD94" s="33">
        <f t="shared" ref="AD94" si="313">AC94+1</f>
        <v>2048</v>
      </c>
      <c r="AE94" s="33">
        <f t="shared" ref="AE94" si="314">AD94+1</f>
        <v>2049</v>
      </c>
      <c r="AF94" s="33">
        <f t="shared" ref="AF94" si="315">AE94+1</f>
        <v>2050</v>
      </c>
      <c r="AG94" s="33">
        <f t="shared" ref="AG94" si="316">AF94+1</f>
        <v>2051</v>
      </c>
      <c r="AH94" s="33">
        <f t="shared" ref="AH94" si="317">AG94+1</f>
        <v>2052</v>
      </c>
    </row>
    <row r="95" spans="2:34" x14ac:dyDescent="0.2">
      <c r="B95" s="21" t="str">
        <f>'General inputs'!$B$36</f>
        <v xml:space="preserve">Avoided fuel consumption from generation dispatch </v>
      </c>
      <c r="C95" s="5"/>
      <c r="D95" s="5"/>
      <c r="E95" s="52" t="e">
        <f>E60*E$76</f>
        <v>#REF!</v>
      </c>
      <c r="F95" s="52" t="e">
        <f>(E95+F60)*F$76</f>
        <v>#REF!</v>
      </c>
      <c r="G95" s="52" t="e">
        <f t="shared" ref="G95:AH95" si="318">(F95+G60)*G$76</f>
        <v>#REF!</v>
      </c>
      <c r="H95" s="52" t="e">
        <f t="shared" si="318"/>
        <v>#REF!</v>
      </c>
      <c r="I95" s="52" t="e">
        <f t="shared" si="318"/>
        <v>#REF!</v>
      </c>
      <c r="J95" s="52" t="e">
        <f t="shared" si="318"/>
        <v>#REF!</v>
      </c>
      <c r="K95" s="52" t="e">
        <f t="shared" si="318"/>
        <v>#REF!</v>
      </c>
      <c r="L95" s="52" t="e">
        <f t="shared" si="318"/>
        <v>#REF!</v>
      </c>
      <c r="M95" s="52" t="e">
        <f t="shared" si="318"/>
        <v>#REF!</v>
      </c>
      <c r="N95" s="52" t="e">
        <f t="shared" si="318"/>
        <v>#REF!</v>
      </c>
      <c r="O95" s="52" t="e">
        <f t="shared" si="318"/>
        <v>#REF!</v>
      </c>
      <c r="P95" s="52" t="e">
        <f t="shared" si="318"/>
        <v>#REF!</v>
      </c>
      <c r="Q95" s="52" t="e">
        <f t="shared" si="318"/>
        <v>#REF!</v>
      </c>
      <c r="R95" s="52" t="e">
        <f t="shared" si="318"/>
        <v>#REF!</v>
      </c>
      <c r="S95" s="52" t="e">
        <f t="shared" si="318"/>
        <v>#REF!</v>
      </c>
      <c r="T95" s="52" t="e">
        <f t="shared" si="318"/>
        <v>#REF!</v>
      </c>
      <c r="U95" s="52" t="e">
        <f t="shared" si="318"/>
        <v>#REF!</v>
      </c>
      <c r="V95" s="52" t="e">
        <f t="shared" si="318"/>
        <v>#REF!</v>
      </c>
      <c r="W95" s="52" t="e">
        <f t="shared" si="318"/>
        <v>#REF!</v>
      </c>
      <c r="X95" s="52" t="e">
        <f t="shared" si="318"/>
        <v>#REF!</v>
      </c>
      <c r="Y95" s="52" t="e">
        <f t="shared" si="318"/>
        <v>#REF!</v>
      </c>
      <c r="Z95" s="52" t="e">
        <f t="shared" si="318"/>
        <v>#REF!</v>
      </c>
      <c r="AA95" s="52" t="e">
        <f t="shared" si="318"/>
        <v>#REF!</v>
      </c>
      <c r="AB95" s="52" t="e">
        <f t="shared" si="318"/>
        <v>#REF!</v>
      </c>
      <c r="AC95" s="52" t="e">
        <f t="shared" si="318"/>
        <v>#REF!</v>
      </c>
      <c r="AD95" s="52" t="e">
        <f t="shared" si="318"/>
        <v>#REF!</v>
      </c>
      <c r="AE95" s="52" t="e">
        <f t="shared" si="318"/>
        <v>#REF!</v>
      </c>
      <c r="AF95" s="52" t="e">
        <f t="shared" si="318"/>
        <v>#REF!</v>
      </c>
      <c r="AG95" s="52" t="e">
        <f t="shared" si="318"/>
        <v>#REF!</v>
      </c>
      <c r="AH95" s="52" t="e">
        <f t="shared" si="318"/>
        <v>#REF!</v>
      </c>
    </row>
    <row r="96" spans="2:34" x14ac:dyDescent="0.2">
      <c r="B96" s="21" t="str">
        <f>'General inputs'!$B$37</f>
        <v xml:space="preserve">Avoided voluntary load curtailment </v>
      </c>
      <c r="C96" s="5"/>
      <c r="D96" s="5"/>
      <c r="E96" s="52" t="e">
        <f t="shared" ref="E96:E100" si="319">E61*E$76</f>
        <v>#REF!</v>
      </c>
      <c r="F96" s="52" t="e">
        <f t="shared" ref="F96:AH96" si="320">(E96+F61)*F$76</f>
        <v>#REF!</v>
      </c>
      <c r="G96" s="52" t="e">
        <f t="shared" si="320"/>
        <v>#REF!</v>
      </c>
      <c r="H96" s="52" t="e">
        <f t="shared" si="320"/>
        <v>#REF!</v>
      </c>
      <c r="I96" s="52" t="e">
        <f t="shared" si="320"/>
        <v>#REF!</v>
      </c>
      <c r="J96" s="52" t="e">
        <f t="shared" si="320"/>
        <v>#REF!</v>
      </c>
      <c r="K96" s="52" t="e">
        <f t="shared" si="320"/>
        <v>#REF!</v>
      </c>
      <c r="L96" s="52" t="e">
        <f t="shared" si="320"/>
        <v>#REF!</v>
      </c>
      <c r="M96" s="52" t="e">
        <f t="shared" si="320"/>
        <v>#REF!</v>
      </c>
      <c r="N96" s="52" t="e">
        <f t="shared" si="320"/>
        <v>#REF!</v>
      </c>
      <c r="O96" s="52" t="e">
        <f t="shared" si="320"/>
        <v>#REF!</v>
      </c>
      <c r="P96" s="52" t="e">
        <f t="shared" si="320"/>
        <v>#REF!</v>
      </c>
      <c r="Q96" s="52" t="e">
        <f t="shared" si="320"/>
        <v>#REF!</v>
      </c>
      <c r="R96" s="52" t="e">
        <f t="shared" si="320"/>
        <v>#REF!</v>
      </c>
      <c r="S96" s="52" t="e">
        <f t="shared" si="320"/>
        <v>#REF!</v>
      </c>
      <c r="T96" s="52" t="e">
        <f t="shared" si="320"/>
        <v>#REF!</v>
      </c>
      <c r="U96" s="52" t="e">
        <f t="shared" si="320"/>
        <v>#REF!</v>
      </c>
      <c r="V96" s="52" t="e">
        <f t="shared" si="320"/>
        <v>#REF!</v>
      </c>
      <c r="W96" s="52" t="e">
        <f t="shared" si="320"/>
        <v>#REF!</v>
      </c>
      <c r="X96" s="52" t="e">
        <f t="shared" si="320"/>
        <v>#REF!</v>
      </c>
      <c r="Y96" s="52" t="e">
        <f t="shared" si="320"/>
        <v>#REF!</v>
      </c>
      <c r="Z96" s="52" t="e">
        <f t="shared" si="320"/>
        <v>#REF!</v>
      </c>
      <c r="AA96" s="52" t="e">
        <f t="shared" si="320"/>
        <v>#REF!</v>
      </c>
      <c r="AB96" s="52" t="e">
        <f t="shared" si="320"/>
        <v>#REF!</v>
      </c>
      <c r="AC96" s="52" t="e">
        <f t="shared" si="320"/>
        <v>#REF!</v>
      </c>
      <c r="AD96" s="52" t="e">
        <f t="shared" si="320"/>
        <v>#REF!</v>
      </c>
      <c r="AE96" s="52" t="e">
        <f t="shared" si="320"/>
        <v>#REF!</v>
      </c>
      <c r="AF96" s="52" t="e">
        <f t="shared" si="320"/>
        <v>#REF!</v>
      </c>
      <c r="AG96" s="52" t="e">
        <f t="shared" si="320"/>
        <v>#REF!</v>
      </c>
      <c r="AH96" s="52" t="e">
        <f t="shared" si="320"/>
        <v>#REF!</v>
      </c>
    </row>
    <row r="97" spans="2:34" x14ac:dyDescent="0.2">
      <c r="B97" s="21" t="str">
        <f>'General inputs'!$B$38</f>
        <v>Avoided involuntary load shedding</v>
      </c>
      <c r="C97" s="5"/>
      <c r="D97" s="5"/>
      <c r="E97" s="52" t="e">
        <f t="shared" si="319"/>
        <v>#REF!</v>
      </c>
      <c r="F97" s="52" t="e">
        <f t="shared" ref="F97:AH97" si="321">(E97+F62)*F$76</f>
        <v>#REF!</v>
      </c>
      <c r="G97" s="52" t="e">
        <f t="shared" si="321"/>
        <v>#REF!</v>
      </c>
      <c r="H97" s="52" t="e">
        <f t="shared" si="321"/>
        <v>#REF!</v>
      </c>
      <c r="I97" s="52" t="e">
        <f t="shared" si="321"/>
        <v>#REF!</v>
      </c>
      <c r="J97" s="52" t="e">
        <f t="shared" si="321"/>
        <v>#REF!</v>
      </c>
      <c r="K97" s="52" t="e">
        <f t="shared" si="321"/>
        <v>#REF!</v>
      </c>
      <c r="L97" s="52" t="e">
        <f t="shared" si="321"/>
        <v>#REF!</v>
      </c>
      <c r="M97" s="52" t="e">
        <f t="shared" si="321"/>
        <v>#REF!</v>
      </c>
      <c r="N97" s="52" t="e">
        <f t="shared" si="321"/>
        <v>#REF!</v>
      </c>
      <c r="O97" s="52" t="e">
        <f t="shared" si="321"/>
        <v>#REF!</v>
      </c>
      <c r="P97" s="52" t="e">
        <f t="shared" si="321"/>
        <v>#REF!</v>
      </c>
      <c r="Q97" s="52" t="e">
        <f t="shared" si="321"/>
        <v>#REF!</v>
      </c>
      <c r="R97" s="52" t="e">
        <f t="shared" si="321"/>
        <v>#REF!</v>
      </c>
      <c r="S97" s="52" t="e">
        <f t="shared" si="321"/>
        <v>#REF!</v>
      </c>
      <c r="T97" s="52" t="e">
        <f t="shared" si="321"/>
        <v>#REF!</v>
      </c>
      <c r="U97" s="52" t="e">
        <f t="shared" si="321"/>
        <v>#REF!</v>
      </c>
      <c r="V97" s="52" t="e">
        <f t="shared" si="321"/>
        <v>#REF!</v>
      </c>
      <c r="W97" s="52" t="e">
        <f t="shared" si="321"/>
        <v>#REF!</v>
      </c>
      <c r="X97" s="52" t="e">
        <f t="shared" si="321"/>
        <v>#REF!</v>
      </c>
      <c r="Y97" s="52" t="e">
        <f t="shared" si="321"/>
        <v>#REF!</v>
      </c>
      <c r="Z97" s="52" t="e">
        <f t="shared" si="321"/>
        <v>#REF!</v>
      </c>
      <c r="AA97" s="52" t="e">
        <f t="shared" si="321"/>
        <v>#REF!</v>
      </c>
      <c r="AB97" s="52" t="e">
        <f t="shared" si="321"/>
        <v>#REF!</v>
      </c>
      <c r="AC97" s="52" t="e">
        <f t="shared" si="321"/>
        <v>#REF!</v>
      </c>
      <c r="AD97" s="52" t="e">
        <f t="shared" si="321"/>
        <v>#REF!</v>
      </c>
      <c r="AE97" s="52" t="e">
        <f t="shared" si="321"/>
        <v>#REF!</v>
      </c>
      <c r="AF97" s="52" t="e">
        <f t="shared" si="321"/>
        <v>#REF!</v>
      </c>
      <c r="AG97" s="52" t="e">
        <f t="shared" si="321"/>
        <v>#REF!</v>
      </c>
      <c r="AH97" s="52" t="e">
        <f t="shared" si="321"/>
        <v>#REF!</v>
      </c>
    </row>
    <row r="98" spans="2:34" x14ac:dyDescent="0.2">
      <c r="B98" s="21" t="str">
        <f>'General inputs'!$B$39</f>
        <v>Avoided costs for non RIT-T proponent parties</v>
      </c>
      <c r="C98" s="5"/>
      <c r="D98" s="5"/>
      <c r="E98" s="52" t="e">
        <f t="shared" si="319"/>
        <v>#REF!</v>
      </c>
      <c r="F98" s="52" t="e">
        <f t="shared" ref="F98:AH98" si="322">(E98+F63)*F$76</f>
        <v>#REF!</v>
      </c>
      <c r="G98" s="52" t="e">
        <f t="shared" si="322"/>
        <v>#REF!</v>
      </c>
      <c r="H98" s="52" t="e">
        <f t="shared" si="322"/>
        <v>#REF!</v>
      </c>
      <c r="I98" s="52" t="e">
        <f t="shared" si="322"/>
        <v>#REF!</v>
      </c>
      <c r="J98" s="52" t="e">
        <f t="shared" si="322"/>
        <v>#REF!</v>
      </c>
      <c r="K98" s="52" t="e">
        <f t="shared" si="322"/>
        <v>#REF!</v>
      </c>
      <c r="L98" s="52" t="e">
        <f t="shared" si="322"/>
        <v>#REF!</v>
      </c>
      <c r="M98" s="52" t="e">
        <f t="shared" si="322"/>
        <v>#REF!</v>
      </c>
      <c r="N98" s="52" t="e">
        <f t="shared" si="322"/>
        <v>#REF!</v>
      </c>
      <c r="O98" s="52" t="e">
        <f t="shared" si="322"/>
        <v>#REF!</v>
      </c>
      <c r="P98" s="52" t="e">
        <f t="shared" si="322"/>
        <v>#REF!</v>
      </c>
      <c r="Q98" s="52" t="e">
        <f t="shared" si="322"/>
        <v>#REF!</v>
      </c>
      <c r="R98" s="52" t="e">
        <f t="shared" si="322"/>
        <v>#REF!</v>
      </c>
      <c r="S98" s="52" t="e">
        <f t="shared" si="322"/>
        <v>#REF!</v>
      </c>
      <c r="T98" s="52" t="e">
        <f t="shared" si="322"/>
        <v>#REF!</v>
      </c>
      <c r="U98" s="52" t="e">
        <f t="shared" si="322"/>
        <v>#REF!</v>
      </c>
      <c r="V98" s="52" t="e">
        <f t="shared" si="322"/>
        <v>#REF!</v>
      </c>
      <c r="W98" s="52" t="e">
        <f t="shared" si="322"/>
        <v>#REF!</v>
      </c>
      <c r="X98" s="52" t="e">
        <f t="shared" si="322"/>
        <v>#REF!</v>
      </c>
      <c r="Y98" s="52" t="e">
        <f t="shared" si="322"/>
        <v>#REF!</v>
      </c>
      <c r="Z98" s="52" t="e">
        <f t="shared" si="322"/>
        <v>#REF!</v>
      </c>
      <c r="AA98" s="52" t="e">
        <f t="shared" si="322"/>
        <v>#REF!</v>
      </c>
      <c r="AB98" s="52" t="e">
        <f t="shared" si="322"/>
        <v>#REF!</v>
      </c>
      <c r="AC98" s="52" t="e">
        <f t="shared" si="322"/>
        <v>#REF!</v>
      </c>
      <c r="AD98" s="52" t="e">
        <f t="shared" si="322"/>
        <v>#REF!</v>
      </c>
      <c r="AE98" s="52" t="e">
        <f t="shared" si="322"/>
        <v>#REF!</v>
      </c>
      <c r="AF98" s="52" t="e">
        <f t="shared" si="322"/>
        <v>#REF!</v>
      </c>
      <c r="AG98" s="52" t="e">
        <f t="shared" si="322"/>
        <v>#REF!</v>
      </c>
      <c r="AH98" s="52" t="e">
        <f t="shared" si="322"/>
        <v>#REF!</v>
      </c>
    </row>
    <row r="99" spans="2:34" x14ac:dyDescent="0.2">
      <c r="B99" s="21" t="str">
        <f>'General inputs'!$B$40</f>
        <v>Avoided unrelated TNSP expenditure</v>
      </c>
      <c r="C99" s="5"/>
      <c r="D99" s="5"/>
      <c r="E99" s="52" t="e">
        <f t="shared" si="319"/>
        <v>#REF!</v>
      </c>
      <c r="F99" s="52" t="e">
        <f t="shared" ref="F99:AH99" si="323">(E99+F64)*F$76</f>
        <v>#REF!</v>
      </c>
      <c r="G99" s="52" t="e">
        <f t="shared" si="323"/>
        <v>#REF!</v>
      </c>
      <c r="H99" s="52" t="e">
        <f t="shared" si="323"/>
        <v>#REF!</v>
      </c>
      <c r="I99" s="52" t="e">
        <f t="shared" si="323"/>
        <v>#REF!</v>
      </c>
      <c r="J99" s="52" t="e">
        <f t="shared" si="323"/>
        <v>#REF!</v>
      </c>
      <c r="K99" s="52" t="e">
        <f t="shared" si="323"/>
        <v>#REF!</v>
      </c>
      <c r="L99" s="52" t="e">
        <f t="shared" si="323"/>
        <v>#REF!</v>
      </c>
      <c r="M99" s="52" t="e">
        <f t="shared" si="323"/>
        <v>#REF!</v>
      </c>
      <c r="N99" s="52" t="e">
        <f t="shared" si="323"/>
        <v>#REF!</v>
      </c>
      <c r="O99" s="52" t="e">
        <f t="shared" si="323"/>
        <v>#REF!</v>
      </c>
      <c r="P99" s="52" t="e">
        <f t="shared" si="323"/>
        <v>#REF!</v>
      </c>
      <c r="Q99" s="52" t="e">
        <f t="shared" si="323"/>
        <v>#REF!</v>
      </c>
      <c r="R99" s="52" t="e">
        <f t="shared" si="323"/>
        <v>#REF!</v>
      </c>
      <c r="S99" s="52" t="e">
        <f t="shared" si="323"/>
        <v>#REF!</v>
      </c>
      <c r="T99" s="52" t="e">
        <f t="shared" si="323"/>
        <v>#REF!</v>
      </c>
      <c r="U99" s="52" t="e">
        <f t="shared" si="323"/>
        <v>#REF!</v>
      </c>
      <c r="V99" s="52" t="e">
        <f t="shared" si="323"/>
        <v>#REF!</v>
      </c>
      <c r="W99" s="52" t="e">
        <f t="shared" si="323"/>
        <v>#REF!</v>
      </c>
      <c r="X99" s="52" t="e">
        <f t="shared" si="323"/>
        <v>#REF!</v>
      </c>
      <c r="Y99" s="52" t="e">
        <f t="shared" si="323"/>
        <v>#REF!</v>
      </c>
      <c r="Z99" s="52" t="e">
        <f t="shared" si="323"/>
        <v>#REF!</v>
      </c>
      <c r="AA99" s="52" t="e">
        <f t="shared" si="323"/>
        <v>#REF!</v>
      </c>
      <c r="AB99" s="52" t="e">
        <f t="shared" si="323"/>
        <v>#REF!</v>
      </c>
      <c r="AC99" s="52" t="e">
        <f t="shared" si="323"/>
        <v>#REF!</v>
      </c>
      <c r="AD99" s="52" t="e">
        <f t="shared" si="323"/>
        <v>#REF!</v>
      </c>
      <c r="AE99" s="52" t="e">
        <f t="shared" si="323"/>
        <v>#REF!</v>
      </c>
      <c r="AF99" s="52" t="e">
        <f t="shared" si="323"/>
        <v>#REF!</v>
      </c>
      <c r="AG99" s="52" t="e">
        <f t="shared" si="323"/>
        <v>#REF!</v>
      </c>
      <c r="AH99" s="52" t="e">
        <f t="shared" si="323"/>
        <v>#REF!</v>
      </c>
    </row>
    <row r="100" spans="2:34" x14ac:dyDescent="0.2">
      <c r="B100" s="21" t="e">
        <f>'General inputs'!#REF!</f>
        <v>#REF!</v>
      </c>
      <c r="C100" s="5"/>
      <c r="D100" s="5"/>
      <c r="E100" s="52" t="e">
        <f t="shared" si="319"/>
        <v>#REF!</v>
      </c>
      <c r="F100" s="52" t="e">
        <f t="shared" ref="F100:AH100" si="324">(E100+F65)*F$76</f>
        <v>#REF!</v>
      </c>
      <c r="G100" s="52" t="e">
        <f t="shared" si="324"/>
        <v>#REF!</v>
      </c>
      <c r="H100" s="52" t="e">
        <f t="shared" si="324"/>
        <v>#REF!</v>
      </c>
      <c r="I100" s="52" t="e">
        <f t="shared" si="324"/>
        <v>#REF!</v>
      </c>
      <c r="J100" s="52" t="e">
        <f t="shared" si="324"/>
        <v>#REF!</v>
      </c>
      <c r="K100" s="52" t="e">
        <f t="shared" si="324"/>
        <v>#REF!</v>
      </c>
      <c r="L100" s="52" t="e">
        <f t="shared" si="324"/>
        <v>#REF!</v>
      </c>
      <c r="M100" s="52" t="e">
        <f t="shared" si="324"/>
        <v>#REF!</v>
      </c>
      <c r="N100" s="52" t="e">
        <f t="shared" si="324"/>
        <v>#REF!</v>
      </c>
      <c r="O100" s="52" t="e">
        <f t="shared" si="324"/>
        <v>#REF!</v>
      </c>
      <c r="P100" s="52" t="e">
        <f t="shared" si="324"/>
        <v>#REF!</v>
      </c>
      <c r="Q100" s="52" t="e">
        <f t="shared" si="324"/>
        <v>#REF!</v>
      </c>
      <c r="R100" s="52" t="e">
        <f t="shared" si="324"/>
        <v>#REF!</v>
      </c>
      <c r="S100" s="52" t="e">
        <f t="shared" si="324"/>
        <v>#REF!</v>
      </c>
      <c r="T100" s="52" t="e">
        <f t="shared" si="324"/>
        <v>#REF!</v>
      </c>
      <c r="U100" s="52" t="e">
        <f t="shared" si="324"/>
        <v>#REF!</v>
      </c>
      <c r="V100" s="52" t="e">
        <f t="shared" si="324"/>
        <v>#REF!</v>
      </c>
      <c r="W100" s="52" t="e">
        <f t="shared" si="324"/>
        <v>#REF!</v>
      </c>
      <c r="X100" s="52" t="e">
        <f t="shared" si="324"/>
        <v>#REF!</v>
      </c>
      <c r="Y100" s="52" t="e">
        <f t="shared" si="324"/>
        <v>#REF!</v>
      </c>
      <c r="Z100" s="52" t="e">
        <f t="shared" si="324"/>
        <v>#REF!</v>
      </c>
      <c r="AA100" s="52" t="e">
        <f t="shared" si="324"/>
        <v>#REF!</v>
      </c>
      <c r="AB100" s="52" t="e">
        <f t="shared" si="324"/>
        <v>#REF!</v>
      </c>
      <c r="AC100" s="52" t="e">
        <f t="shared" si="324"/>
        <v>#REF!</v>
      </c>
      <c r="AD100" s="52" t="e">
        <f t="shared" si="324"/>
        <v>#REF!</v>
      </c>
      <c r="AE100" s="52" t="e">
        <f t="shared" si="324"/>
        <v>#REF!</v>
      </c>
      <c r="AF100" s="52" t="e">
        <f t="shared" si="324"/>
        <v>#REF!</v>
      </c>
      <c r="AG100" s="52" t="e">
        <f t="shared" si="324"/>
        <v>#REF!</v>
      </c>
      <c r="AH100" s="52" t="e">
        <f t="shared" si="324"/>
        <v>#REF!</v>
      </c>
    </row>
    <row r="102" spans="2:34" ht="15" x14ac:dyDescent="0.25">
      <c r="B102" s="54" t="str">
        <f>$D$4</f>
        <v>Option 7D</v>
      </c>
      <c r="C102" s="53">
        <f>'General inputs'!$I$35</f>
        <v>0</v>
      </c>
      <c r="D102" s="53"/>
      <c r="E102" s="33">
        <f>FirstYear</f>
        <v>2023</v>
      </c>
      <c r="F102" s="33">
        <f>E102+1</f>
        <v>2024</v>
      </c>
      <c r="G102" s="33">
        <f t="shared" ref="G102" si="325">F102+1</f>
        <v>2025</v>
      </c>
      <c r="H102" s="33">
        <f t="shared" ref="H102" si="326">G102+1</f>
        <v>2026</v>
      </c>
      <c r="I102" s="33">
        <f t="shared" ref="I102" si="327">H102+1</f>
        <v>2027</v>
      </c>
      <c r="J102" s="33">
        <f t="shared" ref="J102" si="328">I102+1</f>
        <v>2028</v>
      </c>
      <c r="K102" s="33">
        <f t="shared" ref="K102" si="329">J102+1</f>
        <v>2029</v>
      </c>
      <c r="L102" s="33">
        <f t="shared" ref="L102" si="330">K102+1</f>
        <v>2030</v>
      </c>
      <c r="M102" s="33">
        <f t="shared" ref="M102" si="331">L102+1</f>
        <v>2031</v>
      </c>
      <c r="N102" s="33">
        <f t="shared" ref="N102" si="332">M102+1</f>
        <v>2032</v>
      </c>
      <c r="O102" s="33">
        <f t="shared" ref="O102" si="333">N102+1</f>
        <v>2033</v>
      </c>
      <c r="P102" s="33">
        <f t="shared" ref="P102" si="334">O102+1</f>
        <v>2034</v>
      </c>
      <c r="Q102" s="33">
        <f t="shared" ref="Q102" si="335">P102+1</f>
        <v>2035</v>
      </c>
      <c r="R102" s="33">
        <f t="shared" ref="R102" si="336">Q102+1</f>
        <v>2036</v>
      </c>
      <c r="S102" s="33">
        <f t="shared" ref="S102" si="337">R102+1</f>
        <v>2037</v>
      </c>
      <c r="T102" s="33">
        <f t="shared" ref="T102" si="338">S102+1</f>
        <v>2038</v>
      </c>
      <c r="U102" s="33">
        <f t="shared" ref="U102" si="339">T102+1</f>
        <v>2039</v>
      </c>
      <c r="V102" s="33">
        <f t="shared" ref="V102" si="340">U102+1</f>
        <v>2040</v>
      </c>
      <c r="W102" s="33">
        <f t="shared" ref="W102" si="341">V102+1</f>
        <v>2041</v>
      </c>
      <c r="X102" s="33">
        <f t="shared" ref="X102" si="342">W102+1</f>
        <v>2042</v>
      </c>
      <c r="Y102" s="33">
        <f t="shared" ref="Y102" si="343">X102+1</f>
        <v>2043</v>
      </c>
      <c r="Z102" s="33">
        <f t="shared" ref="Z102" si="344">Y102+1</f>
        <v>2044</v>
      </c>
      <c r="AA102" s="33">
        <f t="shared" ref="AA102" si="345">Z102+1</f>
        <v>2045</v>
      </c>
      <c r="AB102" s="33">
        <f t="shared" ref="AB102" si="346">AA102+1</f>
        <v>2046</v>
      </c>
      <c r="AC102" s="33">
        <f t="shared" ref="AC102" si="347">AB102+1</f>
        <v>2047</v>
      </c>
      <c r="AD102" s="33">
        <f t="shared" ref="AD102" si="348">AC102+1</f>
        <v>2048</v>
      </c>
      <c r="AE102" s="33">
        <f t="shared" ref="AE102" si="349">AD102+1</f>
        <v>2049</v>
      </c>
      <c r="AF102" s="33">
        <f t="shared" ref="AF102" si="350">AE102+1</f>
        <v>2050</v>
      </c>
      <c r="AG102" s="33">
        <f t="shared" ref="AG102" si="351">AF102+1</f>
        <v>2051</v>
      </c>
      <c r="AH102" s="33">
        <f t="shared" ref="AH102" si="352">AG102+1</f>
        <v>2052</v>
      </c>
    </row>
    <row r="103" spans="2:34" x14ac:dyDescent="0.2">
      <c r="B103" s="21" t="str">
        <f>'General inputs'!$B$36</f>
        <v xml:space="preserve">Avoided fuel consumption from generation dispatch </v>
      </c>
      <c r="C103" s="5"/>
      <c r="D103" s="5"/>
      <c r="E103" s="52" t="e">
        <f>E68*E$76</f>
        <v>#REF!</v>
      </c>
      <c r="F103" s="52" t="e">
        <f>(E103+F68)*F$76</f>
        <v>#REF!</v>
      </c>
      <c r="G103" s="52" t="e">
        <f t="shared" ref="G103:AH103" si="353">(F103+G68)*G$76</f>
        <v>#REF!</v>
      </c>
      <c r="H103" s="52" t="e">
        <f t="shared" si="353"/>
        <v>#REF!</v>
      </c>
      <c r="I103" s="52" t="e">
        <f t="shared" si="353"/>
        <v>#REF!</v>
      </c>
      <c r="J103" s="52" t="e">
        <f t="shared" si="353"/>
        <v>#REF!</v>
      </c>
      <c r="K103" s="52" t="e">
        <f t="shared" si="353"/>
        <v>#REF!</v>
      </c>
      <c r="L103" s="52" t="e">
        <f t="shared" si="353"/>
        <v>#REF!</v>
      </c>
      <c r="M103" s="52" t="e">
        <f t="shared" si="353"/>
        <v>#REF!</v>
      </c>
      <c r="N103" s="52" t="e">
        <f t="shared" si="353"/>
        <v>#REF!</v>
      </c>
      <c r="O103" s="52" t="e">
        <f t="shared" si="353"/>
        <v>#REF!</v>
      </c>
      <c r="P103" s="52" t="e">
        <f t="shared" si="353"/>
        <v>#REF!</v>
      </c>
      <c r="Q103" s="52" t="e">
        <f t="shared" si="353"/>
        <v>#REF!</v>
      </c>
      <c r="R103" s="52" t="e">
        <f t="shared" si="353"/>
        <v>#REF!</v>
      </c>
      <c r="S103" s="52" t="e">
        <f t="shared" si="353"/>
        <v>#REF!</v>
      </c>
      <c r="T103" s="52" t="e">
        <f t="shared" si="353"/>
        <v>#REF!</v>
      </c>
      <c r="U103" s="52" t="e">
        <f t="shared" si="353"/>
        <v>#REF!</v>
      </c>
      <c r="V103" s="52" t="e">
        <f t="shared" si="353"/>
        <v>#REF!</v>
      </c>
      <c r="W103" s="52" t="e">
        <f t="shared" si="353"/>
        <v>#REF!</v>
      </c>
      <c r="X103" s="52" t="e">
        <f t="shared" si="353"/>
        <v>#REF!</v>
      </c>
      <c r="Y103" s="52" t="e">
        <f t="shared" si="353"/>
        <v>#REF!</v>
      </c>
      <c r="Z103" s="52" t="e">
        <f t="shared" si="353"/>
        <v>#REF!</v>
      </c>
      <c r="AA103" s="52" t="e">
        <f t="shared" si="353"/>
        <v>#REF!</v>
      </c>
      <c r="AB103" s="52" t="e">
        <f t="shared" si="353"/>
        <v>#REF!</v>
      </c>
      <c r="AC103" s="52" t="e">
        <f t="shared" si="353"/>
        <v>#REF!</v>
      </c>
      <c r="AD103" s="52" t="e">
        <f t="shared" si="353"/>
        <v>#REF!</v>
      </c>
      <c r="AE103" s="52" t="e">
        <f t="shared" si="353"/>
        <v>#REF!</v>
      </c>
      <c r="AF103" s="52" t="e">
        <f t="shared" si="353"/>
        <v>#REF!</v>
      </c>
      <c r="AG103" s="52" t="e">
        <f t="shared" si="353"/>
        <v>#REF!</v>
      </c>
      <c r="AH103" s="52" t="e">
        <f t="shared" si="353"/>
        <v>#REF!</v>
      </c>
    </row>
    <row r="104" spans="2:34" x14ac:dyDescent="0.2">
      <c r="B104" s="21" t="str">
        <f>'General inputs'!$B$37</f>
        <v xml:space="preserve">Avoided voluntary load curtailment </v>
      </c>
      <c r="C104" s="5"/>
      <c r="D104" s="5"/>
      <c r="E104" s="52" t="e">
        <f t="shared" ref="E104:E108" si="354">E69*E$76</f>
        <v>#REF!</v>
      </c>
      <c r="F104" s="52" t="e">
        <f t="shared" ref="F104:AH104" si="355">(E104+F69)*F$76</f>
        <v>#REF!</v>
      </c>
      <c r="G104" s="52" t="e">
        <f t="shared" si="355"/>
        <v>#REF!</v>
      </c>
      <c r="H104" s="52" t="e">
        <f t="shared" si="355"/>
        <v>#REF!</v>
      </c>
      <c r="I104" s="52" t="e">
        <f t="shared" si="355"/>
        <v>#REF!</v>
      </c>
      <c r="J104" s="52" t="e">
        <f t="shared" si="355"/>
        <v>#REF!</v>
      </c>
      <c r="K104" s="52" t="e">
        <f t="shared" si="355"/>
        <v>#REF!</v>
      </c>
      <c r="L104" s="52" t="e">
        <f t="shared" si="355"/>
        <v>#REF!</v>
      </c>
      <c r="M104" s="52" t="e">
        <f t="shared" si="355"/>
        <v>#REF!</v>
      </c>
      <c r="N104" s="52" t="e">
        <f t="shared" si="355"/>
        <v>#REF!</v>
      </c>
      <c r="O104" s="52" t="e">
        <f t="shared" si="355"/>
        <v>#REF!</v>
      </c>
      <c r="P104" s="52" t="e">
        <f t="shared" si="355"/>
        <v>#REF!</v>
      </c>
      <c r="Q104" s="52" t="e">
        <f t="shared" si="355"/>
        <v>#REF!</v>
      </c>
      <c r="R104" s="52" t="e">
        <f t="shared" si="355"/>
        <v>#REF!</v>
      </c>
      <c r="S104" s="52" t="e">
        <f t="shared" si="355"/>
        <v>#REF!</v>
      </c>
      <c r="T104" s="52" t="e">
        <f t="shared" si="355"/>
        <v>#REF!</v>
      </c>
      <c r="U104" s="52" t="e">
        <f t="shared" si="355"/>
        <v>#REF!</v>
      </c>
      <c r="V104" s="52" t="e">
        <f t="shared" si="355"/>
        <v>#REF!</v>
      </c>
      <c r="W104" s="52" t="e">
        <f t="shared" si="355"/>
        <v>#REF!</v>
      </c>
      <c r="X104" s="52" t="e">
        <f t="shared" si="355"/>
        <v>#REF!</v>
      </c>
      <c r="Y104" s="52" t="e">
        <f t="shared" si="355"/>
        <v>#REF!</v>
      </c>
      <c r="Z104" s="52" t="e">
        <f t="shared" si="355"/>
        <v>#REF!</v>
      </c>
      <c r="AA104" s="52" t="e">
        <f t="shared" si="355"/>
        <v>#REF!</v>
      </c>
      <c r="AB104" s="52" t="e">
        <f t="shared" si="355"/>
        <v>#REF!</v>
      </c>
      <c r="AC104" s="52" t="e">
        <f t="shared" si="355"/>
        <v>#REF!</v>
      </c>
      <c r="AD104" s="52" t="e">
        <f t="shared" si="355"/>
        <v>#REF!</v>
      </c>
      <c r="AE104" s="52" t="e">
        <f t="shared" si="355"/>
        <v>#REF!</v>
      </c>
      <c r="AF104" s="52" t="e">
        <f t="shared" si="355"/>
        <v>#REF!</v>
      </c>
      <c r="AG104" s="52" t="e">
        <f t="shared" si="355"/>
        <v>#REF!</v>
      </c>
      <c r="AH104" s="52" t="e">
        <f t="shared" si="355"/>
        <v>#REF!</v>
      </c>
    </row>
    <row r="105" spans="2:34" x14ac:dyDescent="0.2">
      <c r="B105" s="21" t="str">
        <f>'General inputs'!$B$38</f>
        <v>Avoided involuntary load shedding</v>
      </c>
      <c r="C105" s="5"/>
      <c r="D105" s="5"/>
      <c r="E105" s="52" t="e">
        <f t="shared" si="354"/>
        <v>#REF!</v>
      </c>
      <c r="F105" s="52" t="e">
        <f t="shared" ref="F105:AH105" si="356">(E105+F70)*F$76</f>
        <v>#REF!</v>
      </c>
      <c r="G105" s="52" t="e">
        <f t="shared" si="356"/>
        <v>#REF!</v>
      </c>
      <c r="H105" s="52" t="e">
        <f t="shared" si="356"/>
        <v>#REF!</v>
      </c>
      <c r="I105" s="52" t="e">
        <f t="shared" si="356"/>
        <v>#REF!</v>
      </c>
      <c r="J105" s="52" t="e">
        <f t="shared" si="356"/>
        <v>#REF!</v>
      </c>
      <c r="K105" s="52" t="e">
        <f t="shared" si="356"/>
        <v>#REF!</v>
      </c>
      <c r="L105" s="52" t="e">
        <f t="shared" si="356"/>
        <v>#REF!</v>
      </c>
      <c r="M105" s="52" t="e">
        <f t="shared" si="356"/>
        <v>#REF!</v>
      </c>
      <c r="N105" s="52" t="e">
        <f t="shared" si="356"/>
        <v>#REF!</v>
      </c>
      <c r="O105" s="52" t="e">
        <f t="shared" si="356"/>
        <v>#REF!</v>
      </c>
      <c r="P105" s="52" t="e">
        <f t="shared" si="356"/>
        <v>#REF!</v>
      </c>
      <c r="Q105" s="52" t="e">
        <f t="shared" si="356"/>
        <v>#REF!</v>
      </c>
      <c r="R105" s="52" t="e">
        <f t="shared" si="356"/>
        <v>#REF!</v>
      </c>
      <c r="S105" s="52" t="e">
        <f t="shared" si="356"/>
        <v>#REF!</v>
      </c>
      <c r="T105" s="52" t="e">
        <f t="shared" si="356"/>
        <v>#REF!</v>
      </c>
      <c r="U105" s="52" t="e">
        <f t="shared" si="356"/>
        <v>#REF!</v>
      </c>
      <c r="V105" s="52" t="e">
        <f t="shared" si="356"/>
        <v>#REF!</v>
      </c>
      <c r="W105" s="52" t="e">
        <f t="shared" si="356"/>
        <v>#REF!</v>
      </c>
      <c r="X105" s="52" t="e">
        <f t="shared" si="356"/>
        <v>#REF!</v>
      </c>
      <c r="Y105" s="52" t="e">
        <f t="shared" si="356"/>
        <v>#REF!</v>
      </c>
      <c r="Z105" s="52" t="e">
        <f t="shared" si="356"/>
        <v>#REF!</v>
      </c>
      <c r="AA105" s="52" t="e">
        <f t="shared" si="356"/>
        <v>#REF!</v>
      </c>
      <c r="AB105" s="52" t="e">
        <f t="shared" si="356"/>
        <v>#REF!</v>
      </c>
      <c r="AC105" s="52" t="e">
        <f t="shared" si="356"/>
        <v>#REF!</v>
      </c>
      <c r="AD105" s="52" t="e">
        <f t="shared" si="356"/>
        <v>#REF!</v>
      </c>
      <c r="AE105" s="52" t="e">
        <f t="shared" si="356"/>
        <v>#REF!</v>
      </c>
      <c r="AF105" s="52" t="e">
        <f t="shared" si="356"/>
        <v>#REF!</v>
      </c>
      <c r="AG105" s="52" t="e">
        <f t="shared" si="356"/>
        <v>#REF!</v>
      </c>
      <c r="AH105" s="52" t="e">
        <f t="shared" si="356"/>
        <v>#REF!</v>
      </c>
    </row>
    <row r="106" spans="2:34" x14ac:dyDescent="0.2">
      <c r="B106" s="21" t="str">
        <f>'General inputs'!$B$39</f>
        <v>Avoided costs for non RIT-T proponent parties</v>
      </c>
      <c r="C106" s="5"/>
      <c r="D106" s="5"/>
      <c r="E106" s="52" t="e">
        <f t="shared" si="354"/>
        <v>#REF!</v>
      </c>
      <c r="F106" s="52" t="e">
        <f t="shared" ref="F106:AH106" si="357">(E106+F71)*F$76</f>
        <v>#REF!</v>
      </c>
      <c r="G106" s="52" t="e">
        <f t="shared" si="357"/>
        <v>#REF!</v>
      </c>
      <c r="H106" s="52" t="e">
        <f t="shared" si="357"/>
        <v>#REF!</v>
      </c>
      <c r="I106" s="52" t="e">
        <f t="shared" si="357"/>
        <v>#REF!</v>
      </c>
      <c r="J106" s="52" t="e">
        <f t="shared" si="357"/>
        <v>#REF!</v>
      </c>
      <c r="K106" s="52" t="e">
        <f t="shared" si="357"/>
        <v>#REF!</v>
      </c>
      <c r="L106" s="52" t="e">
        <f t="shared" si="357"/>
        <v>#REF!</v>
      </c>
      <c r="M106" s="52" t="e">
        <f t="shared" si="357"/>
        <v>#REF!</v>
      </c>
      <c r="N106" s="52" t="e">
        <f t="shared" si="357"/>
        <v>#REF!</v>
      </c>
      <c r="O106" s="52" t="e">
        <f t="shared" si="357"/>
        <v>#REF!</v>
      </c>
      <c r="P106" s="52" t="e">
        <f t="shared" si="357"/>
        <v>#REF!</v>
      </c>
      <c r="Q106" s="52" t="e">
        <f t="shared" si="357"/>
        <v>#REF!</v>
      </c>
      <c r="R106" s="52" t="e">
        <f t="shared" si="357"/>
        <v>#REF!</v>
      </c>
      <c r="S106" s="52" t="e">
        <f t="shared" si="357"/>
        <v>#REF!</v>
      </c>
      <c r="T106" s="52" t="e">
        <f t="shared" si="357"/>
        <v>#REF!</v>
      </c>
      <c r="U106" s="52" t="e">
        <f t="shared" si="357"/>
        <v>#REF!</v>
      </c>
      <c r="V106" s="52" t="e">
        <f t="shared" si="357"/>
        <v>#REF!</v>
      </c>
      <c r="W106" s="52" t="e">
        <f t="shared" si="357"/>
        <v>#REF!</v>
      </c>
      <c r="X106" s="52" t="e">
        <f t="shared" si="357"/>
        <v>#REF!</v>
      </c>
      <c r="Y106" s="52" t="e">
        <f t="shared" si="357"/>
        <v>#REF!</v>
      </c>
      <c r="Z106" s="52" t="e">
        <f t="shared" si="357"/>
        <v>#REF!</v>
      </c>
      <c r="AA106" s="52" t="e">
        <f t="shared" si="357"/>
        <v>#REF!</v>
      </c>
      <c r="AB106" s="52" t="e">
        <f t="shared" si="357"/>
        <v>#REF!</v>
      </c>
      <c r="AC106" s="52" t="e">
        <f t="shared" si="357"/>
        <v>#REF!</v>
      </c>
      <c r="AD106" s="52" t="e">
        <f t="shared" si="357"/>
        <v>#REF!</v>
      </c>
      <c r="AE106" s="52" t="e">
        <f t="shared" si="357"/>
        <v>#REF!</v>
      </c>
      <c r="AF106" s="52" t="e">
        <f t="shared" si="357"/>
        <v>#REF!</v>
      </c>
      <c r="AG106" s="52" t="e">
        <f t="shared" si="357"/>
        <v>#REF!</v>
      </c>
      <c r="AH106" s="52" t="e">
        <f t="shared" si="357"/>
        <v>#REF!</v>
      </c>
    </row>
    <row r="107" spans="2:34" x14ac:dyDescent="0.2">
      <c r="B107" s="21" t="str">
        <f>'General inputs'!$B$40</f>
        <v>Avoided unrelated TNSP expenditure</v>
      </c>
      <c r="C107" s="5"/>
      <c r="D107" s="5"/>
      <c r="E107" s="52" t="e">
        <f t="shared" si="354"/>
        <v>#REF!</v>
      </c>
      <c r="F107" s="52" t="e">
        <f t="shared" ref="F107:AH107" si="358">(E107+F72)*F$76</f>
        <v>#REF!</v>
      </c>
      <c r="G107" s="52" t="e">
        <f t="shared" si="358"/>
        <v>#REF!</v>
      </c>
      <c r="H107" s="52" t="e">
        <f t="shared" si="358"/>
        <v>#REF!</v>
      </c>
      <c r="I107" s="52" t="e">
        <f t="shared" si="358"/>
        <v>#REF!</v>
      </c>
      <c r="J107" s="52" t="e">
        <f t="shared" si="358"/>
        <v>#REF!</v>
      </c>
      <c r="K107" s="52" t="e">
        <f t="shared" si="358"/>
        <v>#REF!</v>
      </c>
      <c r="L107" s="52" t="e">
        <f t="shared" si="358"/>
        <v>#REF!</v>
      </c>
      <c r="M107" s="52" t="e">
        <f t="shared" si="358"/>
        <v>#REF!</v>
      </c>
      <c r="N107" s="52" t="e">
        <f t="shared" si="358"/>
        <v>#REF!</v>
      </c>
      <c r="O107" s="52" t="e">
        <f t="shared" si="358"/>
        <v>#REF!</v>
      </c>
      <c r="P107" s="52" t="e">
        <f t="shared" si="358"/>
        <v>#REF!</v>
      </c>
      <c r="Q107" s="52" t="e">
        <f t="shared" si="358"/>
        <v>#REF!</v>
      </c>
      <c r="R107" s="52" t="e">
        <f t="shared" si="358"/>
        <v>#REF!</v>
      </c>
      <c r="S107" s="52" t="e">
        <f t="shared" si="358"/>
        <v>#REF!</v>
      </c>
      <c r="T107" s="52" t="e">
        <f t="shared" si="358"/>
        <v>#REF!</v>
      </c>
      <c r="U107" s="52" t="e">
        <f t="shared" si="358"/>
        <v>#REF!</v>
      </c>
      <c r="V107" s="52" t="e">
        <f t="shared" si="358"/>
        <v>#REF!</v>
      </c>
      <c r="W107" s="52" t="e">
        <f t="shared" si="358"/>
        <v>#REF!</v>
      </c>
      <c r="X107" s="52" t="e">
        <f t="shared" si="358"/>
        <v>#REF!</v>
      </c>
      <c r="Y107" s="52" t="e">
        <f t="shared" si="358"/>
        <v>#REF!</v>
      </c>
      <c r="Z107" s="52" t="e">
        <f t="shared" si="358"/>
        <v>#REF!</v>
      </c>
      <c r="AA107" s="52" t="e">
        <f t="shared" si="358"/>
        <v>#REF!</v>
      </c>
      <c r="AB107" s="52" t="e">
        <f t="shared" si="358"/>
        <v>#REF!</v>
      </c>
      <c r="AC107" s="52" t="e">
        <f t="shared" si="358"/>
        <v>#REF!</v>
      </c>
      <c r="AD107" s="52" t="e">
        <f t="shared" si="358"/>
        <v>#REF!</v>
      </c>
      <c r="AE107" s="52" t="e">
        <f t="shared" si="358"/>
        <v>#REF!</v>
      </c>
      <c r="AF107" s="52" t="e">
        <f t="shared" si="358"/>
        <v>#REF!</v>
      </c>
      <c r="AG107" s="52" t="e">
        <f t="shared" si="358"/>
        <v>#REF!</v>
      </c>
      <c r="AH107" s="52" t="e">
        <f t="shared" si="358"/>
        <v>#REF!</v>
      </c>
    </row>
    <row r="108" spans="2:34" x14ac:dyDescent="0.2">
      <c r="B108" s="21" t="e">
        <f>'General inputs'!#REF!</f>
        <v>#REF!</v>
      </c>
      <c r="C108" s="5"/>
      <c r="D108" s="5"/>
      <c r="E108" s="52" t="e">
        <f t="shared" si="354"/>
        <v>#REF!</v>
      </c>
      <c r="F108" s="52" t="e">
        <f t="shared" ref="F108:AH108" si="359">(E108+F73)*F$76</f>
        <v>#REF!</v>
      </c>
      <c r="G108" s="52" t="e">
        <f t="shared" si="359"/>
        <v>#REF!</v>
      </c>
      <c r="H108" s="52" t="e">
        <f t="shared" si="359"/>
        <v>#REF!</v>
      </c>
      <c r="I108" s="52" t="e">
        <f t="shared" si="359"/>
        <v>#REF!</v>
      </c>
      <c r="J108" s="52" t="e">
        <f t="shared" si="359"/>
        <v>#REF!</v>
      </c>
      <c r="K108" s="52" t="e">
        <f t="shared" si="359"/>
        <v>#REF!</v>
      </c>
      <c r="L108" s="52" t="e">
        <f t="shared" si="359"/>
        <v>#REF!</v>
      </c>
      <c r="M108" s="52" t="e">
        <f t="shared" si="359"/>
        <v>#REF!</v>
      </c>
      <c r="N108" s="52" t="e">
        <f t="shared" si="359"/>
        <v>#REF!</v>
      </c>
      <c r="O108" s="52" t="e">
        <f t="shared" si="359"/>
        <v>#REF!</v>
      </c>
      <c r="P108" s="52" t="e">
        <f t="shared" si="359"/>
        <v>#REF!</v>
      </c>
      <c r="Q108" s="52" t="e">
        <f t="shared" si="359"/>
        <v>#REF!</v>
      </c>
      <c r="R108" s="52" t="e">
        <f t="shared" si="359"/>
        <v>#REF!</v>
      </c>
      <c r="S108" s="52" t="e">
        <f t="shared" si="359"/>
        <v>#REF!</v>
      </c>
      <c r="T108" s="52" t="e">
        <f t="shared" si="359"/>
        <v>#REF!</v>
      </c>
      <c r="U108" s="52" t="e">
        <f t="shared" si="359"/>
        <v>#REF!</v>
      </c>
      <c r="V108" s="52" t="e">
        <f t="shared" si="359"/>
        <v>#REF!</v>
      </c>
      <c r="W108" s="52" t="e">
        <f t="shared" si="359"/>
        <v>#REF!</v>
      </c>
      <c r="X108" s="52" t="e">
        <f t="shared" si="359"/>
        <v>#REF!</v>
      </c>
      <c r="Y108" s="52" t="e">
        <f t="shared" si="359"/>
        <v>#REF!</v>
      </c>
      <c r="Z108" s="52" t="e">
        <f t="shared" si="359"/>
        <v>#REF!</v>
      </c>
      <c r="AA108" s="52" t="e">
        <f t="shared" si="359"/>
        <v>#REF!</v>
      </c>
      <c r="AB108" s="52" t="e">
        <f t="shared" si="359"/>
        <v>#REF!</v>
      </c>
      <c r="AC108" s="52" t="e">
        <f t="shared" si="359"/>
        <v>#REF!</v>
      </c>
      <c r="AD108" s="52" t="e">
        <f t="shared" si="359"/>
        <v>#REF!</v>
      </c>
      <c r="AE108" s="52" t="e">
        <f t="shared" si="359"/>
        <v>#REF!</v>
      </c>
      <c r="AF108" s="52" t="e">
        <f t="shared" si="359"/>
        <v>#REF!</v>
      </c>
      <c r="AG108" s="52" t="e">
        <f t="shared" si="359"/>
        <v>#REF!</v>
      </c>
      <c r="AH108" s="52" t="e">
        <f t="shared" si="359"/>
        <v>#REF!</v>
      </c>
    </row>
    <row r="111" spans="2:34" x14ac:dyDescent="0.2">
      <c r="D111" t="s">
        <v>120</v>
      </c>
    </row>
    <row r="112" spans="2:34" x14ac:dyDescent="0.2">
      <c r="D112" t="s">
        <v>131</v>
      </c>
    </row>
    <row r="113" spans="4:10" x14ac:dyDescent="0.2">
      <c r="D113" t="s">
        <v>130</v>
      </c>
      <c r="F113">
        <v>0</v>
      </c>
      <c r="G113">
        <v>4862534.1039625173</v>
      </c>
      <c r="H113">
        <v>514914259.00951523</v>
      </c>
      <c r="I113">
        <v>2109800130.8296421</v>
      </c>
      <c r="J113">
        <v>1920681529.6026452</v>
      </c>
    </row>
    <row r="114" spans="4:10" x14ac:dyDescent="0.2">
      <c r="D114" t="s">
        <v>109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AF253-5B8F-4292-BBF1-D71EA9202134}">
  <sheetPr>
    <tabColor rgb="FFE0D4A4"/>
  </sheetPr>
  <dimension ref="B2:P41"/>
  <sheetViews>
    <sheetView showGridLines="0" zoomScale="80" zoomScaleNormal="80" workbookViewId="0">
      <selection activeCell="B2" sqref="B2"/>
    </sheetView>
  </sheetViews>
  <sheetFormatPr defaultRowHeight="14.25" x14ac:dyDescent="0.2"/>
  <cols>
    <col min="2" max="2" width="19.125" customWidth="1"/>
    <col min="11" max="11" width="9.625" customWidth="1"/>
  </cols>
  <sheetData>
    <row r="2" spans="2:16" ht="19.5" x14ac:dyDescent="0.3">
      <c r="B2" s="2" t="s">
        <v>144</v>
      </c>
      <c r="C2" s="1"/>
      <c r="D2" s="1"/>
      <c r="E2" s="1"/>
      <c r="F2" s="1"/>
      <c r="G2" s="1"/>
      <c r="H2" s="1"/>
      <c r="I2" s="1"/>
      <c r="J2" s="1"/>
      <c r="K2" s="1"/>
    </row>
    <row r="4" spans="2:16" ht="15" x14ac:dyDescent="0.25">
      <c r="B4" s="6" t="s">
        <v>20</v>
      </c>
      <c r="C4" s="7"/>
      <c r="D4" s="7"/>
    </row>
    <row r="5" spans="2:16" s="13" customFormat="1" ht="15" x14ac:dyDescent="0.25">
      <c r="B5" s="14"/>
    </row>
    <row r="6" spans="2:16" ht="15" x14ac:dyDescent="0.25">
      <c r="B6" s="4" t="s">
        <v>21</v>
      </c>
      <c r="C6" s="4" t="s">
        <v>22</v>
      </c>
      <c r="D6" s="4" t="s">
        <v>23</v>
      </c>
    </row>
    <row r="7" spans="2:16" ht="15" x14ac:dyDescent="0.2">
      <c r="B7" s="117" t="s">
        <v>24</v>
      </c>
      <c r="C7" s="117" t="s">
        <v>25</v>
      </c>
      <c r="D7" s="74">
        <v>2023</v>
      </c>
    </row>
    <row r="8" spans="2:16" ht="15" x14ac:dyDescent="0.2">
      <c r="B8" s="117" t="s">
        <v>26</v>
      </c>
      <c r="C8" s="117" t="s">
        <v>25</v>
      </c>
      <c r="D8" s="74">
        <v>2023</v>
      </c>
    </row>
    <row r="9" spans="2:16" ht="15" x14ac:dyDescent="0.2">
      <c r="B9" s="117" t="s">
        <v>27</v>
      </c>
      <c r="C9" s="117" t="s">
        <v>28</v>
      </c>
      <c r="D9" s="74">
        <v>20</v>
      </c>
    </row>
    <row r="12" spans="2:16" ht="15" x14ac:dyDescent="0.25">
      <c r="B12" s="6" t="s">
        <v>29</v>
      </c>
      <c r="C12" s="7"/>
      <c r="D12" s="7"/>
      <c r="E12" s="7"/>
      <c r="F12" s="7"/>
      <c r="G12" s="7"/>
      <c r="H12" s="7"/>
      <c r="I12" s="7"/>
      <c r="J12" s="7"/>
      <c r="K12" s="7"/>
    </row>
    <row r="14" spans="2:16" ht="15" x14ac:dyDescent="0.25">
      <c r="B14" s="4" t="s">
        <v>0</v>
      </c>
      <c r="C14" s="4" t="s">
        <v>5</v>
      </c>
      <c r="D14" s="4"/>
      <c r="E14" s="4"/>
      <c r="F14" s="4"/>
      <c r="G14" s="4"/>
      <c r="H14" s="4"/>
      <c r="I14" s="4"/>
      <c r="J14" s="4"/>
      <c r="K14" s="4"/>
      <c r="M14" s="13"/>
      <c r="N14" s="13"/>
      <c r="O14" s="13"/>
      <c r="P14" s="13"/>
    </row>
    <row r="15" spans="2:16" x14ac:dyDescent="0.2">
      <c r="B15" s="88" t="s">
        <v>1</v>
      </c>
      <c r="C15" s="89" t="s">
        <v>72</v>
      </c>
      <c r="D15" s="90"/>
      <c r="E15" s="90"/>
      <c r="F15" s="90"/>
      <c r="G15" s="90"/>
      <c r="H15" s="90"/>
      <c r="I15" s="90"/>
      <c r="J15" s="90"/>
      <c r="K15" s="91"/>
    </row>
    <row r="16" spans="2:16" ht="30" customHeight="1" x14ac:dyDescent="0.2">
      <c r="B16" s="88" t="s">
        <v>119</v>
      </c>
      <c r="C16" s="164" t="s">
        <v>103</v>
      </c>
      <c r="D16" s="165"/>
      <c r="E16" s="165"/>
      <c r="F16" s="165"/>
      <c r="G16" s="165"/>
      <c r="H16" s="165"/>
      <c r="I16" s="165"/>
      <c r="J16" s="165"/>
      <c r="K16" s="166"/>
    </row>
    <row r="17" spans="2:11" ht="58.5" customHeight="1" x14ac:dyDescent="0.2">
      <c r="B17" s="88" t="s">
        <v>120</v>
      </c>
      <c r="C17" s="164" t="s">
        <v>169</v>
      </c>
      <c r="D17" s="165"/>
      <c r="E17" s="165"/>
      <c r="F17" s="165"/>
      <c r="G17" s="165"/>
      <c r="H17" s="165"/>
      <c r="I17" s="165"/>
      <c r="J17" s="165"/>
      <c r="K17" s="166"/>
    </row>
    <row r="18" spans="2:11" ht="45.6" customHeight="1" x14ac:dyDescent="0.2">
      <c r="B18" s="88" t="s">
        <v>2</v>
      </c>
      <c r="C18" s="164" t="s">
        <v>171</v>
      </c>
      <c r="D18" s="165"/>
      <c r="E18" s="165"/>
      <c r="F18" s="165"/>
      <c r="G18" s="165"/>
      <c r="H18" s="165"/>
      <c r="I18" s="165"/>
      <c r="J18" s="165"/>
      <c r="K18" s="166"/>
    </row>
    <row r="19" spans="2:11" ht="59.45" customHeight="1" x14ac:dyDescent="0.2">
      <c r="B19" s="88" t="s">
        <v>3</v>
      </c>
      <c r="C19" s="164" t="s">
        <v>172</v>
      </c>
      <c r="D19" s="165"/>
      <c r="E19" s="165"/>
      <c r="F19" s="165"/>
      <c r="G19" s="165"/>
      <c r="H19" s="165"/>
      <c r="I19" s="165"/>
      <c r="J19" s="165"/>
      <c r="K19" s="166"/>
    </row>
    <row r="20" spans="2:11" ht="45" customHeight="1" x14ac:dyDescent="0.2">
      <c r="B20" s="88" t="s">
        <v>4</v>
      </c>
      <c r="C20" s="164" t="s">
        <v>175</v>
      </c>
      <c r="D20" s="165"/>
      <c r="E20" s="165"/>
      <c r="F20" s="165"/>
      <c r="G20" s="165"/>
      <c r="H20" s="165"/>
      <c r="I20" s="165"/>
      <c r="J20" s="165"/>
      <c r="K20" s="166"/>
    </row>
    <row r="21" spans="2:11" ht="60" customHeight="1" x14ac:dyDescent="0.2">
      <c r="B21" s="88" t="s">
        <v>6</v>
      </c>
      <c r="C21" s="164" t="s">
        <v>174</v>
      </c>
      <c r="D21" s="165"/>
      <c r="E21" s="165"/>
      <c r="F21" s="165"/>
      <c r="G21" s="165"/>
      <c r="H21" s="165"/>
      <c r="I21" s="165"/>
      <c r="J21" s="165"/>
      <c r="K21" s="166"/>
    </row>
    <row r="22" spans="2:11" ht="29.1" customHeight="1" x14ac:dyDescent="0.2">
      <c r="B22" s="88" t="s">
        <v>107</v>
      </c>
      <c r="C22" s="167" t="s">
        <v>136</v>
      </c>
      <c r="D22" s="167"/>
      <c r="E22" s="167"/>
      <c r="F22" s="167"/>
      <c r="G22" s="167"/>
      <c r="H22" s="167"/>
      <c r="I22" s="167"/>
      <c r="J22" s="167"/>
      <c r="K22" s="167"/>
    </row>
    <row r="23" spans="2:11" ht="30" customHeight="1" x14ac:dyDescent="0.2">
      <c r="B23" s="88" t="s">
        <v>108</v>
      </c>
      <c r="C23" s="167" t="s">
        <v>136</v>
      </c>
      <c r="D23" s="167"/>
      <c r="E23" s="167"/>
      <c r="F23" s="167"/>
      <c r="G23" s="167"/>
      <c r="H23" s="167"/>
      <c r="I23" s="167"/>
      <c r="J23" s="167"/>
      <c r="K23" s="167"/>
    </row>
    <row r="24" spans="2:11" ht="30" customHeight="1" x14ac:dyDescent="0.2">
      <c r="B24" s="88" t="s">
        <v>109</v>
      </c>
      <c r="C24" s="167" t="s">
        <v>199</v>
      </c>
      <c r="D24" s="167"/>
      <c r="E24" s="167"/>
      <c r="F24" s="167"/>
      <c r="G24" s="167"/>
      <c r="H24" s="167"/>
      <c r="I24" s="167"/>
      <c r="J24" s="167"/>
      <c r="K24" s="167"/>
    </row>
    <row r="25" spans="2:11" ht="31.5" customHeight="1" x14ac:dyDescent="0.2">
      <c r="B25" s="88" t="s">
        <v>110</v>
      </c>
      <c r="C25" s="167" t="s">
        <v>200</v>
      </c>
      <c r="D25" s="167"/>
      <c r="E25" s="167"/>
      <c r="F25" s="167"/>
      <c r="G25" s="167"/>
      <c r="H25" s="167"/>
      <c r="I25" s="167"/>
      <c r="J25" s="167"/>
      <c r="K25" s="167"/>
    </row>
    <row r="26" spans="2:11" ht="31.5" customHeight="1" x14ac:dyDescent="0.2">
      <c r="B26" s="88" t="s">
        <v>146</v>
      </c>
      <c r="C26" s="164" t="s">
        <v>201</v>
      </c>
      <c r="D26" s="165"/>
      <c r="E26" s="165"/>
      <c r="F26" s="165"/>
      <c r="G26" s="165"/>
      <c r="H26" s="165"/>
      <c r="I26" s="165"/>
      <c r="J26" s="165"/>
      <c r="K26" s="166"/>
    </row>
    <row r="29" spans="2:11" ht="15" x14ac:dyDescent="0.25">
      <c r="B29" s="6" t="s">
        <v>15</v>
      </c>
      <c r="C29" s="6"/>
      <c r="D29" s="6"/>
      <c r="E29" s="6"/>
      <c r="F29" s="6"/>
      <c r="H29" s="6" t="s">
        <v>39</v>
      </c>
      <c r="I29" s="6"/>
      <c r="J29" s="6"/>
      <c r="K29" s="6"/>
    </row>
    <row r="31" spans="2:11" ht="15" x14ac:dyDescent="0.25">
      <c r="B31" s="4" t="s">
        <v>147</v>
      </c>
      <c r="C31" s="4"/>
      <c r="D31" s="4"/>
      <c r="E31" s="4"/>
      <c r="F31" s="4"/>
      <c r="H31" s="4" t="s">
        <v>40</v>
      </c>
      <c r="I31" s="4" t="s">
        <v>77</v>
      </c>
      <c r="J31" s="4"/>
      <c r="K31" s="4"/>
    </row>
    <row r="32" spans="2:11" x14ac:dyDescent="0.2">
      <c r="B32" s="16" t="s">
        <v>13</v>
      </c>
      <c r="C32" s="16"/>
      <c r="D32" s="16"/>
      <c r="E32" s="16"/>
      <c r="F32" s="16"/>
      <c r="H32" s="119" t="s">
        <v>36</v>
      </c>
      <c r="I32" s="16" t="s">
        <v>137</v>
      </c>
      <c r="J32" s="16"/>
      <c r="K32" s="16"/>
    </row>
    <row r="33" spans="2:11" x14ac:dyDescent="0.2">
      <c r="B33" s="16" t="s">
        <v>14</v>
      </c>
      <c r="C33" s="16"/>
      <c r="D33" s="16"/>
      <c r="E33" s="16"/>
      <c r="F33" s="16"/>
      <c r="H33" s="119" t="s">
        <v>37</v>
      </c>
      <c r="I33" s="16" t="s">
        <v>78</v>
      </c>
      <c r="J33" s="16"/>
      <c r="K33" s="16"/>
    </row>
    <row r="34" spans="2:11" x14ac:dyDescent="0.2">
      <c r="H34" s="119" t="s">
        <v>38</v>
      </c>
      <c r="I34" s="16" t="s">
        <v>79</v>
      </c>
      <c r="J34" s="16"/>
      <c r="K34" s="16"/>
    </row>
    <row r="35" spans="2:11" ht="15" x14ac:dyDescent="0.25">
      <c r="B35" s="4" t="s">
        <v>12</v>
      </c>
      <c r="C35" s="4"/>
      <c r="D35" s="4"/>
      <c r="E35" s="4"/>
      <c r="F35" s="4"/>
    </row>
    <row r="36" spans="2:11" x14ac:dyDescent="0.2">
      <c r="B36" s="16" t="s">
        <v>9</v>
      </c>
      <c r="C36" s="16"/>
      <c r="D36" s="16"/>
      <c r="E36" s="16"/>
      <c r="F36" s="16"/>
    </row>
    <row r="37" spans="2:11" x14ac:dyDescent="0.2">
      <c r="B37" s="16" t="s">
        <v>10</v>
      </c>
      <c r="C37" s="16"/>
      <c r="D37" s="16"/>
      <c r="E37" s="16"/>
      <c r="F37" s="16"/>
    </row>
    <row r="38" spans="2:11" x14ac:dyDescent="0.2">
      <c r="B38" s="16" t="s">
        <v>7</v>
      </c>
      <c r="C38" s="16"/>
      <c r="D38" s="16"/>
      <c r="E38" s="16"/>
      <c r="F38" s="16"/>
    </row>
    <row r="39" spans="2:11" x14ac:dyDescent="0.2">
      <c r="B39" s="16" t="s">
        <v>11</v>
      </c>
      <c r="C39" s="16"/>
      <c r="D39" s="16"/>
      <c r="E39" s="16"/>
      <c r="F39" s="16"/>
    </row>
    <row r="40" spans="2:11" x14ac:dyDescent="0.2">
      <c r="B40" s="16" t="s">
        <v>8</v>
      </c>
      <c r="C40" s="16"/>
      <c r="D40" s="16"/>
      <c r="E40" s="16"/>
      <c r="F40" s="16"/>
    </row>
    <row r="41" spans="2:11" x14ac:dyDescent="0.2">
      <c r="B41" s="16" t="s">
        <v>66</v>
      </c>
      <c r="C41" s="16"/>
      <c r="D41" s="16"/>
      <c r="E41" s="16"/>
      <c r="F41" s="16"/>
    </row>
  </sheetData>
  <mergeCells count="11">
    <mergeCell ref="C21:K21"/>
    <mergeCell ref="C16:K16"/>
    <mergeCell ref="C17:K17"/>
    <mergeCell ref="C18:K18"/>
    <mergeCell ref="C19:K19"/>
    <mergeCell ref="C20:K20"/>
    <mergeCell ref="C26:K26"/>
    <mergeCell ref="C22:K22"/>
    <mergeCell ref="C23:K23"/>
    <mergeCell ref="C24:K24"/>
    <mergeCell ref="C25:K25"/>
  </mergeCells>
  <phoneticPr fontId="4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4DECB-5A7F-4144-B66A-4E35C0C4E6EA}">
  <sheetPr>
    <tabColor rgb="FFE0D4A4"/>
  </sheetPr>
  <dimension ref="A2:AR477"/>
  <sheetViews>
    <sheetView showGridLines="0" zoomScale="70" zoomScaleNormal="70" workbookViewId="0">
      <selection activeCell="B2" sqref="B2"/>
    </sheetView>
  </sheetViews>
  <sheetFormatPr defaultRowHeight="14.25" x14ac:dyDescent="0.2"/>
  <cols>
    <col min="1" max="1" width="10.875" customWidth="1"/>
    <col min="2" max="2" width="17.5" customWidth="1"/>
    <col min="3" max="3" width="40.625" customWidth="1"/>
    <col min="4" max="4" width="17.75" customWidth="1"/>
    <col min="5" max="6" width="14" customWidth="1"/>
    <col min="7" max="7" width="13" customWidth="1"/>
    <col min="8" max="8" width="16" customWidth="1"/>
    <col min="9" max="9" width="13.75" customWidth="1"/>
    <col min="10" max="10" width="13.875" customWidth="1"/>
    <col min="11" max="17" width="13.125" customWidth="1"/>
    <col min="18" max="18" width="14.25" customWidth="1"/>
    <col min="19" max="30" width="13.125" customWidth="1"/>
    <col min="32" max="33" width="11.375" customWidth="1"/>
    <col min="34" max="34" width="15.125" customWidth="1"/>
    <col min="35" max="35" width="14.125" customWidth="1"/>
    <col min="36" max="36" width="34.25" customWidth="1"/>
    <col min="37" max="37" width="9" customWidth="1"/>
    <col min="42" max="42" width="10.375" customWidth="1"/>
  </cols>
  <sheetData>
    <row r="2" spans="2:44" ht="19.5" x14ac:dyDescent="0.3">
      <c r="B2" s="2" t="s">
        <v>34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2:44" ht="15" x14ac:dyDescent="0.25">
      <c r="B3" s="140" t="s">
        <v>164</v>
      </c>
    </row>
    <row r="4" spans="2:44" ht="15" x14ac:dyDescent="0.25">
      <c r="B4" s="138"/>
      <c r="C4" s="139"/>
      <c r="D4" s="139"/>
      <c r="E4" s="139"/>
      <c r="F4" s="139"/>
      <c r="G4" s="139"/>
      <c r="H4" s="139"/>
      <c r="I4" s="139"/>
      <c r="J4" s="139"/>
    </row>
    <row r="5" spans="2:44" s="10" customFormat="1" ht="15" x14ac:dyDescent="0.25">
      <c r="B5" s="8" t="s">
        <v>13</v>
      </c>
      <c r="C5" s="9"/>
      <c r="D5" s="71" t="s">
        <v>36</v>
      </c>
      <c r="E5" s="71" t="s">
        <v>37</v>
      </c>
      <c r="F5" s="71" t="s">
        <v>38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E5"/>
      <c r="AF5"/>
      <c r="AG5"/>
      <c r="AH5"/>
      <c r="AI5"/>
      <c r="AJ5"/>
      <c r="AK5"/>
      <c r="AL5"/>
      <c r="AM5"/>
      <c r="AN5"/>
      <c r="AO5"/>
      <c r="AP5"/>
      <c r="AQ5"/>
      <c r="AR5"/>
    </row>
    <row r="6" spans="2:44" s="10" customFormat="1" ht="30" x14ac:dyDescent="0.2">
      <c r="B6" s="11" t="s">
        <v>16</v>
      </c>
      <c r="C6" s="11" t="s">
        <v>17</v>
      </c>
      <c r="D6" s="12" t="s">
        <v>163</v>
      </c>
      <c r="E6" s="12" t="s">
        <v>82</v>
      </c>
      <c r="F6" s="12" t="s">
        <v>81</v>
      </c>
      <c r="G6" s="12" t="s">
        <v>19</v>
      </c>
      <c r="H6" s="12" t="s">
        <v>80</v>
      </c>
      <c r="I6" s="12" t="s">
        <v>18</v>
      </c>
      <c r="J6" s="12" t="s">
        <v>83</v>
      </c>
      <c r="K6" s="12" t="s">
        <v>84</v>
      </c>
      <c r="L6" s="12" t="s">
        <v>85</v>
      </c>
      <c r="M6" s="12" t="s">
        <v>86</v>
      </c>
      <c r="N6" s="12" t="s">
        <v>87</v>
      </c>
      <c r="O6" s="12" t="s">
        <v>88</v>
      </c>
      <c r="P6" s="12" t="s">
        <v>89</v>
      </c>
      <c r="Q6" s="12" t="s">
        <v>90</v>
      </c>
      <c r="R6" s="12" t="s">
        <v>91</v>
      </c>
      <c r="S6" s="12" t="s">
        <v>92</v>
      </c>
      <c r="T6" s="12" t="s">
        <v>93</v>
      </c>
      <c r="U6" s="12" t="s">
        <v>94</v>
      </c>
      <c r="V6" s="12" t="s">
        <v>95</v>
      </c>
      <c r="W6" s="12" t="s">
        <v>96</v>
      </c>
      <c r="X6" s="12" t="s">
        <v>97</v>
      </c>
      <c r="Y6" s="12" t="s">
        <v>98</v>
      </c>
      <c r="Z6" s="12" t="s">
        <v>99</v>
      </c>
      <c r="AA6" s="12" t="s">
        <v>100</v>
      </c>
      <c r="AB6" s="12" t="s">
        <v>101</v>
      </c>
      <c r="AC6" s="12" t="s">
        <v>102</v>
      </c>
      <c r="AE6"/>
      <c r="AF6"/>
      <c r="AG6"/>
      <c r="AH6"/>
      <c r="AI6"/>
      <c r="AJ6"/>
      <c r="AK6"/>
      <c r="AL6"/>
      <c r="AM6"/>
      <c r="AN6"/>
      <c r="AO6"/>
      <c r="AP6"/>
      <c r="AQ6"/>
      <c r="AR6"/>
    </row>
    <row r="7" spans="2:44" s="10" customFormat="1" x14ac:dyDescent="0.2">
      <c r="B7" s="97" t="s">
        <v>119</v>
      </c>
      <c r="C7" s="97" t="s">
        <v>75</v>
      </c>
      <c r="D7" s="100">
        <v>2028</v>
      </c>
      <c r="E7" s="100">
        <v>2028</v>
      </c>
      <c r="F7" s="100">
        <v>2028</v>
      </c>
      <c r="G7" s="98">
        <v>40</v>
      </c>
      <c r="H7" s="58">
        <v>1</v>
      </c>
      <c r="I7" s="59">
        <v>32145916.815388244</v>
      </c>
      <c r="J7" s="97">
        <v>369584.13170573663</v>
      </c>
      <c r="K7" s="97">
        <v>911433.595995571</v>
      </c>
      <c r="L7" s="97">
        <v>2531172.9888490154</v>
      </c>
      <c r="M7" s="97">
        <v>13116120.456729978</v>
      </c>
      <c r="N7" s="97">
        <v>15217605.642107941</v>
      </c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E7"/>
      <c r="AF7"/>
      <c r="AG7"/>
      <c r="AH7"/>
      <c r="AI7"/>
      <c r="AJ7"/>
      <c r="AK7"/>
      <c r="AL7"/>
      <c r="AM7"/>
      <c r="AN7"/>
      <c r="AO7"/>
      <c r="AP7"/>
      <c r="AQ7"/>
      <c r="AR7"/>
    </row>
    <row r="8" spans="2:44" s="10" customFormat="1" x14ac:dyDescent="0.2">
      <c r="B8" s="97" t="s">
        <v>119</v>
      </c>
      <c r="C8" s="97" t="s">
        <v>105</v>
      </c>
      <c r="D8" s="100">
        <v>2028</v>
      </c>
      <c r="E8" s="100">
        <v>2028</v>
      </c>
      <c r="F8" s="100">
        <v>2028</v>
      </c>
      <c r="G8" s="98">
        <v>40</v>
      </c>
      <c r="H8" s="58">
        <v>1</v>
      </c>
      <c r="I8" s="59">
        <v>90938043.184611738</v>
      </c>
      <c r="J8" s="97">
        <v>720424.51621678297</v>
      </c>
      <c r="K8" s="97">
        <v>1910871.3029978159</v>
      </c>
      <c r="L8" s="97">
        <v>5679005.4948903471</v>
      </c>
      <c r="M8" s="97">
        <v>31953027.129989326</v>
      </c>
      <c r="N8" s="97">
        <v>50674714.740517475</v>
      </c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E8"/>
      <c r="AF8"/>
      <c r="AG8"/>
      <c r="AH8"/>
      <c r="AI8"/>
      <c r="AJ8"/>
      <c r="AK8"/>
      <c r="AL8"/>
      <c r="AM8"/>
      <c r="AN8"/>
      <c r="AO8"/>
      <c r="AP8"/>
      <c r="AQ8"/>
      <c r="AR8"/>
    </row>
    <row r="9" spans="2:44" s="10" customFormat="1" x14ac:dyDescent="0.2">
      <c r="B9" s="101" t="s">
        <v>119</v>
      </c>
      <c r="C9" s="101" t="s">
        <v>74</v>
      </c>
      <c r="D9" s="99">
        <v>2029</v>
      </c>
      <c r="E9" s="99">
        <v>2029</v>
      </c>
      <c r="F9" s="108" t="e">
        <v>#N/A</v>
      </c>
      <c r="G9" s="99">
        <v>40</v>
      </c>
      <c r="H9" s="60">
        <v>1</v>
      </c>
      <c r="I9" s="61">
        <v>122753453</v>
      </c>
      <c r="J9" s="97">
        <v>500490</v>
      </c>
      <c r="K9" s="97">
        <v>968373</v>
      </c>
      <c r="L9" s="97">
        <v>3205108</v>
      </c>
      <c r="M9" s="97">
        <v>11802832</v>
      </c>
      <c r="N9" s="97">
        <v>96622262</v>
      </c>
      <c r="O9" s="97">
        <v>9654388</v>
      </c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E9"/>
      <c r="AF9"/>
      <c r="AG9"/>
      <c r="AH9"/>
      <c r="AI9"/>
      <c r="AJ9"/>
      <c r="AK9"/>
      <c r="AL9"/>
      <c r="AM9"/>
      <c r="AN9"/>
      <c r="AO9"/>
      <c r="AP9"/>
      <c r="AQ9"/>
      <c r="AR9"/>
    </row>
    <row r="10" spans="2:44" s="10" customFormat="1" x14ac:dyDescent="0.2">
      <c r="B10" s="97" t="s">
        <v>120</v>
      </c>
      <c r="C10" s="97" t="s">
        <v>73</v>
      </c>
      <c r="D10" s="100">
        <v>2027</v>
      </c>
      <c r="E10" s="100">
        <v>2027</v>
      </c>
      <c r="F10" s="100">
        <v>2027</v>
      </c>
      <c r="G10" s="98">
        <v>40</v>
      </c>
      <c r="H10" s="58">
        <v>1</v>
      </c>
      <c r="I10" s="59">
        <v>27931355</v>
      </c>
      <c r="J10" s="97">
        <v>1358305</v>
      </c>
      <c r="K10" s="97">
        <v>7475630</v>
      </c>
      <c r="L10" s="97">
        <v>18482616</v>
      </c>
      <c r="M10" s="97">
        <v>614804</v>
      </c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</row>
    <row r="11" spans="2:44" s="10" customFormat="1" x14ac:dyDescent="0.2">
      <c r="B11" s="97" t="s">
        <v>120</v>
      </c>
      <c r="C11" s="97" t="s">
        <v>74</v>
      </c>
      <c r="D11" s="100">
        <v>2028</v>
      </c>
      <c r="E11" s="100">
        <v>2028</v>
      </c>
      <c r="F11" s="100">
        <v>2036</v>
      </c>
      <c r="G11" s="98">
        <v>40</v>
      </c>
      <c r="H11" s="58">
        <v>1</v>
      </c>
      <c r="I11" s="59">
        <v>32145916.815388244</v>
      </c>
      <c r="J11" s="97">
        <v>369584.13170573663</v>
      </c>
      <c r="K11" s="97">
        <v>911433.595995571</v>
      </c>
      <c r="L11" s="97">
        <v>2531172.9888490154</v>
      </c>
      <c r="M11" s="97">
        <v>13116120.456729978</v>
      </c>
      <c r="N11" s="97">
        <v>15217605.642107941</v>
      </c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</row>
    <row r="12" spans="2:44" s="10" customFormat="1" x14ac:dyDescent="0.2">
      <c r="B12" s="97" t="s">
        <v>120</v>
      </c>
      <c r="C12" s="97" t="s">
        <v>106</v>
      </c>
      <c r="D12" s="100">
        <v>2028</v>
      </c>
      <c r="E12" s="100">
        <v>2028</v>
      </c>
      <c r="F12" s="100">
        <v>2036</v>
      </c>
      <c r="G12" s="98">
        <v>40</v>
      </c>
      <c r="H12" s="58">
        <v>1</v>
      </c>
      <c r="I12" s="59">
        <v>90938043.184611738</v>
      </c>
      <c r="J12" s="97">
        <v>720424.51621678297</v>
      </c>
      <c r="K12" s="97">
        <v>1910871.3029978159</v>
      </c>
      <c r="L12" s="97">
        <v>5679005.4948903471</v>
      </c>
      <c r="M12" s="97">
        <v>31953027.129989326</v>
      </c>
      <c r="N12" s="97">
        <v>50674714.740517475</v>
      </c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</row>
    <row r="13" spans="2:44" s="10" customFormat="1" x14ac:dyDescent="0.2">
      <c r="B13" s="97" t="s">
        <v>120</v>
      </c>
      <c r="C13" s="97" t="s">
        <v>76</v>
      </c>
      <c r="D13" s="100">
        <v>2032</v>
      </c>
      <c r="E13" s="100">
        <v>2028</v>
      </c>
      <c r="F13" s="109" t="e">
        <v>#N/A</v>
      </c>
      <c r="G13" s="98">
        <v>40</v>
      </c>
      <c r="H13" s="58">
        <v>1</v>
      </c>
      <c r="I13" s="59">
        <v>25567351</v>
      </c>
      <c r="J13" s="97">
        <v>1214965</v>
      </c>
      <c r="K13" s="97">
        <v>6860619</v>
      </c>
      <c r="L13" s="97">
        <v>16940533</v>
      </c>
      <c r="M13" s="97">
        <v>551234</v>
      </c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</row>
    <row r="14" spans="2:44" s="10" customFormat="1" x14ac:dyDescent="0.2">
      <c r="B14" s="101" t="s">
        <v>120</v>
      </c>
      <c r="C14" s="101" t="s">
        <v>170</v>
      </c>
      <c r="D14" s="108" t="e">
        <v>#N/A</v>
      </c>
      <c r="E14" s="99">
        <v>2034</v>
      </c>
      <c r="F14" s="108" t="e">
        <v>#N/A</v>
      </c>
      <c r="G14" s="99">
        <v>40</v>
      </c>
      <c r="H14" s="60">
        <v>1</v>
      </c>
      <c r="I14" s="61">
        <v>31962852</v>
      </c>
      <c r="J14" s="97">
        <v>1606196</v>
      </c>
      <c r="K14" s="97">
        <v>8522301</v>
      </c>
      <c r="L14" s="97">
        <v>21109738</v>
      </c>
      <c r="M14" s="97">
        <v>724617</v>
      </c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</row>
    <row r="15" spans="2:44" s="10" customFormat="1" x14ac:dyDescent="0.2">
      <c r="B15" s="97" t="s">
        <v>2</v>
      </c>
      <c r="C15" s="97" t="s">
        <v>121</v>
      </c>
      <c r="D15" s="100">
        <v>2027</v>
      </c>
      <c r="E15" s="100">
        <v>2027</v>
      </c>
      <c r="F15" s="100">
        <v>2027</v>
      </c>
      <c r="G15" s="98">
        <v>20</v>
      </c>
      <c r="H15" s="58">
        <v>1</v>
      </c>
      <c r="I15" s="59">
        <v>29352490</v>
      </c>
      <c r="J15" s="97">
        <v>1343466</v>
      </c>
      <c r="K15" s="97">
        <v>6512733</v>
      </c>
      <c r="L15" s="97">
        <v>20104207</v>
      </c>
      <c r="M15" s="97">
        <v>1392084</v>
      </c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</row>
    <row r="16" spans="2:44" s="10" customFormat="1" x14ac:dyDescent="0.2">
      <c r="B16" s="97" t="s">
        <v>2</v>
      </c>
      <c r="C16" s="97" t="s">
        <v>122</v>
      </c>
      <c r="D16" s="100">
        <v>2027</v>
      </c>
      <c r="E16" s="100">
        <v>2027</v>
      </c>
      <c r="F16" s="100">
        <v>2027</v>
      </c>
      <c r="G16" s="98">
        <v>40</v>
      </c>
      <c r="H16" s="58">
        <v>1</v>
      </c>
      <c r="I16" s="59">
        <v>54699733</v>
      </c>
      <c r="J16" s="97">
        <v>2675319</v>
      </c>
      <c r="K16" s="97">
        <v>14630476</v>
      </c>
      <c r="L16" s="97">
        <v>36183722</v>
      </c>
      <c r="M16" s="97">
        <v>1210216</v>
      </c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</row>
    <row r="17" spans="1:44" s="10" customFormat="1" x14ac:dyDescent="0.2">
      <c r="B17" s="101" t="s">
        <v>2</v>
      </c>
      <c r="C17" s="101" t="s">
        <v>74</v>
      </c>
      <c r="D17" s="99">
        <v>2032</v>
      </c>
      <c r="E17" s="99">
        <v>2029</v>
      </c>
      <c r="F17" s="108" t="e">
        <v>#N/A</v>
      </c>
      <c r="G17" s="99">
        <v>40</v>
      </c>
      <c r="H17" s="60">
        <v>1</v>
      </c>
      <c r="I17" s="61">
        <v>120732902</v>
      </c>
      <c r="J17" s="97">
        <v>425105</v>
      </c>
      <c r="K17" s="97">
        <v>869813</v>
      </c>
      <c r="L17" s="97">
        <v>2920272</v>
      </c>
      <c r="M17" s="97">
        <v>10749172</v>
      </c>
      <c r="N17" s="97">
        <v>96140301</v>
      </c>
      <c r="O17" s="97">
        <v>9628239</v>
      </c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</row>
    <row r="18" spans="1:44" s="10" customFormat="1" x14ac:dyDescent="0.2">
      <c r="B18" s="97" t="s">
        <v>3</v>
      </c>
      <c r="C18" s="97" t="s">
        <v>121</v>
      </c>
      <c r="D18" s="100">
        <v>2027</v>
      </c>
      <c r="E18" s="100">
        <v>2027</v>
      </c>
      <c r="F18" s="100">
        <v>2027</v>
      </c>
      <c r="G18" s="98">
        <v>20</v>
      </c>
      <c r="H18" s="58">
        <v>1</v>
      </c>
      <c r="I18" s="59">
        <v>29352490</v>
      </c>
      <c r="J18" s="97">
        <v>1343466</v>
      </c>
      <c r="K18" s="97">
        <v>6512733</v>
      </c>
      <c r="L18" s="97">
        <v>20104207</v>
      </c>
      <c r="M18" s="97">
        <v>1392084</v>
      </c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</row>
    <row r="19" spans="1:44" s="10" customFormat="1" x14ac:dyDescent="0.2">
      <c r="B19" s="97" t="s">
        <v>3</v>
      </c>
      <c r="C19" s="97" t="s">
        <v>122</v>
      </c>
      <c r="D19" s="100">
        <v>2027</v>
      </c>
      <c r="E19" s="100">
        <v>2027</v>
      </c>
      <c r="F19" s="100">
        <v>2027</v>
      </c>
      <c r="G19" s="98">
        <v>40</v>
      </c>
      <c r="H19" s="58">
        <v>1</v>
      </c>
      <c r="I19" s="59">
        <v>54699733</v>
      </c>
      <c r="J19" s="97">
        <v>2675319</v>
      </c>
      <c r="K19" s="97">
        <v>14630476</v>
      </c>
      <c r="L19" s="97">
        <v>36183722</v>
      </c>
      <c r="M19" s="97">
        <v>1210216</v>
      </c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</row>
    <row r="20" spans="1:44" s="10" customFormat="1" x14ac:dyDescent="0.2">
      <c r="B20" s="97" t="s">
        <v>3</v>
      </c>
      <c r="C20" s="97" t="s">
        <v>74</v>
      </c>
      <c r="D20" s="100">
        <v>2032</v>
      </c>
      <c r="E20" s="100">
        <v>2028</v>
      </c>
      <c r="F20" s="109" t="e">
        <v>#N/A</v>
      </c>
      <c r="G20" s="98">
        <v>40</v>
      </c>
      <c r="H20" s="58">
        <v>1</v>
      </c>
      <c r="I20" s="59">
        <v>32145916.815388244</v>
      </c>
      <c r="J20" s="97">
        <v>369584.13170573663</v>
      </c>
      <c r="K20" s="97">
        <v>911433.595995571</v>
      </c>
      <c r="L20" s="97">
        <v>2531172.9888490154</v>
      </c>
      <c r="M20" s="97">
        <v>13116120.456729978</v>
      </c>
      <c r="N20" s="97">
        <v>15217605.642107941</v>
      </c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</row>
    <row r="21" spans="1:44" s="10" customFormat="1" x14ac:dyDescent="0.2">
      <c r="B21" s="97" t="s">
        <v>3</v>
      </c>
      <c r="C21" s="97" t="s">
        <v>106</v>
      </c>
      <c r="D21" s="100">
        <v>2032</v>
      </c>
      <c r="E21" s="100">
        <v>2028</v>
      </c>
      <c r="F21" s="109" t="e">
        <v>#N/A</v>
      </c>
      <c r="G21" s="98">
        <v>40</v>
      </c>
      <c r="H21" s="58">
        <v>1</v>
      </c>
      <c r="I21" s="59">
        <v>90938043.184611738</v>
      </c>
      <c r="J21" s="97">
        <v>720424.51621678297</v>
      </c>
      <c r="K21" s="97">
        <v>1910871.3029978159</v>
      </c>
      <c r="L21" s="97">
        <v>5679005.4948903471</v>
      </c>
      <c r="M21" s="97">
        <v>31953027.129989326</v>
      </c>
      <c r="N21" s="97">
        <v>50674714.740517475</v>
      </c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</row>
    <row r="22" spans="1:44" s="10" customFormat="1" x14ac:dyDescent="0.2">
      <c r="B22" s="101" t="s">
        <v>3</v>
      </c>
      <c r="C22" s="101" t="s">
        <v>76</v>
      </c>
      <c r="D22" s="108" t="e">
        <v>#N/A</v>
      </c>
      <c r="E22" s="99">
        <v>2033</v>
      </c>
      <c r="F22" s="108" t="e">
        <v>#N/A</v>
      </c>
      <c r="G22" s="99">
        <v>40</v>
      </c>
      <c r="H22" s="60">
        <v>1</v>
      </c>
      <c r="I22" s="61">
        <v>27189566</v>
      </c>
      <c r="J22" s="97">
        <v>1285572</v>
      </c>
      <c r="K22" s="97">
        <v>7299958</v>
      </c>
      <c r="L22" s="97">
        <v>18020462</v>
      </c>
      <c r="M22" s="97">
        <v>583574</v>
      </c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</row>
    <row r="23" spans="1:44" x14ac:dyDescent="0.2">
      <c r="A23" s="26"/>
      <c r="B23" s="97" t="s">
        <v>4</v>
      </c>
      <c r="C23" s="97" t="s">
        <v>173</v>
      </c>
      <c r="D23" s="100">
        <v>2027</v>
      </c>
      <c r="E23" s="100">
        <v>2027</v>
      </c>
      <c r="F23" s="100">
        <v>2027</v>
      </c>
      <c r="G23" s="98">
        <v>40</v>
      </c>
      <c r="H23" s="58">
        <v>1</v>
      </c>
      <c r="I23" s="59"/>
      <c r="J23" s="16" t="s">
        <v>198</v>
      </c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</row>
    <row r="24" spans="1:44" x14ac:dyDescent="0.2">
      <c r="B24" s="97" t="s">
        <v>4</v>
      </c>
      <c r="C24" s="97" t="s">
        <v>148</v>
      </c>
      <c r="D24" s="100">
        <v>2027</v>
      </c>
      <c r="E24" s="100">
        <v>2027</v>
      </c>
      <c r="F24" s="100">
        <v>2027</v>
      </c>
      <c r="G24" s="98">
        <v>20</v>
      </c>
      <c r="H24" s="58">
        <v>1</v>
      </c>
      <c r="I24" s="59"/>
      <c r="J24" s="16" t="s">
        <v>198</v>
      </c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</row>
    <row r="25" spans="1:44" x14ac:dyDescent="0.2">
      <c r="B25" s="97" t="s">
        <v>4</v>
      </c>
      <c r="C25" s="97" t="s">
        <v>149</v>
      </c>
      <c r="D25" s="100">
        <v>2027</v>
      </c>
      <c r="E25" s="100">
        <v>2027</v>
      </c>
      <c r="F25" s="100">
        <v>2027</v>
      </c>
      <c r="G25" s="98">
        <v>20</v>
      </c>
      <c r="H25" s="58">
        <v>1</v>
      </c>
      <c r="I25" s="59"/>
      <c r="J25" s="16" t="s">
        <v>198</v>
      </c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</row>
    <row r="26" spans="1:44" x14ac:dyDescent="0.2">
      <c r="B26" s="101" t="s">
        <v>4</v>
      </c>
      <c r="C26" s="101" t="s">
        <v>74</v>
      </c>
      <c r="D26" s="99">
        <v>2032</v>
      </c>
      <c r="E26" s="99">
        <v>2029</v>
      </c>
      <c r="F26" s="108" t="e">
        <v>#N/A</v>
      </c>
      <c r="G26" s="99">
        <v>40</v>
      </c>
      <c r="H26" s="60">
        <v>1</v>
      </c>
      <c r="I26" s="61"/>
      <c r="J26" s="16" t="s">
        <v>198</v>
      </c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</row>
    <row r="27" spans="1:44" x14ac:dyDescent="0.2">
      <c r="B27" s="97" t="s">
        <v>6</v>
      </c>
      <c r="C27" s="97" t="s">
        <v>173</v>
      </c>
      <c r="D27" s="100">
        <v>2027</v>
      </c>
      <c r="E27" s="100">
        <v>2027</v>
      </c>
      <c r="F27" s="100">
        <v>2027</v>
      </c>
      <c r="G27" s="98">
        <v>40</v>
      </c>
      <c r="H27" s="58">
        <v>1</v>
      </c>
      <c r="I27" s="59"/>
      <c r="J27" s="16" t="s">
        <v>198</v>
      </c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</row>
    <row r="28" spans="1:44" x14ac:dyDescent="0.2">
      <c r="B28" s="97" t="s">
        <v>6</v>
      </c>
      <c r="C28" s="97" t="s">
        <v>148</v>
      </c>
      <c r="D28" s="100">
        <v>2027</v>
      </c>
      <c r="E28" s="100">
        <v>2027</v>
      </c>
      <c r="F28" s="100">
        <v>2027</v>
      </c>
      <c r="G28" s="98">
        <v>20</v>
      </c>
      <c r="H28" s="58">
        <v>1</v>
      </c>
      <c r="I28" s="59"/>
      <c r="J28" s="16" t="s">
        <v>198</v>
      </c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</row>
    <row r="29" spans="1:44" x14ac:dyDescent="0.2">
      <c r="B29" s="97" t="s">
        <v>6</v>
      </c>
      <c r="C29" s="97" t="s">
        <v>149</v>
      </c>
      <c r="D29" s="100">
        <v>2027</v>
      </c>
      <c r="E29" s="100">
        <v>2027</v>
      </c>
      <c r="F29" s="100">
        <v>2027</v>
      </c>
      <c r="G29" s="98">
        <v>20</v>
      </c>
      <c r="H29" s="58">
        <v>1</v>
      </c>
      <c r="I29" s="59"/>
      <c r="J29" s="16" t="s">
        <v>198</v>
      </c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</row>
    <row r="30" spans="1:44" x14ac:dyDescent="0.2">
      <c r="B30" s="97" t="s">
        <v>6</v>
      </c>
      <c r="C30" s="97" t="s">
        <v>74</v>
      </c>
      <c r="D30" s="100">
        <v>2032</v>
      </c>
      <c r="E30" s="100">
        <v>2028</v>
      </c>
      <c r="F30" s="109" t="e">
        <v>#N/A</v>
      </c>
      <c r="G30" s="98">
        <v>40</v>
      </c>
      <c r="H30" s="58">
        <v>1</v>
      </c>
      <c r="I30" s="59"/>
      <c r="J30" s="16" t="s">
        <v>198</v>
      </c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</row>
    <row r="31" spans="1:44" x14ac:dyDescent="0.2">
      <c r="B31" s="97" t="s">
        <v>6</v>
      </c>
      <c r="C31" s="97" t="s">
        <v>106</v>
      </c>
      <c r="D31" s="100">
        <v>2032</v>
      </c>
      <c r="E31" s="100">
        <v>2028</v>
      </c>
      <c r="F31" s="109" t="e">
        <v>#N/A</v>
      </c>
      <c r="G31" s="98">
        <v>40</v>
      </c>
      <c r="H31" s="58">
        <v>1</v>
      </c>
      <c r="I31" s="59"/>
      <c r="J31" s="16" t="s">
        <v>198</v>
      </c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</row>
    <row r="32" spans="1:44" x14ac:dyDescent="0.2">
      <c r="B32" s="101" t="s">
        <v>6</v>
      </c>
      <c r="C32" s="101" t="s">
        <v>76</v>
      </c>
      <c r="D32" s="108" t="e">
        <v>#N/A</v>
      </c>
      <c r="E32" s="99">
        <v>2033</v>
      </c>
      <c r="F32" s="108" t="e">
        <v>#N/A</v>
      </c>
      <c r="G32" s="99">
        <v>40</v>
      </c>
      <c r="H32" s="60">
        <v>1</v>
      </c>
      <c r="I32" s="61"/>
      <c r="J32" s="16" t="s">
        <v>198</v>
      </c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</row>
    <row r="33" spans="1:29" x14ac:dyDescent="0.2">
      <c r="B33" s="97" t="s">
        <v>107</v>
      </c>
      <c r="C33" s="97" t="s">
        <v>152</v>
      </c>
      <c r="D33" s="16" t="s">
        <v>198</v>
      </c>
      <c r="E33" s="110"/>
      <c r="F33" s="110"/>
      <c r="G33" s="100"/>
      <c r="H33" s="58">
        <v>0</v>
      </c>
      <c r="I33" s="63"/>
      <c r="J33" s="16" t="s">
        <v>198</v>
      </c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</row>
    <row r="34" spans="1:29" x14ac:dyDescent="0.2">
      <c r="B34" s="97" t="s">
        <v>107</v>
      </c>
      <c r="C34" s="97" t="s">
        <v>153</v>
      </c>
      <c r="D34" s="16" t="s">
        <v>198</v>
      </c>
      <c r="E34" s="110"/>
      <c r="F34" s="110"/>
      <c r="G34" s="100"/>
      <c r="H34" s="58">
        <v>0</v>
      </c>
      <c r="I34" s="59"/>
      <c r="J34" s="16" t="s">
        <v>198</v>
      </c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</row>
    <row r="35" spans="1:29" x14ac:dyDescent="0.2">
      <c r="A35" s="10"/>
      <c r="B35" s="101" t="s">
        <v>107</v>
      </c>
      <c r="C35" s="101" t="s">
        <v>111</v>
      </c>
      <c r="D35" s="111">
        <v>2032</v>
      </c>
      <c r="E35" s="111">
        <v>2029</v>
      </c>
      <c r="F35" s="108" t="e">
        <v>#N/A</v>
      </c>
      <c r="G35" s="99">
        <v>40</v>
      </c>
      <c r="H35" s="60">
        <v>1</v>
      </c>
      <c r="I35" s="61">
        <v>120732902</v>
      </c>
      <c r="J35" s="97">
        <v>425105</v>
      </c>
      <c r="K35" s="97">
        <v>869813</v>
      </c>
      <c r="L35" s="97">
        <v>2920272</v>
      </c>
      <c r="M35" s="97">
        <v>10749172</v>
      </c>
      <c r="N35" s="97">
        <v>96140301</v>
      </c>
      <c r="O35" s="97">
        <v>9628239</v>
      </c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</row>
    <row r="36" spans="1:29" x14ac:dyDescent="0.2">
      <c r="B36" s="97" t="s">
        <v>108</v>
      </c>
      <c r="C36" s="97" t="s">
        <v>205</v>
      </c>
      <c r="D36" s="16" t="s">
        <v>198</v>
      </c>
      <c r="E36" s="110"/>
      <c r="F36" s="110"/>
      <c r="G36" s="100"/>
      <c r="H36" s="58">
        <v>0</v>
      </c>
      <c r="I36" s="59"/>
      <c r="J36" s="16" t="s">
        <v>198</v>
      </c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</row>
    <row r="37" spans="1:29" x14ac:dyDescent="0.2">
      <c r="B37" s="97" t="s">
        <v>108</v>
      </c>
      <c r="C37" s="97" t="s">
        <v>148</v>
      </c>
      <c r="D37" s="16" t="s">
        <v>198</v>
      </c>
      <c r="E37" s="110"/>
      <c r="F37" s="110"/>
      <c r="G37" s="100"/>
      <c r="H37" s="58">
        <v>0</v>
      </c>
      <c r="I37" s="59"/>
      <c r="J37" s="16" t="s">
        <v>198</v>
      </c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</row>
    <row r="38" spans="1:29" x14ac:dyDescent="0.2">
      <c r="A38" s="10"/>
      <c r="B38" s="101" t="s">
        <v>108</v>
      </c>
      <c r="C38" s="101" t="s">
        <v>111</v>
      </c>
      <c r="D38" s="111">
        <v>2032</v>
      </c>
      <c r="E38" s="111">
        <v>2029</v>
      </c>
      <c r="F38" s="108" t="e">
        <v>#N/A</v>
      </c>
      <c r="G38" s="99">
        <v>40</v>
      </c>
      <c r="H38" s="60">
        <v>1</v>
      </c>
      <c r="I38" s="61">
        <v>120732902</v>
      </c>
      <c r="J38" s="97">
        <v>425105</v>
      </c>
      <c r="K38" s="97">
        <v>869813</v>
      </c>
      <c r="L38" s="97">
        <v>2920272</v>
      </c>
      <c r="M38" s="97">
        <v>10749172</v>
      </c>
      <c r="N38" s="97">
        <v>96140301</v>
      </c>
      <c r="O38" s="97">
        <v>9628239</v>
      </c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</row>
    <row r="39" spans="1:29" x14ac:dyDescent="0.2">
      <c r="B39" s="97" t="s">
        <v>109</v>
      </c>
      <c r="C39" s="97" t="s">
        <v>159</v>
      </c>
      <c r="D39" s="16" t="s">
        <v>198</v>
      </c>
      <c r="E39" s="100"/>
      <c r="F39" s="100"/>
      <c r="G39" s="100"/>
      <c r="H39" s="58">
        <v>0</v>
      </c>
      <c r="I39" s="59"/>
      <c r="J39" s="16" t="s">
        <v>198</v>
      </c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</row>
    <row r="40" spans="1:29" x14ac:dyDescent="0.2">
      <c r="B40" s="97" t="s">
        <v>109</v>
      </c>
      <c r="C40" s="97" t="s">
        <v>168</v>
      </c>
      <c r="D40" s="16" t="s">
        <v>198</v>
      </c>
      <c r="E40" s="100"/>
      <c r="F40" s="100"/>
      <c r="G40" s="100"/>
      <c r="H40" s="58">
        <v>1</v>
      </c>
      <c r="I40" s="59"/>
      <c r="J40" s="16" t="s">
        <v>198</v>
      </c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</row>
    <row r="41" spans="1:29" x14ac:dyDescent="0.2">
      <c r="A41" s="10"/>
      <c r="B41" s="101" t="s">
        <v>109</v>
      </c>
      <c r="C41" s="101" t="s">
        <v>111</v>
      </c>
      <c r="D41" s="111">
        <v>2032</v>
      </c>
      <c r="E41" s="111">
        <v>2029</v>
      </c>
      <c r="F41" s="108" t="e">
        <v>#N/A</v>
      </c>
      <c r="G41" s="99">
        <v>40</v>
      </c>
      <c r="H41" s="60">
        <v>1</v>
      </c>
      <c r="I41" s="61">
        <v>120732902</v>
      </c>
      <c r="J41" s="97">
        <v>425105</v>
      </c>
      <c r="K41" s="97">
        <v>869813</v>
      </c>
      <c r="L41" s="97">
        <v>2920272</v>
      </c>
      <c r="M41" s="97">
        <v>10749172</v>
      </c>
      <c r="N41" s="97">
        <v>96140301</v>
      </c>
      <c r="O41" s="97">
        <v>9628239</v>
      </c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</row>
    <row r="42" spans="1:29" x14ac:dyDescent="0.2">
      <c r="B42" s="97" t="s">
        <v>110</v>
      </c>
      <c r="C42" s="97" t="s">
        <v>162</v>
      </c>
      <c r="D42" s="16" t="s">
        <v>198</v>
      </c>
      <c r="E42" s="100"/>
      <c r="F42" s="100"/>
      <c r="G42" s="100"/>
      <c r="H42" s="58">
        <v>0</v>
      </c>
      <c r="I42" s="59"/>
      <c r="J42" s="16" t="s">
        <v>198</v>
      </c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</row>
    <row r="43" spans="1:29" x14ac:dyDescent="0.2">
      <c r="B43" s="97" t="s">
        <v>110</v>
      </c>
      <c r="C43" s="97" t="s">
        <v>148</v>
      </c>
      <c r="D43" s="16" t="s">
        <v>198</v>
      </c>
      <c r="E43" s="100"/>
      <c r="F43" s="100"/>
      <c r="G43" s="100"/>
      <c r="H43" s="58">
        <v>0</v>
      </c>
      <c r="I43" s="59"/>
      <c r="J43" s="16" t="s">
        <v>198</v>
      </c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</row>
    <row r="44" spans="1:29" x14ac:dyDescent="0.2">
      <c r="B44" s="97" t="s">
        <v>110</v>
      </c>
      <c r="C44" s="97" t="s">
        <v>206</v>
      </c>
      <c r="D44" s="16" t="s">
        <v>198</v>
      </c>
      <c r="E44" s="100"/>
      <c r="F44" s="100"/>
      <c r="G44" s="100"/>
      <c r="H44" s="58">
        <v>0</v>
      </c>
      <c r="I44" s="59"/>
      <c r="J44" s="16" t="s">
        <v>198</v>
      </c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</row>
    <row r="45" spans="1:29" x14ac:dyDescent="0.2">
      <c r="B45" s="97" t="s">
        <v>110</v>
      </c>
      <c r="C45" s="97" t="s">
        <v>207</v>
      </c>
      <c r="D45" s="16" t="s">
        <v>198</v>
      </c>
      <c r="E45" s="100"/>
      <c r="F45" s="100"/>
      <c r="G45" s="100"/>
      <c r="H45" s="58">
        <v>0</v>
      </c>
      <c r="I45" s="59"/>
      <c r="J45" s="16" t="s">
        <v>198</v>
      </c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</row>
    <row r="46" spans="1:29" x14ac:dyDescent="0.2">
      <c r="B46" s="101" t="s">
        <v>110</v>
      </c>
      <c r="C46" s="101" t="s">
        <v>111</v>
      </c>
      <c r="D46" s="111">
        <v>2032</v>
      </c>
      <c r="E46" s="111">
        <v>2029</v>
      </c>
      <c r="F46" s="108" t="e">
        <v>#N/A</v>
      </c>
      <c r="G46" s="99">
        <v>40</v>
      </c>
      <c r="H46" s="60">
        <v>1</v>
      </c>
      <c r="I46" s="61">
        <v>120732902</v>
      </c>
      <c r="J46" s="97">
        <v>425105</v>
      </c>
      <c r="K46" s="97">
        <v>869813</v>
      </c>
      <c r="L46" s="97">
        <v>2920272</v>
      </c>
      <c r="M46" s="97">
        <v>10749172</v>
      </c>
      <c r="N46" s="97">
        <v>96140301</v>
      </c>
      <c r="O46" s="97">
        <v>9628239</v>
      </c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</row>
    <row r="47" spans="1:29" x14ac:dyDescent="0.2">
      <c r="B47" s="105" t="s">
        <v>146</v>
      </c>
      <c r="C47" s="105" t="s">
        <v>208</v>
      </c>
      <c r="D47" s="98">
        <v>2027</v>
      </c>
      <c r="E47" s="98">
        <v>2027</v>
      </c>
      <c r="F47" s="98">
        <v>2027</v>
      </c>
      <c r="G47" s="98">
        <v>40</v>
      </c>
      <c r="H47" s="58">
        <v>1</v>
      </c>
      <c r="I47" s="59">
        <v>40703734</v>
      </c>
      <c r="J47" s="97">
        <v>1947544</v>
      </c>
      <c r="K47" s="97">
        <v>8870338</v>
      </c>
      <c r="L47" s="97">
        <v>27910775</v>
      </c>
      <c r="M47" s="97">
        <v>1975077</v>
      </c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</row>
    <row r="48" spans="1:29" x14ac:dyDescent="0.2">
      <c r="B48" s="105" t="s">
        <v>146</v>
      </c>
      <c r="C48" s="105" t="s">
        <v>159</v>
      </c>
      <c r="D48" s="16" t="s">
        <v>198</v>
      </c>
      <c r="E48" s="98"/>
      <c r="F48" s="98"/>
      <c r="G48" s="98"/>
      <c r="H48" s="58">
        <v>0</v>
      </c>
      <c r="I48" s="59"/>
      <c r="J48" s="16" t="s">
        <v>198</v>
      </c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</row>
    <row r="49" spans="1:29" x14ac:dyDescent="0.2">
      <c r="B49" s="105" t="s">
        <v>146</v>
      </c>
      <c r="C49" s="105" t="s">
        <v>160</v>
      </c>
      <c r="D49" s="16" t="s">
        <v>198</v>
      </c>
      <c r="E49" s="98"/>
      <c r="F49" s="98"/>
      <c r="G49" s="98"/>
      <c r="H49" s="58">
        <v>0</v>
      </c>
      <c r="I49" s="59"/>
      <c r="J49" s="16" t="s">
        <v>198</v>
      </c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</row>
    <row r="50" spans="1:29" x14ac:dyDescent="0.2">
      <c r="B50" s="105" t="s">
        <v>146</v>
      </c>
      <c r="C50" s="105" t="s">
        <v>111</v>
      </c>
      <c r="D50" s="98">
        <v>2032</v>
      </c>
      <c r="E50" s="111">
        <v>2029</v>
      </c>
      <c r="F50" s="108" t="e">
        <v>#N/A</v>
      </c>
      <c r="G50" s="98">
        <v>40</v>
      </c>
      <c r="H50" s="58">
        <v>1</v>
      </c>
      <c r="I50" s="59">
        <v>120732902</v>
      </c>
      <c r="J50" s="97">
        <v>425105</v>
      </c>
      <c r="K50" s="97">
        <v>869813</v>
      </c>
      <c r="L50" s="97">
        <v>2920272</v>
      </c>
      <c r="M50" s="97">
        <v>10749172</v>
      </c>
      <c r="N50" s="97">
        <v>96140301</v>
      </c>
      <c r="O50" s="97">
        <v>9628239</v>
      </c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</row>
    <row r="51" spans="1:29" ht="15.75" x14ac:dyDescent="0.25">
      <c r="B51" s="9" t="s">
        <v>125</v>
      </c>
      <c r="C51" s="9" t="s">
        <v>126</v>
      </c>
      <c r="D51" s="9"/>
      <c r="E51" s="9"/>
      <c r="F51" s="9"/>
      <c r="G51" s="9"/>
      <c r="H51" s="9" t="e">
        <v>#N/A</v>
      </c>
      <c r="I51" s="59">
        <v>0</v>
      </c>
      <c r="J51" s="96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" x14ac:dyDescent="0.2">
      <c r="A52" s="10"/>
      <c r="B52" s="102" t="s">
        <v>119</v>
      </c>
      <c r="C52" s="102" t="s">
        <v>75</v>
      </c>
      <c r="D52" s="102">
        <v>2028</v>
      </c>
      <c r="E52" s="102">
        <v>2028</v>
      </c>
      <c r="F52" s="102">
        <v>2028</v>
      </c>
      <c r="G52" s="102">
        <v>40</v>
      </c>
      <c r="H52" s="103">
        <v>1</v>
      </c>
      <c r="I52" s="141">
        <v>4180000</v>
      </c>
      <c r="J52" s="16">
        <v>0</v>
      </c>
      <c r="K52" s="16">
        <v>0</v>
      </c>
      <c r="L52" s="16">
        <v>0</v>
      </c>
      <c r="M52" s="95">
        <v>4180000</v>
      </c>
      <c r="N52" s="16">
        <v>0</v>
      </c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" x14ac:dyDescent="0.2">
      <c r="A53" s="10"/>
      <c r="B53" s="102" t="s">
        <v>119</v>
      </c>
      <c r="C53" s="102" t="s">
        <v>105</v>
      </c>
      <c r="D53" s="102">
        <v>2028</v>
      </c>
      <c r="E53" s="102">
        <v>2028</v>
      </c>
      <c r="F53" s="102">
        <v>2028</v>
      </c>
      <c r="G53" s="102">
        <v>40</v>
      </c>
      <c r="H53" s="103">
        <v>1</v>
      </c>
      <c r="I53" s="141">
        <v>9090000</v>
      </c>
      <c r="J53" s="16">
        <v>0</v>
      </c>
      <c r="K53" s="16">
        <v>0</v>
      </c>
      <c r="L53" s="16">
        <v>0</v>
      </c>
      <c r="M53" s="95">
        <v>9090000</v>
      </c>
      <c r="N53" s="16">
        <v>0</v>
      </c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" x14ac:dyDescent="0.2">
      <c r="A54" s="10"/>
      <c r="B54" s="102" t="s">
        <v>120</v>
      </c>
      <c r="C54" s="102" t="s">
        <v>74</v>
      </c>
      <c r="D54" s="102">
        <v>2028</v>
      </c>
      <c r="E54" s="102">
        <v>2028</v>
      </c>
      <c r="F54" s="102">
        <v>2036</v>
      </c>
      <c r="G54" s="102">
        <v>40</v>
      </c>
      <c r="H54" s="103">
        <v>1</v>
      </c>
      <c r="I54" s="141">
        <v>4180000</v>
      </c>
      <c r="J54" s="16">
        <v>0</v>
      </c>
      <c r="K54" s="16">
        <v>0</v>
      </c>
      <c r="L54" s="16">
        <v>0</v>
      </c>
      <c r="M54" s="95">
        <v>4180000</v>
      </c>
      <c r="N54" s="16">
        <v>0</v>
      </c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" x14ac:dyDescent="0.2">
      <c r="A55" s="10"/>
      <c r="B55" s="102" t="s">
        <v>120</v>
      </c>
      <c r="C55" s="102" t="s">
        <v>106</v>
      </c>
      <c r="D55" s="102">
        <v>2028</v>
      </c>
      <c r="E55" s="102">
        <v>2028</v>
      </c>
      <c r="F55" s="102">
        <v>2036</v>
      </c>
      <c r="G55" s="102">
        <v>40</v>
      </c>
      <c r="H55" s="103">
        <v>1</v>
      </c>
      <c r="I55" s="141">
        <v>9090000</v>
      </c>
      <c r="J55" s="16">
        <v>0</v>
      </c>
      <c r="K55" s="16">
        <v>0</v>
      </c>
      <c r="L55" s="16">
        <v>0</v>
      </c>
      <c r="M55" s="95">
        <v>9090000</v>
      </c>
      <c r="N55" s="16">
        <v>0</v>
      </c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" x14ac:dyDescent="0.2">
      <c r="A56" s="10"/>
      <c r="B56" s="102" t="s">
        <v>3</v>
      </c>
      <c r="C56" s="102" t="s">
        <v>74</v>
      </c>
      <c r="D56" s="102">
        <v>2032</v>
      </c>
      <c r="E56" s="102">
        <v>2028</v>
      </c>
      <c r="F56" s="160" t="e">
        <v>#N/A</v>
      </c>
      <c r="G56" s="102">
        <v>40</v>
      </c>
      <c r="H56" s="103">
        <v>1</v>
      </c>
      <c r="I56" s="141">
        <v>4180000</v>
      </c>
      <c r="J56" s="16">
        <v>0</v>
      </c>
      <c r="K56" s="16">
        <v>0</v>
      </c>
      <c r="L56" s="16">
        <v>0</v>
      </c>
      <c r="M56" s="95">
        <v>4180000</v>
      </c>
      <c r="N56" s="16">
        <v>0</v>
      </c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" x14ac:dyDescent="0.2">
      <c r="A57" s="10"/>
      <c r="B57" s="102" t="s">
        <v>3</v>
      </c>
      <c r="C57" s="102" t="s">
        <v>106</v>
      </c>
      <c r="D57" s="102">
        <v>2032</v>
      </c>
      <c r="E57" s="102">
        <v>2028</v>
      </c>
      <c r="F57" s="160" t="e">
        <v>#N/A</v>
      </c>
      <c r="G57" s="102">
        <v>40</v>
      </c>
      <c r="H57" s="103">
        <v>1</v>
      </c>
      <c r="I57" s="141">
        <v>9090000</v>
      </c>
      <c r="J57" s="16">
        <v>0</v>
      </c>
      <c r="K57" s="16">
        <v>0</v>
      </c>
      <c r="L57" s="16">
        <v>0</v>
      </c>
      <c r="M57" s="95">
        <v>9090000</v>
      </c>
      <c r="N57" s="16">
        <v>0</v>
      </c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" x14ac:dyDescent="0.2">
      <c r="A58" s="10"/>
      <c r="B58" s="102" t="s">
        <v>6</v>
      </c>
      <c r="C58" s="102" t="s">
        <v>74</v>
      </c>
      <c r="D58" s="102">
        <v>2032</v>
      </c>
      <c r="E58" s="102">
        <v>2028</v>
      </c>
      <c r="F58" s="160" t="e">
        <v>#N/A</v>
      </c>
      <c r="G58" s="102">
        <v>40</v>
      </c>
      <c r="H58" s="103">
        <v>1</v>
      </c>
      <c r="I58" s="141"/>
      <c r="J58" s="16" t="s">
        <v>198</v>
      </c>
      <c r="K58" s="16"/>
      <c r="L58" s="16"/>
      <c r="M58" s="95"/>
      <c r="N58" s="16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" x14ac:dyDescent="0.2">
      <c r="A59" s="10"/>
      <c r="B59" s="102" t="s">
        <v>6</v>
      </c>
      <c r="C59" s="102" t="s">
        <v>106</v>
      </c>
      <c r="D59" s="102">
        <v>2032</v>
      </c>
      <c r="E59" s="102">
        <v>2028</v>
      </c>
      <c r="F59" s="160" t="e">
        <v>#N/A</v>
      </c>
      <c r="G59" s="102">
        <v>40</v>
      </c>
      <c r="H59" s="103">
        <v>1</v>
      </c>
      <c r="I59" s="141"/>
      <c r="J59" s="16" t="s">
        <v>198</v>
      </c>
      <c r="K59" s="16"/>
      <c r="L59" s="16"/>
      <c r="M59" s="95"/>
      <c r="N59" s="16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x14ac:dyDescent="0.25">
      <c r="A60" s="10"/>
      <c r="B60" s="8" t="s">
        <v>127</v>
      </c>
      <c r="C60" s="8" t="s">
        <v>204</v>
      </c>
      <c r="D60" s="8"/>
      <c r="E60" s="8"/>
      <c r="F60" s="8"/>
      <c r="G60" s="8"/>
      <c r="H60" s="30" t="e">
        <v>#N/A</v>
      </c>
      <c r="I60" s="59">
        <v>0</v>
      </c>
      <c r="J60" s="142"/>
      <c r="K60" s="142"/>
      <c r="L60" s="142"/>
      <c r="M60" s="142"/>
      <c r="N60" s="14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" x14ac:dyDescent="0.2">
      <c r="A61" s="10"/>
      <c r="B61" s="102" t="s">
        <v>119</v>
      </c>
      <c r="C61" s="102" t="s">
        <v>75</v>
      </c>
      <c r="D61" s="102">
        <v>2028</v>
      </c>
      <c r="E61" s="102">
        <v>2028</v>
      </c>
      <c r="F61" s="102">
        <v>2028</v>
      </c>
      <c r="G61" s="102">
        <v>40</v>
      </c>
      <c r="H61" s="103">
        <v>1</v>
      </c>
      <c r="I61" s="141">
        <v>23480000</v>
      </c>
      <c r="J61" s="16">
        <v>0</v>
      </c>
      <c r="K61" s="16">
        <v>0</v>
      </c>
      <c r="L61" s="16">
        <v>0</v>
      </c>
      <c r="M61" s="95">
        <v>23480000</v>
      </c>
      <c r="N61" s="16">
        <v>0</v>
      </c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" x14ac:dyDescent="0.2">
      <c r="A62" s="10"/>
      <c r="B62" s="102" t="s">
        <v>119</v>
      </c>
      <c r="C62" s="102" t="s">
        <v>105</v>
      </c>
      <c r="D62" s="102">
        <v>2028</v>
      </c>
      <c r="E62" s="102">
        <v>2028</v>
      </c>
      <c r="F62" s="102">
        <v>2028</v>
      </c>
      <c r="G62" s="102">
        <v>40</v>
      </c>
      <c r="H62" s="103">
        <v>1</v>
      </c>
      <c r="I62" s="141">
        <v>4422000</v>
      </c>
      <c r="J62" s="16">
        <v>0</v>
      </c>
      <c r="K62" s="16">
        <v>0</v>
      </c>
      <c r="L62" s="16">
        <v>0</v>
      </c>
      <c r="M62" s="95">
        <v>4422000</v>
      </c>
      <c r="N62" s="16">
        <v>0</v>
      </c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" x14ac:dyDescent="0.2">
      <c r="A63" s="10"/>
      <c r="B63" s="102" t="s">
        <v>120</v>
      </c>
      <c r="C63" s="102" t="s">
        <v>74</v>
      </c>
      <c r="D63" s="102">
        <v>2028</v>
      </c>
      <c r="E63" s="102">
        <v>2028</v>
      </c>
      <c r="F63" s="102">
        <v>2036</v>
      </c>
      <c r="G63" s="102">
        <v>40</v>
      </c>
      <c r="H63" s="103">
        <v>1</v>
      </c>
      <c r="I63" s="141">
        <v>23480000</v>
      </c>
      <c r="J63" s="16">
        <v>0</v>
      </c>
      <c r="K63" s="16">
        <v>0</v>
      </c>
      <c r="L63" s="16">
        <v>0</v>
      </c>
      <c r="M63" s="95">
        <v>23480000</v>
      </c>
      <c r="N63" s="16">
        <v>0</v>
      </c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" x14ac:dyDescent="0.2">
      <c r="A64" s="10"/>
      <c r="B64" s="102" t="s">
        <v>120</v>
      </c>
      <c r="C64" s="102" t="s">
        <v>106</v>
      </c>
      <c r="D64" s="102">
        <v>2028</v>
      </c>
      <c r="E64" s="102">
        <v>2028</v>
      </c>
      <c r="F64" s="102">
        <v>2036</v>
      </c>
      <c r="G64" s="102">
        <v>40</v>
      </c>
      <c r="H64" s="103">
        <v>1</v>
      </c>
      <c r="I64" s="141">
        <v>4422000</v>
      </c>
      <c r="J64" s="16">
        <v>0</v>
      </c>
      <c r="K64" s="16">
        <v>0</v>
      </c>
      <c r="L64" s="16">
        <v>0</v>
      </c>
      <c r="M64" s="95">
        <v>4422000</v>
      </c>
      <c r="N64" s="16">
        <v>0</v>
      </c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" x14ac:dyDescent="0.2">
      <c r="A65" s="10"/>
      <c r="B65" s="102" t="s">
        <v>3</v>
      </c>
      <c r="C65" s="102" t="s">
        <v>74</v>
      </c>
      <c r="D65" s="102">
        <v>2032</v>
      </c>
      <c r="E65" s="102">
        <v>2028</v>
      </c>
      <c r="F65" s="160" t="e">
        <v>#N/A</v>
      </c>
      <c r="G65" s="102">
        <v>40</v>
      </c>
      <c r="H65" s="103">
        <v>1</v>
      </c>
      <c r="I65" s="141">
        <v>23480000</v>
      </c>
      <c r="J65" s="16">
        <v>0</v>
      </c>
      <c r="K65" s="16">
        <v>0</v>
      </c>
      <c r="L65" s="16">
        <v>0</v>
      </c>
      <c r="M65" s="95">
        <v>23480000</v>
      </c>
      <c r="N65" s="16">
        <v>0</v>
      </c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" x14ac:dyDescent="0.2">
      <c r="A66" s="10"/>
      <c r="B66" s="102" t="s">
        <v>3</v>
      </c>
      <c r="C66" s="102" t="s">
        <v>106</v>
      </c>
      <c r="D66" s="102">
        <v>2032</v>
      </c>
      <c r="E66" s="102">
        <v>2028</v>
      </c>
      <c r="F66" s="160" t="e">
        <v>#N/A</v>
      </c>
      <c r="G66" s="102">
        <v>40</v>
      </c>
      <c r="H66" s="103">
        <v>1</v>
      </c>
      <c r="I66" s="141">
        <v>4422000</v>
      </c>
      <c r="J66" s="16">
        <v>0</v>
      </c>
      <c r="K66" s="16">
        <v>0</v>
      </c>
      <c r="L66" s="16">
        <v>0</v>
      </c>
      <c r="M66" s="95">
        <v>4422000</v>
      </c>
      <c r="N66" s="16">
        <v>0</v>
      </c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" x14ac:dyDescent="0.2">
      <c r="A67" s="10"/>
      <c r="B67" s="102" t="s">
        <v>6</v>
      </c>
      <c r="C67" s="102" t="s">
        <v>74</v>
      </c>
      <c r="D67" s="102">
        <v>2032</v>
      </c>
      <c r="E67" s="102">
        <v>2028</v>
      </c>
      <c r="F67" s="160" t="e">
        <v>#N/A</v>
      </c>
      <c r="G67" s="102">
        <v>40</v>
      </c>
      <c r="H67" s="103">
        <v>1</v>
      </c>
      <c r="I67" s="141"/>
      <c r="J67" s="16" t="s">
        <v>198</v>
      </c>
      <c r="K67" s="16"/>
      <c r="L67" s="16"/>
      <c r="M67" s="95"/>
      <c r="N67" s="16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" x14ac:dyDescent="0.2">
      <c r="A68" s="10"/>
      <c r="B68" s="102" t="s">
        <v>6</v>
      </c>
      <c r="C68" s="102" t="s">
        <v>106</v>
      </c>
      <c r="D68" s="102">
        <v>2032</v>
      </c>
      <c r="E68" s="102">
        <v>2028</v>
      </c>
      <c r="F68" s="160" t="e">
        <v>#N/A</v>
      </c>
      <c r="G68" s="102">
        <v>40</v>
      </c>
      <c r="H68" s="103">
        <v>1</v>
      </c>
      <c r="I68" s="141"/>
      <c r="J68" s="16" t="s">
        <v>198</v>
      </c>
      <c r="K68" s="16"/>
      <c r="L68" s="16"/>
      <c r="M68" s="95"/>
      <c r="N68" s="16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x14ac:dyDescent="0.25">
      <c r="A69" s="10"/>
      <c r="B69" s="30" t="s">
        <v>132</v>
      </c>
      <c r="C69" s="106" t="s">
        <v>133</v>
      </c>
      <c r="D69" s="30"/>
      <c r="E69" s="30"/>
      <c r="F69" s="30"/>
      <c r="G69" s="30"/>
      <c r="H69" s="30" t="e">
        <v>#N/A</v>
      </c>
      <c r="I69" s="141">
        <v>0</v>
      </c>
      <c r="J69" s="104"/>
      <c r="K69" s="104"/>
      <c r="L69" s="104"/>
      <c r="M69" s="95"/>
      <c r="N69" s="104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" x14ac:dyDescent="0.2">
      <c r="A70" s="10"/>
      <c r="B70" s="102" t="s">
        <v>107</v>
      </c>
      <c r="C70" s="102" t="s">
        <v>152</v>
      </c>
      <c r="D70" s="16" t="s">
        <v>198</v>
      </c>
      <c r="E70" s="102"/>
      <c r="F70" s="102"/>
      <c r="G70" s="107"/>
      <c r="H70" s="103">
        <v>0</v>
      </c>
      <c r="I70" s="141"/>
      <c r="J70" s="16" t="s">
        <v>198</v>
      </c>
      <c r="K70" s="104"/>
      <c r="L70" s="104"/>
      <c r="M70" s="95"/>
      <c r="N70" s="104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" x14ac:dyDescent="0.2">
      <c r="A71" s="10"/>
      <c r="B71" s="102" t="s">
        <v>107</v>
      </c>
      <c r="C71" s="102" t="s">
        <v>153</v>
      </c>
      <c r="D71" s="16" t="s">
        <v>198</v>
      </c>
      <c r="E71" s="102"/>
      <c r="F71" s="102"/>
      <c r="G71" s="107"/>
      <c r="H71" s="103">
        <v>0</v>
      </c>
      <c r="I71" s="141"/>
      <c r="J71" s="16" t="s">
        <v>198</v>
      </c>
      <c r="K71" s="104"/>
      <c r="L71" s="104"/>
      <c r="M71" s="95"/>
      <c r="N71" s="104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" x14ac:dyDescent="0.2">
      <c r="A72" s="10"/>
      <c r="B72" s="102" t="s">
        <v>108</v>
      </c>
      <c r="C72" s="102" t="s">
        <v>176</v>
      </c>
      <c r="D72" s="16" t="s">
        <v>198</v>
      </c>
      <c r="E72" s="102"/>
      <c r="F72" s="102"/>
      <c r="G72" s="107"/>
      <c r="H72" s="103">
        <v>0</v>
      </c>
      <c r="I72" s="141"/>
      <c r="J72" s="16" t="s">
        <v>198</v>
      </c>
      <c r="K72" s="104"/>
      <c r="L72" s="104"/>
      <c r="M72" s="95"/>
      <c r="N72" s="104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" x14ac:dyDescent="0.2">
      <c r="A73" s="10"/>
      <c r="B73" s="102" t="s">
        <v>108</v>
      </c>
      <c r="C73" s="102" t="s">
        <v>177</v>
      </c>
      <c r="D73" s="16" t="s">
        <v>198</v>
      </c>
      <c r="E73" s="102"/>
      <c r="F73" s="102"/>
      <c r="G73" s="107"/>
      <c r="H73" s="103">
        <v>0</v>
      </c>
      <c r="I73" s="141"/>
      <c r="J73" s="16" t="s">
        <v>198</v>
      </c>
      <c r="K73" s="104"/>
      <c r="L73" s="104"/>
      <c r="M73" s="95"/>
      <c r="N73" s="104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" x14ac:dyDescent="0.2">
      <c r="A74" s="10"/>
      <c r="B74" s="102" t="s">
        <v>108</v>
      </c>
      <c r="C74" s="102" t="s">
        <v>178</v>
      </c>
      <c r="D74" s="16" t="s">
        <v>198</v>
      </c>
      <c r="E74" s="102"/>
      <c r="F74" s="102"/>
      <c r="G74" s="107"/>
      <c r="H74" s="103">
        <v>0</v>
      </c>
      <c r="I74" s="141"/>
      <c r="J74" s="16" t="s">
        <v>198</v>
      </c>
      <c r="K74" s="104"/>
      <c r="L74" s="104"/>
      <c r="M74" s="95"/>
      <c r="N74" s="104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" x14ac:dyDescent="0.2">
      <c r="A75" s="10"/>
      <c r="B75" s="102" t="s">
        <v>108</v>
      </c>
      <c r="C75" s="102" t="s">
        <v>153</v>
      </c>
      <c r="D75" s="16" t="s">
        <v>198</v>
      </c>
      <c r="E75" s="102"/>
      <c r="F75" s="102"/>
      <c r="G75" s="107"/>
      <c r="H75" s="103">
        <v>0</v>
      </c>
      <c r="I75" s="141"/>
      <c r="J75" s="16" t="s">
        <v>198</v>
      </c>
      <c r="K75" s="104"/>
      <c r="L75" s="104"/>
      <c r="M75" s="95"/>
      <c r="N75" s="104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" x14ac:dyDescent="0.2">
      <c r="A76" s="10"/>
      <c r="B76" s="102" t="s">
        <v>109</v>
      </c>
      <c r="C76" s="102" t="s">
        <v>153</v>
      </c>
      <c r="D76" s="16" t="s">
        <v>198</v>
      </c>
      <c r="E76" s="102"/>
      <c r="F76" s="102"/>
      <c r="G76" s="107"/>
      <c r="H76" s="103">
        <v>0</v>
      </c>
      <c r="I76" s="141"/>
      <c r="J76" s="16" t="s">
        <v>198</v>
      </c>
      <c r="K76" s="104"/>
      <c r="L76" s="104"/>
      <c r="M76" s="95"/>
      <c r="N76" s="104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" x14ac:dyDescent="0.2">
      <c r="A77" s="10"/>
      <c r="B77" s="102" t="s">
        <v>110</v>
      </c>
      <c r="C77" s="102" t="s">
        <v>160</v>
      </c>
      <c r="D77" s="16" t="s">
        <v>198</v>
      </c>
      <c r="E77" s="102"/>
      <c r="F77" s="102"/>
      <c r="G77" s="107"/>
      <c r="H77" s="103">
        <v>0</v>
      </c>
      <c r="I77" s="141"/>
      <c r="J77" s="16" t="s">
        <v>198</v>
      </c>
      <c r="K77" s="104"/>
      <c r="L77" s="104"/>
      <c r="M77" s="95"/>
      <c r="N77" s="104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" x14ac:dyDescent="0.2">
      <c r="A78" s="10"/>
      <c r="B78" s="102" t="s">
        <v>110</v>
      </c>
      <c r="C78" s="102" t="s">
        <v>153</v>
      </c>
      <c r="D78" s="16" t="s">
        <v>198</v>
      </c>
      <c r="E78" s="102"/>
      <c r="F78" s="102"/>
      <c r="G78" s="107"/>
      <c r="H78" s="103">
        <v>0</v>
      </c>
      <c r="I78" s="141"/>
      <c r="J78" s="16" t="s">
        <v>198</v>
      </c>
      <c r="K78" s="104"/>
      <c r="L78" s="104"/>
      <c r="M78" s="95"/>
      <c r="N78" s="104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" x14ac:dyDescent="0.2">
      <c r="A79" s="10"/>
      <c r="B79" s="102" t="s">
        <v>179</v>
      </c>
      <c r="C79" s="102" t="s">
        <v>159</v>
      </c>
      <c r="D79" s="16" t="s">
        <v>198</v>
      </c>
      <c r="E79" s="102"/>
      <c r="F79" s="102"/>
      <c r="G79" s="107"/>
      <c r="H79" s="103">
        <v>0</v>
      </c>
      <c r="I79" s="141"/>
      <c r="J79" s="16" t="s">
        <v>198</v>
      </c>
      <c r="K79" s="104"/>
      <c r="L79" s="104"/>
      <c r="M79" s="95"/>
      <c r="N79" s="104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" x14ac:dyDescent="0.2">
      <c r="A80" s="10"/>
      <c r="B80" s="102" t="s">
        <v>179</v>
      </c>
      <c r="C80" s="102" t="s">
        <v>160</v>
      </c>
      <c r="D80" s="16" t="s">
        <v>198</v>
      </c>
      <c r="E80" s="102"/>
      <c r="F80" s="102"/>
      <c r="G80" s="107"/>
      <c r="H80" s="103">
        <v>0</v>
      </c>
      <c r="I80" s="141"/>
      <c r="J80" s="16" t="s">
        <v>198</v>
      </c>
      <c r="K80" s="104"/>
      <c r="L80" s="104"/>
      <c r="M80" s="95"/>
      <c r="N80" s="104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2:30" x14ac:dyDescent="0.2">
      <c r="I81" s="24"/>
    </row>
    <row r="82" spans="2:30" x14ac:dyDescent="0.2"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6"/>
      <c r="AA82" s="76"/>
      <c r="AB82" s="76"/>
      <c r="AC82" s="76"/>
      <c r="AD82" s="76"/>
    </row>
    <row r="83" spans="2:30" ht="15" x14ac:dyDescent="0.25">
      <c r="B83" s="8" t="s">
        <v>14</v>
      </c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spans="2:30" ht="15" x14ac:dyDescent="0.2">
      <c r="B84" s="11" t="s">
        <v>30</v>
      </c>
      <c r="C84" s="11" t="s">
        <v>17</v>
      </c>
      <c r="D84" s="73" t="s">
        <v>155</v>
      </c>
      <c r="E84" s="11"/>
      <c r="F84" s="15" t="s">
        <v>114</v>
      </c>
      <c r="G84" s="15" t="s">
        <v>22</v>
      </c>
      <c r="H84" s="12">
        <v>2023</v>
      </c>
      <c r="I84" s="12">
        <v>2024</v>
      </c>
      <c r="J84" s="12">
        <v>2025</v>
      </c>
      <c r="K84" s="12">
        <v>2026</v>
      </c>
      <c r="L84" s="12">
        <v>2027</v>
      </c>
      <c r="M84" s="12">
        <v>2028</v>
      </c>
      <c r="N84" s="12">
        <v>2029</v>
      </c>
      <c r="O84" s="12">
        <v>2030</v>
      </c>
      <c r="P84" s="12">
        <v>2031</v>
      </c>
      <c r="Q84" s="12">
        <v>2032</v>
      </c>
      <c r="R84" s="12">
        <v>2033</v>
      </c>
      <c r="S84" s="12">
        <v>2034</v>
      </c>
      <c r="T84" s="12">
        <v>2035</v>
      </c>
      <c r="U84" s="12">
        <v>2036</v>
      </c>
      <c r="V84" s="12">
        <v>2037</v>
      </c>
      <c r="W84" s="12">
        <v>2038</v>
      </c>
      <c r="X84" s="12">
        <v>2039</v>
      </c>
      <c r="Y84" s="12">
        <v>2040</v>
      </c>
      <c r="Z84" s="12">
        <v>2041</v>
      </c>
      <c r="AA84" s="12">
        <v>2042</v>
      </c>
    </row>
    <row r="85" spans="2:30" x14ac:dyDescent="0.2">
      <c r="B85" s="113" t="s">
        <v>1</v>
      </c>
      <c r="C85" s="113"/>
      <c r="D85" s="113"/>
      <c r="E85" s="113"/>
      <c r="F85" s="114"/>
      <c r="G85" s="114" t="s">
        <v>31</v>
      </c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</row>
    <row r="86" spans="2:30" x14ac:dyDescent="0.2">
      <c r="B86" s="115" t="s">
        <v>119</v>
      </c>
      <c r="C86" s="115" t="s">
        <v>75</v>
      </c>
      <c r="D86" s="116"/>
      <c r="E86" s="113"/>
      <c r="F86" s="114">
        <v>1</v>
      </c>
      <c r="G86" s="114" t="s">
        <v>31</v>
      </c>
      <c r="H86" s="97">
        <v>321459.16815388243</v>
      </c>
      <c r="I86" s="97">
        <v>321459.16815388243</v>
      </c>
      <c r="J86" s="97">
        <v>321459.16815388243</v>
      </c>
      <c r="K86" s="97">
        <v>321459.16815388243</v>
      </c>
      <c r="L86" s="97">
        <v>321459.16815388243</v>
      </c>
      <c r="M86" s="97">
        <v>321459.16815388243</v>
      </c>
      <c r="N86" s="97">
        <v>321459.16815388243</v>
      </c>
      <c r="O86" s="97">
        <v>321459.16815388243</v>
      </c>
      <c r="P86" s="97">
        <v>321459.16815388243</v>
      </c>
      <c r="Q86" s="97">
        <v>321459.16815388243</v>
      </c>
      <c r="R86" s="97">
        <v>321459.16815388243</v>
      </c>
      <c r="S86" s="97">
        <v>321459.16815388243</v>
      </c>
      <c r="T86" s="97">
        <v>321459.16815388243</v>
      </c>
      <c r="U86" s="97">
        <v>321459.16815388243</v>
      </c>
      <c r="V86" s="97">
        <v>321459.16815388243</v>
      </c>
      <c r="W86" s="97">
        <v>321459.16815388243</v>
      </c>
      <c r="X86" s="97">
        <v>321459.16815388243</v>
      </c>
      <c r="Y86" s="97">
        <v>321459.16815388243</v>
      </c>
      <c r="Z86" s="97">
        <v>321459.16815388243</v>
      </c>
      <c r="AA86" s="97">
        <v>321459.16815388243</v>
      </c>
    </row>
    <row r="87" spans="2:30" x14ac:dyDescent="0.2">
      <c r="B87" s="115" t="s">
        <v>119</v>
      </c>
      <c r="C87" s="115" t="s">
        <v>105</v>
      </c>
      <c r="D87" s="116"/>
      <c r="E87" s="113"/>
      <c r="F87" s="114">
        <v>1</v>
      </c>
      <c r="G87" s="114" t="s">
        <v>31</v>
      </c>
      <c r="H87" s="97">
        <v>909380.43184611737</v>
      </c>
      <c r="I87" s="97">
        <v>909380.43184611737</v>
      </c>
      <c r="J87" s="97">
        <v>909380.43184611737</v>
      </c>
      <c r="K87" s="97">
        <v>909380.43184611737</v>
      </c>
      <c r="L87" s="97">
        <v>909380.43184611737</v>
      </c>
      <c r="M87" s="97">
        <v>909380.43184611737</v>
      </c>
      <c r="N87" s="97">
        <v>909380.43184611737</v>
      </c>
      <c r="O87" s="97">
        <v>909380.43184611737</v>
      </c>
      <c r="P87" s="97">
        <v>909380.43184611737</v>
      </c>
      <c r="Q87" s="97">
        <v>909380.43184611737</v>
      </c>
      <c r="R87" s="97">
        <v>909380.43184611737</v>
      </c>
      <c r="S87" s="97">
        <v>909380.43184611737</v>
      </c>
      <c r="T87" s="97">
        <v>909380.43184611737</v>
      </c>
      <c r="U87" s="97">
        <v>909380.43184611737</v>
      </c>
      <c r="V87" s="97">
        <v>909380.43184611737</v>
      </c>
      <c r="W87" s="97">
        <v>909380.43184611737</v>
      </c>
      <c r="X87" s="97">
        <v>909380.43184611737</v>
      </c>
      <c r="Y87" s="97">
        <v>909380.43184611737</v>
      </c>
      <c r="Z87" s="97">
        <v>909380.43184611737</v>
      </c>
      <c r="AA87" s="97">
        <v>909380.43184611737</v>
      </c>
    </row>
    <row r="88" spans="2:30" x14ac:dyDescent="0.2">
      <c r="B88" s="115" t="s">
        <v>119</v>
      </c>
      <c r="C88" s="115" t="s">
        <v>74</v>
      </c>
      <c r="D88" s="116"/>
      <c r="E88" s="113"/>
      <c r="F88" s="114">
        <v>1</v>
      </c>
      <c r="G88" s="114" t="s">
        <v>31</v>
      </c>
      <c r="H88" s="97">
        <v>1227534.53</v>
      </c>
      <c r="I88" s="97">
        <v>1227534.53</v>
      </c>
      <c r="J88" s="97">
        <v>1227534.53</v>
      </c>
      <c r="K88" s="97">
        <v>1227534.53</v>
      </c>
      <c r="L88" s="97">
        <v>1227534.53</v>
      </c>
      <c r="M88" s="97">
        <v>1227534.53</v>
      </c>
      <c r="N88" s="97">
        <v>1227534.53</v>
      </c>
      <c r="O88" s="97">
        <v>1227534.53</v>
      </c>
      <c r="P88" s="97">
        <v>1227534.53</v>
      </c>
      <c r="Q88" s="97">
        <v>1227534.53</v>
      </c>
      <c r="R88" s="97">
        <v>1227534.53</v>
      </c>
      <c r="S88" s="97">
        <v>1227534.53</v>
      </c>
      <c r="T88" s="97">
        <v>1227534.53</v>
      </c>
      <c r="U88" s="97">
        <v>1227534.53</v>
      </c>
      <c r="V88" s="97">
        <v>1227534.53</v>
      </c>
      <c r="W88" s="97">
        <v>1227534.53</v>
      </c>
      <c r="X88" s="97">
        <v>1227534.53</v>
      </c>
      <c r="Y88" s="97">
        <v>1227534.53</v>
      </c>
      <c r="Z88" s="97">
        <v>1227534.53</v>
      </c>
      <c r="AA88" s="97">
        <v>1227534.53</v>
      </c>
    </row>
    <row r="89" spans="2:30" x14ac:dyDescent="0.2">
      <c r="B89" s="115" t="s">
        <v>120</v>
      </c>
      <c r="C89" s="115" t="s">
        <v>73</v>
      </c>
      <c r="D89" s="116"/>
      <c r="E89" s="113"/>
      <c r="F89" s="114">
        <v>1</v>
      </c>
      <c r="G89" s="114" t="s">
        <v>31</v>
      </c>
      <c r="H89" s="97">
        <v>279313.55</v>
      </c>
      <c r="I89" s="97">
        <v>279313.55</v>
      </c>
      <c r="J89" s="97">
        <v>279313.55</v>
      </c>
      <c r="K89" s="97">
        <v>279313.55</v>
      </c>
      <c r="L89" s="97">
        <v>279313.55</v>
      </c>
      <c r="M89" s="97">
        <v>279313.55</v>
      </c>
      <c r="N89" s="97">
        <v>279313.55</v>
      </c>
      <c r="O89" s="97">
        <v>279313.55</v>
      </c>
      <c r="P89" s="97">
        <v>279313.55</v>
      </c>
      <c r="Q89" s="97">
        <v>279313.55</v>
      </c>
      <c r="R89" s="97">
        <v>279313.55</v>
      </c>
      <c r="S89" s="97">
        <v>279313.55</v>
      </c>
      <c r="T89" s="97">
        <v>279313.55</v>
      </c>
      <c r="U89" s="97">
        <v>279313.55</v>
      </c>
      <c r="V89" s="97">
        <v>279313.55</v>
      </c>
      <c r="W89" s="97">
        <v>279313.55</v>
      </c>
      <c r="X89" s="97">
        <v>279313.55</v>
      </c>
      <c r="Y89" s="97">
        <v>279313.55</v>
      </c>
      <c r="Z89" s="97">
        <v>279313.55</v>
      </c>
      <c r="AA89" s="97">
        <v>279313.55</v>
      </c>
    </row>
    <row r="90" spans="2:30" x14ac:dyDescent="0.2">
      <c r="B90" s="115" t="s">
        <v>120</v>
      </c>
      <c r="C90" s="115" t="s">
        <v>74</v>
      </c>
      <c r="D90" s="116"/>
      <c r="E90" s="113"/>
      <c r="F90" s="114">
        <v>1</v>
      </c>
      <c r="G90" s="114" t="s">
        <v>31</v>
      </c>
      <c r="H90" s="97">
        <v>321459.16815388243</v>
      </c>
      <c r="I90" s="97">
        <v>321459.16815388243</v>
      </c>
      <c r="J90" s="97">
        <v>321459.16815388243</v>
      </c>
      <c r="K90" s="97">
        <v>321459.16815388243</v>
      </c>
      <c r="L90" s="97">
        <v>321459.16815388243</v>
      </c>
      <c r="M90" s="97">
        <v>321459.16815388243</v>
      </c>
      <c r="N90" s="97">
        <v>321459.16815388243</v>
      </c>
      <c r="O90" s="97">
        <v>321459.16815388243</v>
      </c>
      <c r="P90" s="97">
        <v>321459.16815388243</v>
      </c>
      <c r="Q90" s="97">
        <v>321459.16815388243</v>
      </c>
      <c r="R90" s="97">
        <v>321459.16815388243</v>
      </c>
      <c r="S90" s="97">
        <v>321459.16815388243</v>
      </c>
      <c r="T90" s="97">
        <v>321459.16815388243</v>
      </c>
      <c r="U90" s="97">
        <v>321459.16815388243</v>
      </c>
      <c r="V90" s="97">
        <v>321459.16815388243</v>
      </c>
      <c r="W90" s="97">
        <v>321459.16815388243</v>
      </c>
      <c r="X90" s="97">
        <v>321459.16815388243</v>
      </c>
      <c r="Y90" s="97">
        <v>321459.16815388243</v>
      </c>
      <c r="Z90" s="97">
        <v>321459.16815388243</v>
      </c>
      <c r="AA90" s="97">
        <v>321459.16815388243</v>
      </c>
    </row>
    <row r="91" spans="2:30" x14ac:dyDescent="0.2">
      <c r="B91" s="115" t="s">
        <v>120</v>
      </c>
      <c r="C91" s="115" t="s">
        <v>106</v>
      </c>
      <c r="D91" s="116"/>
      <c r="E91" s="113"/>
      <c r="F91" s="114">
        <v>1</v>
      </c>
      <c r="G91" s="114" t="s">
        <v>31</v>
      </c>
      <c r="H91" s="97">
        <v>909380.43184611737</v>
      </c>
      <c r="I91" s="97">
        <v>909380.43184611737</v>
      </c>
      <c r="J91" s="97">
        <v>909380.43184611737</v>
      </c>
      <c r="K91" s="97">
        <v>909380.43184611737</v>
      </c>
      <c r="L91" s="97">
        <v>909380.43184611737</v>
      </c>
      <c r="M91" s="97">
        <v>909380.43184611737</v>
      </c>
      <c r="N91" s="97">
        <v>909380.43184611737</v>
      </c>
      <c r="O91" s="97">
        <v>909380.43184611737</v>
      </c>
      <c r="P91" s="97">
        <v>909380.43184611737</v>
      </c>
      <c r="Q91" s="97">
        <v>909380.43184611737</v>
      </c>
      <c r="R91" s="97">
        <v>909380.43184611737</v>
      </c>
      <c r="S91" s="97">
        <v>909380.43184611737</v>
      </c>
      <c r="T91" s="97">
        <v>909380.43184611737</v>
      </c>
      <c r="U91" s="97">
        <v>909380.43184611737</v>
      </c>
      <c r="V91" s="97">
        <v>909380.43184611737</v>
      </c>
      <c r="W91" s="97">
        <v>909380.43184611737</v>
      </c>
      <c r="X91" s="97">
        <v>909380.43184611737</v>
      </c>
      <c r="Y91" s="97">
        <v>909380.43184611737</v>
      </c>
      <c r="Z91" s="97">
        <v>909380.43184611737</v>
      </c>
      <c r="AA91" s="97">
        <v>909380.43184611737</v>
      </c>
    </row>
    <row r="92" spans="2:30" x14ac:dyDescent="0.2">
      <c r="B92" s="115" t="s">
        <v>120</v>
      </c>
      <c r="C92" s="115" t="s">
        <v>76</v>
      </c>
      <c r="D92" s="116"/>
      <c r="E92" s="113"/>
      <c r="F92" s="114">
        <v>1</v>
      </c>
      <c r="G92" s="114" t="s">
        <v>31</v>
      </c>
      <c r="H92" s="97">
        <v>255673.51</v>
      </c>
      <c r="I92" s="97">
        <v>255673.51</v>
      </c>
      <c r="J92" s="97">
        <v>255673.51</v>
      </c>
      <c r="K92" s="97">
        <v>255673.51</v>
      </c>
      <c r="L92" s="97">
        <v>255673.51</v>
      </c>
      <c r="M92" s="97">
        <v>255673.51</v>
      </c>
      <c r="N92" s="97">
        <v>255673.51</v>
      </c>
      <c r="O92" s="97">
        <v>255673.51</v>
      </c>
      <c r="P92" s="97">
        <v>255673.51</v>
      </c>
      <c r="Q92" s="97">
        <v>255673.51</v>
      </c>
      <c r="R92" s="97">
        <v>255673.51</v>
      </c>
      <c r="S92" s="97">
        <v>255673.51</v>
      </c>
      <c r="T92" s="97">
        <v>255673.51</v>
      </c>
      <c r="U92" s="97">
        <v>255673.51</v>
      </c>
      <c r="V92" s="97">
        <v>255673.51</v>
      </c>
      <c r="W92" s="97">
        <v>255673.51</v>
      </c>
      <c r="X92" s="97">
        <v>255673.51</v>
      </c>
      <c r="Y92" s="97">
        <v>255673.51</v>
      </c>
      <c r="Z92" s="97">
        <v>255673.51</v>
      </c>
      <c r="AA92" s="97">
        <v>255673.51</v>
      </c>
    </row>
    <row r="93" spans="2:30" x14ac:dyDescent="0.2">
      <c r="B93" s="115" t="s">
        <v>120</v>
      </c>
      <c r="C93" s="115" t="s">
        <v>170</v>
      </c>
      <c r="D93" s="116"/>
      <c r="E93" s="113"/>
      <c r="F93" s="114">
        <v>1</v>
      </c>
      <c r="G93" s="114" t="s">
        <v>31</v>
      </c>
      <c r="H93" s="97">
        <v>319628.52</v>
      </c>
      <c r="I93" s="97">
        <v>319628.52</v>
      </c>
      <c r="J93" s="97">
        <v>319628.52</v>
      </c>
      <c r="K93" s="97">
        <v>319628.52</v>
      </c>
      <c r="L93" s="97">
        <v>319628.52</v>
      </c>
      <c r="M93" s="97">
        <v>319628.52</v>
      </c>
      <c r="N93" s="97">
        <v>319628.52</v>
      </c>
      <c r="O93" s="97">
        <v>319628.52</v>
      </c>
      <c r="P93" s="97">
        <v>319628.52</v>
      </c>
      <c r="Q93" s="97">
        <v>319628.52</v>
      </c>
      <c r="R93" s="97">
        <v>319628.52</v>
      </c>
      <c r="S93" s="97">
        <v>319628.52</v>
      </c>
      <c r="T93" s="97">
        <v>319628.52</v>
      </c>
      <c r="U93" s="97">
        <v>319628.52</v>
      </c>
      <c r="V93" s="97">
        <v>319628.52</v>
      </c>
      <c r="W93" s="97">
        <v>319628.52</v>
      </c>
      <c r="X93" s="97">
        <v>319628.52</v>
      </c>
      <c r="Y93" s="97">
        <v>319628.52</v>
      </c>
      <c r="Z93" s="97">
        <v>319628.52</v>
      </c>
      <c r="AA93" s="97">
        <v>319628.52</v>
      </c>
    </row>
    <row r="94" spans="2:30" x14ac:dyDescent="0.2">
      <c r="B94" s="115" t="s">
        <v>2</v>
      </c>
      <c r="C94" s="115" t="s">
        <v>121</v>
      </c>
      <c r="D94" s="116"/>
      <c r="E94" s="113"/>
      <c r="F94" s="114">
        <v>1</v>
      </c>
      <c r="G94" s="114" t="s">
        <v>31</v>
      </c>
      <c r="H94" s="97">
        <v>293524.90000000002</v>
      </c>
      <c r="I94" s="97">
        <v>293524.90000000002</v>
      </c>
      <c r="J94" s="97">
        <v>293524.90000000002</v>
      </c>
      <c r="K94" s="97">
        <v>293524.90000000002</v>
      </c>
      <c r="L94" s="97">
        <v>293524.90000000002</v>
      </c>
      <c r="M94" s="97">
        <v>293524.90000000002</v>
      </c>
      <c r="N94" s="97">
        <v>293524.90000000002</v>
      </c>
      <c r="O94" s="97">
        <v>293524.90000000002</v>
      </c>
      <c r="P94" s="97">
        <v>293524.90000000002</v>
      </c>
      <c r="Q94" s="97">
        <v>293524.90000000002</v>
      </c>
      <c r="R94" s="97">
        <v>293524.90000000002</v>
      </c>
      <c r="S94" s="97">
        <v>293524.90000000002</v>
      </c>
      <c r="T94" s="97">
        <v>293524.90000000002</v>
      </c>
      <c r="U94" s="97">
        <v>293524.90000000002</v>
      </c>
      <c r="V94" s="97">
        <v>293524.90000000002</v>
      </c>
      <c r="W94" s="97">
        <v>293524.90000000002</v>
      </c>
      <c r="X94" s="97">
        <v>293524.90000000002</v>
      </c>
      <c r="Y94" s="97">
        <v>293524.90000000002</v>
      </c>
      <c r="Z94" s="97">
        <v>293524.90000000002</v>
      </c>
      <c r="AA94" s="97">
        <v>293524.90000000002</v>
      </c>
    </row>
    <row r="95" spans="2:30" x14ac:dyDescent="0.2">
      <c r="B95" s="115" t="s">
        <v>2</v>
      </c>
      <c r="C95" s="115" t="s">
        <v>122</v>
      </c>
      <c r="D95" s="116"/>
      <c r="E95" s="113"/>
      <c r="F95" s="114">
        <v>1</v>
      </c>
      <c r="G95" s="114" t="s">
        <v>31</v>
      </c>
      <c r="H95" s="97">
        <v>546997.32999999996</v>
      </c>
      <c r="I95" s="97">
        <v>546997.32999999996</v>
      </c>
      <c r="J95" s="97">
        <v>546997.32999999996</v>
      </c>
      <c r="K95" s="97">
        <v>546997.32999999996</v>
      </c>
      <c r="L95" s="97">
        <v>546997.32999999996</v>
      </c>
      <c r="M95" s="97">
        <v>546997.32999999996</v>
      </c>
      <c r="N95" s="97">
        <v>546997.32999999996</v>
      </c>
      <c r="O95" s="97">
        <v>546997.32999999996</v>
      </c>
      <c r="P95" s="97">
        <v>546997.32999999996</v>
      </c>
      <c r="Q95" s="97">
        <v>546997.32999999996</v>
      </c>
      <c r="R95" s="97">
        <v>546997.32999999996</v>
      </c>
      <c r="S95" s="97">
        <v>546997.32999999996</v>
      </c>
      <c r="T95" s="97">
        <v>546997.32999999996</v>
      </c>
      <c r="U95" s="97">
        <v>546997.32999999996</v>
      </c>
      <c r="V95" s="97">
        <v>546997.32999999996</v>
      </c>
      <c r="W95" s="97">
        <v>546997.32999999996</v>
      </c>
      <c r="X95" s="97">
        <v>546997.32999999996</v>
      </c>
      <c r="Y95" s="97">
        <v>546997.32999999996</v>
      </c>
      <c r="Z95" s="97">
        <v>546997.32999999996</v>
      </c>
      <c r="AA95" s="97">
        <v>546997.32999999996</v>
      </c>
    </row>
    <row r="96" spans="2:30" x14ac:dyDescent="0.2">
      <c r="B96" s="115" t="s">
        <v>2</v>
      </c>
      <c r="C96" s="115" t="s">
        <v>74</v>
      </c>
      <c r="D96" s="116"/>
      <c r="E96" s="113"/>
      <c r="F96" s="114">
        <v>1</v>
      </c>
      <c r="G96" s="114" t="s">
        <v>31</v>
      </c>
      <c r="H96" s="97">
        <v>1207329.02</v>
      </c>
      <c r="I96" s="97">
        <v>1207329.02</v>
      </c>
      <c r="J96" s="97">
        <v>1207329.02</v>
      </c>
      <c r="K96" s="97">
        <v>1207329.02</v>
      </c>
      <c r="L96" s="97">
        <v>1207329.02</v>
      </c>
      <c r="M96" s="97">
        <v>1207329.02</v>
      </c>
      <c r="N96" s="97">
        <v>1207329.02</v>
      </c>
      <c r="O96" s="97">
        <v>1207329.02</v>
      </c>
      <c r="P96" s="97">
        <v>1207329.02</v>
      </c>
      <c r="Q96" s="97">
        <v>1207329.02</v>
      </c>
      <c r="R96" s="97">
        <v>1207329.02</v>
      </c>
      <c r="S96" s="97">
        <v>1207329.02</v>
      </c>
      <c r="T96" s="97">
        <v>1207329.02</v>
      </c>
      <c r="U96" s="97">
        <v>1207329.02</v>
      </c>
      <c r="V96" s="97">
        <v>1207329.02</v>
      </c>
      <c r="W96" s="97">
        <v>1207329.02</v>
      </c>
      <c r="X96" s="97">
        <v>1207329.02</v>
      </c>
      <c r="Y96" s="97">
        <v>1207329.02</v>
      </c>
      <c r="Z96" s="97">
        <v>1207329.02</v>
      </c>
      <c r="AA96" s="97">
        <v>1207329.02</v>
      </c>
    </row>
    <row r="97" spans="2:27" x14ac:dyDescent="0.2">
      <c r="B97" s="115" t="s">
        <v>3</v>
      </c>
      <c r="C97" s="115" t="s">
        <v>121</v>
      </c>
      <c r="D97" s="116"/>
      <c r="E97" s="113"/>
      <c r="F97" s="114">
        <v>1</v>
      </c>
      <c r="G97" s="114" t="s">
        <v>31</v>
      </c>
      <c r="H97" s="97">
        <v>293524.90000000002</v>
      </c>
      <c r="I97" s="97">
        <v>293524.90000000002</v>
      </c>
      <c r="J97" s="97">
        <v>293524.90000000002</v>
      </c>
      <c r="K97" s="97">
        <v>293524.90000000002</v>
      </c>
      <c r="L97" s="97">
        <v>293524.90000000002</v>
      </c>
      <c r="M97" s="97">
        <v>293524.90000000002</v>
      </c>
      <c r="N97" s="97">
        <v>293524.90000000002</v>
      </c>
      <c r="O97" s="97">
        <v>293524.90000000002</v>
      </c>
      <c r="P97" s="97">
        <v>293524.90000000002</v>
      </c>
      <c r="Q97" s="97">
        <v>293524.90000000002</v>
      </c>
      <c r="R97" s="97">
        <v>293524.90000000002</v>
      </c>
      <c r="S97" s="97">
        <v>293524.90000000002</v>
      </c>
      <c r="T97" s="97">
        <v>293524.90000000002</v>
      </c>
      <c r="U97" s="97">
        <v>293524.90000000002</v>
      </c>
      <c r="V97" s="97">
        <v>293524.90000000002</v>
      </c>
      <c r="W97" s="97">
        <v>293524.90000000002</v>
      </c>
      <c r="X97" s="97">
        <v>293524.90000000002</v>
      </c>
      <c r="Y97" s="97">
        <v>293524.90000000002</v>
      </c>
      <c r="Z97" s="97">
        <v>293524.90000000002</v>
      </c>
      <c r="AA97" s="97">
        <v>293524.90000000002</v>
      </c>
    </row>
    <row r="98" spans="2:27" x14ac:dyDescent="0.2">
      <c r="B98" s="115" t="s">
        <v>3</v>
      </c>
      <c r="C98" s="115" t="s">
        <v>122</v>
      </c>
      <c r="D98" s="116"/>
      <c r="E98" s="113"/>
      <c r="F98" s="114">
        <v>1</v>
      </c>
      <c r="G98" s="114" t="s">
        <v>31</v>
      </c>
      <c r="H98" s="97">
        <v>546997.32999999996</v>
      </c>
      <c r="I98" s="97">
        <v>546997.32999999996</v>
      </c>
      <c r="J98" s="97">
        <v>546997.32999999996</v>
      </c>
      <c r="K98" s="97">
        <v>546997.32999999996</v>
      </c>
      <c r="L98" s="97">
        <v>546997.32999999996</v>
      </c>
      <c r="M98" s="97">
        <v>546997.32999999996</v>
      </c>
      <c r="N98" s="97">
        <v>546997.32999999996</v>
      </c>
      <c r="O98" s="97">
        <v>546997.32999999996</v>
      </c>
      <c r="P98" s="97">
        <v>546997.32999999996</v>
      </c>
      <c r="Q98" s="97">
        <v>546997.32999999996</v>
      </c>
      <c r="R98" s="97">
        <v>546997.32999999996</v>
      </c>
      <c r="S98" s="97">
        <v>546997.32999999996</v>
      </c>
      <c r="T98" s="97">
        <v>546997.32999999996</v>
      </c>
      <c r="U98" s="97">
        <v>546997.32999999996</v>
      </c>
      <c r="V98" s="97">
        <v>546997.32999999996</v>
      </c>
      <c r="W98" s="97">
        <v>546997.32999999996</v>
      </c>
      <c r="X98" s="97">
        <v>546997.32999999996</v>
      </c>
      <c r="Y98" s="97">
        <v>546997.32999999996</v>
      </c>
      <c r="Z98" s="97">
        <v>546997.32999999996</v>
      </c>
      <c r="AA98" s="97">
        <v>546997.32999999996</v>
      </c>
    </row>
    <row r="99" spans="2:27" x14ac:dyDescent="0.2">
      <c r="B99" s="115" t="s">
        <v>3</v>
      </c>
      <c r="C99" s="115" t="s">
        <v>74</v>
      </c>
      <c r="D99" s="116"/>
      <c r="E99" s="113"/>
      <c r="F99" s="114">
        <v>1</v>
      </c>
      <c r="G99" s="114" t="s">
        <v>31</v>
      </c>
      <c r="H99" s="97">
        <v>321459.16815388243</v>
      </c>
      <c r="I99" s="97">
        <v>321459.16815388243</v>
      </c>
      <c r="J99" s="97">
        <v>321459.16815388243</v>
      </c>
      <c r="K99" s="97">
        <v>321459.16815388243</v>
      </c>
      <c r="L99" s="97">
        <v>321459.16815388243</v>
      </c>
      <c r="M99" s="97">
        <v>321459.16815388243</v>
      </c>
      <c r="N99" s="97">
        <v>321459.16815388243</v>
      </c>
      <c r="O99" s="97">
        <v>321459.16815388243</v>
      </c>
      <c r="P99" s="97">
        <v>321459.16815388243</v>
      </c>
      <c r="Q99" s="97">
        <v>321459.16815388243</v>
      </c>
      <c r="R99" s="97">
        <v>321459.16815388243</v>
      </c>
      <c r="S99" s="97">
        <v>321459.16815388243</v>
      </c>
      <c r="T99" s="97">
        <v>321459.16815388243</v>
      </c>
      <c r="U99" s="97">
        <v>321459.16815388243</v>
      </c>
      <c r="V99" s="97">
        <v>321459.16815388243</v>
      </c>
      <c r="W99" s="97">
        <v>321459.16815388243</v>
      </c>
      <c r="X99" s="97">
        <v>321459.16815388243</v>
      </c>
      <c r="Y99" s="97">
        <v>321459.16815388243</v>
      </c>
      <c r="Z99" s="97">
        <v>321459.16815388243</v>
      </c>
      <c r="AA99" s="97">
        <v>321459.16815388243</v>
      </c>
    </row>
    <row r="100" spans="2:27" x14ac:dyDescent="0.2">
      <c r="B100" s="115" t="s">
        <v>3</v>
      </c>
      <c r="C100" s="115" t="s">
        <v>106</v>
      </c>
      <c r="D100" s="116"/>
      <c r="E100" s="113"/>
      <c r="F100" s="114">
        <v>1</v>
      </c>
      <c r="G100" s="114" t="s">
        <v>31</v>
      </c>
      <c r="H100" s="97">
        <v>909380.43184611737</v>
      </c>
      <c r="I100" s="97">
        <v>909380.43184611737</v>
      </c>
      <c r="J100" s="97">
        <v>909380.43184611737</v>
      </c>
      <c r="K100" s="97">
        <v>909380.43184611737</v>
      </c>
      <c r="L100" s="97">
        <v>909380.43184611737</v>
      </c>
      <c r="M100" s="97">
        <v>909380.43184611737</v>
      </c>
      <c r="N100" s="97">
        <v>909380.43184611737</v>
      </c>
      <c r="O100" s="97">
        <v>909380.43184611737</v>
      </c>
      <c r="P100" s="97">
        <v>909380.43184611737</v>
      </c>
      <c r="Q100" s="97">
        <v>909380.43184611737</v>
      </c>
      <c r="R100" s="97">
        <v>909380.43184611737</v>
      </c>
      <c r="S100" s="97">
        <v>909380.43184611737</v>
      </c>
      <c r="T100" s="97">
        <v>909380.43184611737</v>
      </c>
      <c r="U100" s="97">
        <v>909380.43184611737</v>
      </c>
      <c r="V100" s="97">
        <v>909380.43184611737</v>
      </c>
      <c r="W100" s="97">
        <v>909380.43184611737</v>
      </c>
      <c r="X100" s="97">
        <v>909380.43184611737</v>
      </c>
      <c r="Y100" s="97">
        <v>909380.43184611737</v>
      </c>
      <c r="Z100" s="97">
        <v>909380.43184611737</v>
      </c>
      <c r="AA100" s="97">
        <v>909380.43184611737</v>
      </c>
    </row>
    <row r="101" spans="2:27" x14ac:dyDescent="0.2">
      <c r="B101" s="115" t="s">
        <v>3</v>
      </c>
      <c r="C101" s="115" t="s">
        <v>76</v>
      </c>
      <c r="D101" s="116"/>
      <c r="E101" s="113"/>
      <c r="F101" s="114">
        <v>1</v>
      </c>
      <c r="G101" s="114" t="s">
        <v>31</v>
      </c>
      <c r="H101" s="97">
        <v>271895.66000000003</v>
      </c>
      <c r="I101" s="97">
        <v>271895.66000000003</v>
      </c>
      <c r="J101" s="97">
        <v>271895.66000000003</v>
      </c>
      <c r="K101" s="97">
        <v>271895.66000000003</v>
      </c>
      <c r="L101" s="97">
        <v>271895.66000000003</v>
      </c>
      <c r="M101" s="97">
        <v>271895.66000000003</v>
      </c>
      <c r="N101" s="97">
        <v>271895.66000000003</v>
      </c>
      <c r="O101" s="97">
        <v>271895.66000000003</v>
      </c>
      <c r="P101" s="97">
        <v>271895.66000000003</v>
      </c>
      <c r="Q101" s="97">
        <v>271895.66000000003</v>
      </c>
      <c r="R101" s="97">
        <v>271895.66000000003</v>
      </c>
      <c r="S101" s="97">
        <v>271895.66000000003</v>
      </c>
      <c r="T101" s="97">
        <v>271895.66000000003</v>
      </c>
      <c r="U101" s="97">
        <v>271895.66000000003</v>
      </c>
      <c r="V101" s="97">
        <v>271895.66000000003</v>
      </c>
      <c r="W101" s="97">
        <v>271895.66000000003</v>
      </c>
      <c r="X101" s="97">
        <v>271895.66000000003</v>
      </c>
      <c r="Y101" s="97">
        <v>271895.66000000003</v>
      </c>
      <c r="Z101" s="97">
        <v>271895.66000000003</v>
      </c>
      <c r="AA101" s="97">
        <v>271895.66000000003</v>
      </c>
    </row>
    <row r="102" spans="2:27" x14ac:dyDescent="0.2">
      <c r="B102" s="115" t="s">
        <v>4</v>
      </c>
      <c r="C102" s="115" t="s">
        <v>173</v>
      </c>
      <c r="D102" s="116"/>
      <c r="E102" s="113"/>
      <c r="F102" s="114">
        <v>1</v>
      </c>
      <c r="G102" s="114" t="s">
        <v>31</v>
      </c>
      <c r="H102" s="105" t="s">
        <v>198</v>
      </c>
      <c r="I102" s="105"/>
      <c r="J102" s="105"/>
      <c r="K102" s="105"/>
      <c r="L102" s="105"/>
      <c r="M102" s="105"/>
      <c r="N102" s="105"/>
      <c r="O102" s="105"/>
      <c r="P102" s="105"/>
      <c r="Q102" s="105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</row>
    <row r="103" spans="2:27" x14ac:dyDescent="0.2">
      <c r="B103" s="115" t="s">
        <v>4</v>
      </c>
      <c r="C103" s="115" t="s">
        <v>148</v>
      </c>
      <c r="D103" s="116"/>
      <c r="E103" s="113"/>
      <c r="F103" s="114">
        <v>1</v>
      </c>
      <c r="G103" s="114" t="s">
        <v>31</v>
      </c>
      <c r="H103" s="105" t="s">
        <v>198</v>
      </c>
      <c r="I103" s="105"/>
      <c r="J103" s="105"/>
      <c r="K103" s="105"/>
      <c r="L103" s="105"/>
      <c r="M103" s="105"/>
      <c r="N103" s="105"/>
      <c r="O103" s="105"/>
      <c r="P103" s="105"/>
      <c r="Q103" s="105"/>
      <c r="R103" s="105"/>
      <c r="S103" s="105"/>
      <c r="T103" s="105"/>
      <c r="U103" s="105"/>
      <c r="V103" s="105"/>
      <c r="W103" s="105"/>
      <c r="X103" s="105"/>
      <c r="Y103" s="105"/>
      <c r="Z103" s="105"/>
      <c r="AA103" s="105"/>
    </row>
    <row r="104" spans="2:27" x14ac:dyDescent="0.2">
      <c r="B104" s="115" t="s">
        <v>4</v>
      </c>
      <c r="C104" s="115" t="s">
        <v>149</v>
      </c>
      <c r="D104" s="116"/>
      <c r="E104" s="113"/>
      <c r="F104" s="114">
        <v>1</v>
      </c>
      <c r="G104" s="114" t="s">
        <v>31</v>
      </c>
      <c r="H104" s="105" t="s">
        <v>198</v>
      </c>
      <c r="I104" s="105"/>
      <c r="J104" s="105"/>
      <c r="K104" s="105"/>
      <c r="L104" s="105"/>
      <c r="M104" s="105"/>
      <c r="N104" s="105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</row>
    <row r="105" spans="2:27" hidden="1" x14ac:dyDescent="0.2">
      <c r="B105" s="115" t="s">
        <v>4</v>
      </c>
      <c r="C105" s="115" t="s">
        <v>150</v>
      </c>
      <c r="D105" s="116"/>
      <c r="E105" s="113"/>
      <c r="F105" s="114">
        <v>1</v>
      </c>
      <c r="G105" s="114" t="s">
        <v>31</v>
      </c>
      <c r="H105" s="105" t="s">
        <v>198</v>
      </c>
      <c r="I105" s="105"/>
      <c r="J105" s="105"/>
      <c r="K105" s="105"/>
      <c r="L105" s="105"/>
      <c r="M105" s="105"/>
      <c r="N105" s="105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105"/>
      <c r="AA105" s="105"/>
    </row>
    <row r="106" spans="2:27" hidden="1" x14ac:dyDescent="0.2">
      <c r="B106" s="115" t="s">
        <v>4</v>
      </c>
      <c r="C106" s="115" t="s">
        <v>151</v>
      </c>
      <c r="D106" s="116"/>
      <c r="E106" s="113"/>
      <c r="F106" s="114">
        <v>1</v>
      </c>
      <c r="G106" s="114" t="s">
        <v>31</v>
      </c>
      <c r="H106" s="105" t="s">
        <v>198</v>
      </c>
      <c r="I106" s="105"/>
      <c r="J106" s="105"/>
      <c r="K106" s="105"/>
      <c r="L106" s="105"/>
      <c r="M106" s="105"/>
      <c r="N106" s="105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</row>
    <row r="107" spans="2:27" x14ac:dyDescent="0.2">
      <c r="B107" s="115" t="s">
        <v>4</v>
      </c>
      <c r="C107" s="115" t="s">
        <v>74</v>
      </c>
      <c r="D107" s="116"/>
      <c r="E107" s="113"/>
      <c r="F107" s="114">
        <v>1</v>
      </c>
      <c r="G107" s="114" t="s">
        <v>31</v>
      </c>
      <c r="H107" s="105" t="s">
        <v>198</v>
      </c>
      <c r="I107" s="105"/>
      <c r="J107" s="105"/>
      <c r="K107" s="105"/>
      <c r="L107" s="105"/>
      <c r="M107" s="105"/>
      <c r="N107" s="105"/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105"/>
      <c r="AA107" s="105"/>
    </row>
    <row r="108" spans="2:27" x14ac:dyDescent="0.2">
      <c r="B108" s="115" t="s">
        <v>6</v>
      </c>
      <c r="C108" s="115" t="s">
        <v>173</v>
      </c>
      <c r="D108" s="116"/>
      <c r="E108" s="113"/>
      <c r="F108" s="114">
        <v>1</v>
      </c>
      <c r="G108" s="114" t="s">
        <v>31</v>
      </c>
      <c r="H108" s="105" t="s">
        <v>198</v>
      </c>
      <c r="I108" s="105"/>
      <c r="J108" s="105"/>
      <c r="K108" s="105"/>
      <c r="L108" s="105"/>
      <c r="M108" s="105"/>
      <c r="N108" s="105"/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105"/>
      <c r="AA108" s="105"/>
    </row>
    <row r="109" spans="2:27" x14ac:dyDescent="0.2">
      <c r="B109" s="115" t="s">
        <v>6</v>
      </c>
      <c r="C109" s="115" t="s">
        <v>148</v>
      </c>
      <c r="D109" s="116"/>
      <c r="E109" s="113"/>
      <c r="F109" s="114">
        <v>1</v>
      </c>
      <c r="G109" s="114" t="s">
        <v>31</v>
      </c>
      <c r="H109" s="105" t="s">
        <v>198</v>
      </c>
      <c r="I109" s="105"/>
      <c r="J109" s="105"/>
      <c r="K109" s="105"/>
      <c r="L109" s="105"/>
      <c r="M109" s="105"/>
      <c r="N109" s="105"/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105"/>
      <c r="AA109" s="105"/>
    </row>
    <row r="110" spans="2:27" x14ac:dyDescent="0.2">
      <c r="B110" s="115" t="s">
        <v>6</v>
      </c>
      <c r="C110" s="115" t="s">
        <v>149</v>
      </c>
      <c r="D110" s="116"/>
      <c r="E110" s="113"/>
      <c r="F110" s="114">
        <v>1</v>
      </c>
      <c r="G110" s="114" t="s">
        <v>31</v>
      </c>
      <c r="H110" s="105" t="s">
        <v>198</v>
      </c>
      <c r="I110" s="105"/>
      <c r="J110" s="105"/>
      <c r="K110" s="105"/>
      <c r="L110" s="105"/>
      <c r="M110" s="105"/>
      <c r="N110" s="105"/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105"/>
      <c r="AA110" s="105"/>
    </row>
    <row r="111" spans="2:27" hidden="1" x14ac:dyDescent="0.2">
      <c r="B111" s="115" t="s">
        <v>6</v>
      </c>
      <c r="C111" s="115" t="s">
        <v>150</v>
      </c>
      <c r="D111" s="116"/>
      <c r="E111" s="113"/>
      <c r="F111" s="114">
        <v>1</v>
      </c>
      <c r="G111" s="114" t="s">
        <v>31</v>
      </c>
      <c r="H111" s="105" t="s">
        <v>198</v>
      </c>
      <c r="I111" s="105"/>
      <c r="J111" s="105"/>
      <c r="K111" s="105"/>
      <c r="L111" s="105"/>
      <c r="M111" s="105"/>
      <c r="N111" s="105"/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105"/>
      <c r="AA111" s="105"/>
    </row>
    <row r="112" spans="2:27" hidden="1" x14ac:dyDescent="0.2">
      <c r="B112" s="115" t="s">
        <v>6</v>
      </c>
      <c r="C112" s="115" t="s">
        <v>151</v>
      </c>
      <c r="D112" s="116"/>
      <c r="E112" s="113"/>
      <c r="F112" s="114">
        <v>1</v>
      </c>
      <c r="G112" s="114" t="s">
        <v>31</v>
      </c>
      <c r="H112" s="105" t="s">
        <v>198</v>
      </c>
      <c r="I112" s="105"/>
      <c r="J112" s="105"/>
      <c r="K112" s="105"/>
      <c r="L112" s="105"/>
      <c r="M112" s="105"/>
      <c r="N112" s="105"/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105"/>
      <c r="AA112" s="105"/>
    </row>
    <row r="113" spans="1:27" x14ac:dyDescent="0.2">
      <c r="B113" s="115" t="s">
        <v>6</v>
      </c>
      <c r="C113" s="115" t="s">
        <v>74</v>
      </c>
      <c r="D113" s="116"/>
      <c r="E113" s="113"/>
      <c r="F113" s="114">
        <v>1</v>
      </c>
      <c r="G113" s="114" t="s">
        <v>31</v>
      </c>
      <c r="H113" s="105" t="s">
        <v>198</v>
      </c>
      <c r="I113" s="105"/>
      <c r="J113" s="105"/>
      <c r="K113" s="105"/>
      <c r="L113" s="105"/>
      <c r="M113" s="105"/>
      <c r="N113" s="105"/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105"/>
      <c r="AA113" s="105"/>
    </row>
    <row r="114" spans="1:27" x14ac:dyDescent="0.2">
      <c r="B114" s="115" t="s">
        <v>6</v>
      </c>
      <c r="C114" s="115" t="s">
        <v>106</v>
      </c>
      <c r="D114" s="116"/>
      <c r="E114" s="113"/>
      <c r="F114" s="114">
        <v>1</v>
      </c>
      <c r="G114" s="114" t="s">
        <v>31</v>
      </c>
      <c r="H114" s="105" t="s">
        <v>198</v>
      </c>
      <c r="I114" s="105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5"/>
    </row>
    <row r="115" spans="1:27" x14ac:dyDescent="0.2">
      <c r="B115" s="115" t="s">
        <v>6</v>
      </c>
      <c r="C115" s="115" t="s">
        <v>76</v>
      </c>
      <c r="D115" s="116"/>
      <c r="E115" s="113"/>
      <c r="F115" s="114">
        <v>1</v>
      </c>
      <c r="G115" s="114" t="s">
        <v>31</v>
      </c>
      <c r="H115" s="105" t="s">
        <v>198</v>
      </c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</row>
    <row r="116" spans="1:27" x14ac:dyDescent="0.2">
      <c r="A116" s="13"/>
      <c r="B116" s="115" t="s">
        <v>107</v>
      </c>
      <c r="C116" s="115" t="s">
        <v>152</v>
      </c>
      <c r="D116" s="116"/>
      <c r="E116" s="113"/>
      <c r="F116" s="114">
        <v>0</v>
      </c>
      <c r="G116" s="114" t="s">
        <v>31</v>
      </c>
      <c r="H116" s="105" t="s">
        <v>198</v>
      </c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</row>
    <row r="117" spans="1:27" x14ac:dyDescent="0.2">
      <c r="A117" s="13"/>
      <c r="B117" s="115" t="s">
        <v>107</v>
      </c>
      <c r="C117" s="115" t="s">
        <v>153</v>
      </c>
      <c r="D117" s="116"/>
      <c r="E117" s="113"/>
      <c r="F117" s="114">
        <v>0</v>
      </c>
      <c r="G117" s="114" t="s">
        <v>31</v>
      </c>
      <c r="H117" s="105" t="s">
        <v>198</v>
      </c>
      <c r="I117" s="105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105"/>
      <c r="AA117" s="105"/>
    </row>
    <row r="118" spans="1:27" hidden="1" x14ac:dyDescent="0.2">
      <c r="A118" s="13"/>
      <c r="B118" s="115" t="s">
        <v>107</v>
      </c>
      <c r="C118" s="115" t="s">
        <v>154</v>
      </c>
      <c r="D118" s="116"/>
      <c r="E118" s="113"/>
      <c r="F118" s="114">
        <v>0</v>
      </c>
      <c r="G118" s="114" t="s">
        <v>31</v>
      </c>
      <c r="H118" s="105" t="s">
        <v>198</v>
      </c>
      <c r="I118" s="105"/>
      <c r="J118" s="105"/>
      <c r="K118" s="105"/>
      <c r="L118" s="105"/>
      <c r="M118" s="105"/>
      <c r="N118" s="105"/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105"/>
      <c r="AA118" s="105"/>
    </row>
    <row r="119" spans="1:27" hidden="1" x14ac:dyDescent="0.2">
      <c r="B119" s="115" t="s">
        <v>107</v>
      </c>
      <c r="C119" s="115" t="s">
        <v>156</v>
      </c>
      <c r="D119" s="116"/>
      <c r="E119" s="113"/>
      <c r="F119" s="114">
        <v>0</v>
      </c>
      <c r="G119" s="114" t="s">
        <v>31</v>
      </c>
      <c r="H119" s="105" t="s">
        <v>198</v>
      </c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</row>
    <row r="120" spans="1:27" x14ac:dyDescent="0.2">
      <c r="B120" s="115" t="s">
        <v>107</v>
      </c>
      <c r="C120" s="115" t="s">
        <v>111</v>
      </c>
      <c r="D120" s="116"/>
      <c r="E120" s="113"/>
      <c r="F120" s="114">
        <v>1</v>
      </c>
      <c r="G120" s="114" t="s">
        <v>31</v>
      </c>
      <c r="H120" s="105" t="s">
        <v>198</v>
      </c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</row>
    <row r="121" spans="1:27" x14ac:dyDescent="0.2">
      <c r="B121" s="115" t="s">
        <v>108</v>
      </c>
      <c r="C121" s="115" t="s">
        <v>115</v>
      </c>
      <c r="D121" s="116"/>
      <c r="E121" s="113"/>
      <c r="F121" s="114">
        <v>0</v>
      </c>
      <c r="G121" s="114" t="s">
        <v>31</v>
      </c>
      <c r="H121" s="105" t="s">
        <v>198</v>
      </c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</row>
    <row r="122" spans="1:27" x14ac:dyDescent="0.2">
      <c r="B122" s="115" t="s">
        <v>108</v>
      </c>
      <c r="C122" s="115" t="s">
        <v>116</v>
      </c>
      <c r="D122" s="116"/>
      <c r="E122" s="113"/>
      <c r="F122" s="114">
        <v>0</v>
      </c>
      <c r="G122" s="114" t="s">
        <v>31</v>
      </c>
      <c r="H122" s="105" t="s">
        <v>198</v>
      </c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</row>
    <row r="123" spans="1:27" x14ac:dyDescent="0.2">
      <c r="B123" s="115" t="s">
        <v>108</v>
      </c>
      <c r="C123" s="115" t="s">
        <v>157</v>
      </c>
      <c r="D123" s="116"/>
      <c r="E123" s="113"/>
      <c r="F123" s="114">
        <v>0</v>
      </c>
      <c r="G123" s="114" t="s">
        <v>31</v>
      </c>
      <c r="H123" s="105" t="s">
        <v>198</v>
      </c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</row>
    <row r="124" spans="1:27" x14ac:dyDescent="0.2">
      <c r="B124" s="115" t="s">
        <v>108</v>
      </c>
      <c r="C124" s="115" t="s">
        <v>158</v>
      </c>
      <c r="D124" s="116"/>
      <c r="E124" s="113"/>
      <c r="F124" s="114">
        <v>0</v>
      </c>
      <c r="G124" s="114" t="s">
        <v>31</v>
      </c>
      <c r="H124" s="105" t="s">
        <v>198</v>
      </c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</row>
    <row r="125" spans="1:27" x14ac:dyDescent="0.2">
      <c r="B125" s="115" t="s">
        <v>108</v>
      </c>
      <c r="C125" s="115" t="s">
        <v>111</v>
      </c>
      <c r="D125" s="116"/>
      <c r="E125" s="113"/>
      <c r="F125" s="114">
        <v>1</v>
      </c>
      <c r="G125" s="114" t="s">
        <v>31</v>
      </c>
      <c r="H125" s="105" t="s">
        <v>198</v>
      </c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</row>
    <row r="126" spans="1:27" x14ac:dyDescent="0.2">
      <c r="B126" s="115" t="s">
        <v>109</v>
      </c>
      <c r="C126" s="115" t="s">
        <v>159</v>
      </c>
      <c r="D126" s="116"/>
      <c r="E126" s="113"/>
      <c r="F126" s="114">
        <v>0</v>
      </c>
      <c r="G126" s="114" t="s">
        <v>31</v>
      </c>
      <c r="H126" s="105" t="s">
        <v>198</v>
      </c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</row>
    <row r="127" spans="1:27" x14ac:dyDescent="0.2">
      <c r="B127" s="115" t="s">
        <v>109</v>
      </c>
      <c r="C127" s="115" t="s">
        <v>168</v>
      </c>
      <c r="D127" s="116"/>
      <c r="E127" s="113"/>
      <c r="F127" s="114">
        <v>1</v>
      </c>
      <c r="G127" s="114" t="s">
        <v>31</v>
      </c>
      <c r="H127" s="105" t="s">
        <v>198</v>
      </c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</row>
    <row r="128" spans="1:27" hidden="1" x14ac:dyDescent="0.2">
      <c r="B128" s="115" t="s">
        <v>109</v>
      </c>
      <c r="C128" s="115" t="s">
        <v>161</v>
      </c>
      <c r="D128" s="116"/>
      <c r="E128" s="113"/>
      <c r="F128" s="114">
        <v>0</v>
      </c>
      <c r="G128" s="114" t="s">
        <v>31</v>
      </c>
      <c r="H128" s="105" t="s">
        <v>198</v>
      </c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</row>
    <row r="129" spans="2:27" x14ac:dyDescent="0.2">
      <c r="B129" s="115" t="s">
        <v>109</v>
      </c>
      <c r="C129" s="115" t="s">
        <v>111</v>
      </c>
      <c r="D129" s="116"/>
      <c r="E129" s="113"/>
      <c r="F129" s="114">
        <v>1</v>
      </c>
      <c r="G129" s="114" t="s">
        <v>31</v>
      </c>
      <c r="H129" s="105" t="s">
        <v>198</v>
      </c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</row>
    <row r="130" spans="2:27" x14ac:dyDescent="0.2">
      <c r="B130" s="115" t="s">
        <v>110</v>
      </c>
      <c r="C130" s="115" t="s">
        <v>162</v>
      </c>
      <c r="D130" s="116"/>
      <c r="E130" s="113"/>
      <c r="F130" s="114">
        <v>0</v>
      </c>
      <c r="G130" s="114" t="s">
        <v>31</v>
      </c>
      <c r="H130" s="105" t="s">
        <v>198</v>
      </c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</row>
    <row r="131" spans="2:27" x14ac:dyDescent="0.2">
      <c r="B131" s="115" t="s">
        <v>110</v>
      </c>
      <c r="C131" s="115" t="s">
        <v>148</v>
      </c>
      <c r="D131" s="116"/>
      <c r="E131" s="113"/>
      <c r="F131" s="114">
        <v>0</v>
      </c>
      <c r="G131" s="114" t="s">
        <v>31</v>
      </c>
      <c r="H131" s="105" t="s">
        <v>198</v>
      </c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</row>
    <row r="132" spans="2:27" hidden="1" x14ac:dyDescent="0.2">
      <c r="B132" s="115" t="s">
        <v>110</v>
      </c>
      <c r="C132" s="115" t="s">
        <v>151</v>
      </c>
      <c r="D132" s="116"/>
      <c r="E132" s="113"/>
      <c r="F132" s="114">
        <v>0</v>
      </c>
      <c r="G132" s="114" t="s">
        <v>31</v>
      </c>
      <c r="H132" s="105" t="s">
        <v>198</v>
      </c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</row>
    <row r="133" spans="2:27" hidden="1" x14ac:dyDescent="0.2">
      <c r="B133" s="115" t="s">
        <v>110</v>
      </c>
      <c r="C133" s="115" t="s">
        <v>150</v>
      </c>
      <c r="D133" s="116"/>
      <c r="E133" s="113"/>
      <c r="F133" s="114">
        <v>0</v>
      </c>
      <c r="G133" s="114" t="s">
        <v>31</v>
      </c>
      <c r="H133" s="105" t="s">
        <v>198</v>
      </c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</row>
    <row r="134" spans="2:27" x14ac:dyDescent="0.2">
      <c r="B134" s="115" t="s">
        <v>110</v>
      </c>
      <c r="C134" s="115" t="s">
        <v>165</v>
      </c>
      <c r="D134" s="116"/>
      <c r="E134" s="113"/>
      <c r="F134" s="114">
        <v>0</v>
      </c>
      <c r="G134" s="114" t="s">
        <v>31</v>
      </c>
      <c r="H134" s="105" t="s">
        <v>198</v>
      </c>
      <c r="I134" s="105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105"/>
      <c r="U134" s="105"/>
      <c r="V134" s="105"/>
      <c r="W134" s="105"/>
      <c r="X134" s="105"/>
      <c r="Y134" s="105"/>
      <c r="Z134" s="105"/>
      <c r="AA134" s="105"/>
    </row>
    <row r="135" spans="2:27" x14ac:dyDescent="0.2">
      <c r="B135" s="115" t="s">
        <v>110</v>
      </c>
      <c r="C135" s="115" t="s">
        <v>166</v>
      </c>
      <c r="D135" s="116"/>
      <c r="E135" s="113"/>
      <c r="F135" s="114">
        <v>0</v>
      </c>
      <c r="G135" s="114" t="s">
        <v>31</v>
      </c>
      <c r="H135" s="105" t="s">
        <v>198</v>
      </c>
      <c r="I135" s="105"/>
      <c r="J135" s="105"/>
      <c r="K135" s="105"/>
      <c r="L135" s="105"/>
      <c r="M135" s="105"/>
      <c r="N135" s="105"/>
      <c r="O135" s="105"/>
      <c r="P135" s="105"/>
      <c r="Q135" s="105"/>
      <c r="R135" s="105"/>
      <c r="S135" s="105"/>
      <c r="T135" s="105"/>
      <c r="U135" s="105"/>
      <c r="V135" s="105"/>
      <c r="W135" s="105"/>
      <c r="X135" s="105"/>
      <c r="Y135" s="105"/>
      <c r="Z135" s="105"/>
      <c r="AA135" s="105"/>
    </row>
    <row r="136" spans="2:27" x14ac:dyDescent="0.2">
      <c r="B136" s="115" t="s">
        <v>110</v>
      </c>
      <c r="C136" s="115" t="s">
        <v>111</v>
      </c>
      <c r="D136" s="116"/>
      <c r="E136" s="113"/>
      <c r="F136" s="114">
        <v>1</v>
      </c>
      <c r="G136" s="114" t="s">
        <v>31</v>
      </c>
      <c r="H136" s="105" t="s">
        <v>198</v>
      </c>
      <c r="I136" s="105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105"/>
      <c r="U136" s="105"/>
      <c r="V136" s="105"/>
      <c r="W136" s="105"/>
      <c r="X136" s="105"/>
      <c r="Y136" s="105"/>
      <c r="Z136" s="105"/>
      <c r="AA136" s="105"/>
    </row>
    <row r="137" spans="2:27" x14ac:dyDescent="0.2">
      <c r="B137" s="115" t="s">
        <v>146</v>
      </c>
      <c r="C137" s="115" t="s">
        <v>167</v>
      </c>
      <c r="D137" s="116"/>
      <c r="E137" s="113"/>
      <c r="F137" s="114">
        <v>1</v>
      </c>
      <c r="G137" s="114" t="s">
        <v>31</v>
      </c>
      <c r="H137" s="105" t="s">
        <v>198</v>
      </c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</row>
    <row r="138" spans="2:27" x14ac:dyDescent="0.2">
      <c r="B138" s="115" t="s">
        <v>146</v>
      </c>
      <c r="C138" s="115" t="s">
        <v>159</v>
      </c>
      <c r="D138" s="116"/>
      <c r="E138" s="113"/>
      <c r="F138" s="114">
        <v>0</v>
      </c>
      <c r="G138" s="114" t="s">
        <v>31</v>
      </c>
      <c r="H138" s="105" t="s">
        <v>198</v>
      </c>
      <c r="I138" s="105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105"/>
      <c r="U138" s="105"/>
      <c r="V138" s="105"/>
      <c r="W138" s="105"/>
      <c r="X138" s="105"/>
      <c r="Y138" s="105"/>
      <c r="Z138" s="105"/>
      <c r="AA138" s="105"/>
    </row>
    <row r="139" spans="2:27" x14ac:dyDescent="0.2">
      <c r="B139" s="115" t="s">
        <v>146</v>
      </c>
      <c r="C139" s="115" t="s">
        <v>160</v>
      </c>
      <c r="D139" s="116"/>
      <c r="E139" s="113"/>
      <c r="F139" s="114">
        <v>0</v>
      </c>
      <c r="G139" s="114" t="s">
        <v>31</v>
      </c>
      <c r="H139" s="105" t="s">
        <v>198</v>
      </c>
      <c r="I139" s="105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105"/>
      <c r="U139" s="105"/>
      <c r="V139" s="105"/>
      <c r="W139" s="105"/>
      <c r="X139" s="105"/>
      <c r="Y139" s="105"/>
      <c r="Z139" s="105"/>
      <c r="AA139" s="105"/>
    </row>
    <row r="140" spans="2:27" x14ac:dyDescent="0.2">
      <c r="B140" s="115" t="s">
        <v>146</v>
      </c>
      <c r="C140" s="115" t="s">
        <v>111</v>
      </c>
      <c r="D140" s="116"/>
      <c r="E140" s="113"/>
      <c r="F140" s="114">
        <v>1</v>
      </c>
      <c r="G140" s="114" t="s">
        <v>31</v>
      </c>
      <c r="H140" s="105" t="s">
        <v>198</v>
      </c>
      <c r="I140" s="105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5"/>
      <c r="U140" s="105"/>
      <c r="V140" s="105"/>
      <c r="W140" s="105"/>
      <c r="X140" s="105"/>
      <c r="Y140" s="105"/>
      <c r="Z140" s="105"/>
      <c r="AA140" s="105"/>
    </row>
    <row r="142" spans="2:27" ht="15" x14ac:dyDescent="0.25">
      <c r="B142" s="8" t="s">
        <v>32</v>
      </c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spans="2:27" ht="15" x14ac:dyDescent="0.2">
      <c r="B143" s="11" t="s">
        <v>30</v>
      </c>
      <c r="C143" s="11"/>
      <c r="D143" s="11"/>
      <c r="E143" s="11"/>
      <c r="F143" s="15"/>
      <c r="G143" s="15" t="s">
        <v>22</v>
      </c>
      <c r="H143" s="12">
        <v>2023</v>
      </c>
      <c r="I143" s="12">
        <v>2024</v>
      </c>
      <c r="J143" s="12">
        <v>2025</v>
      </c>
      <c r="K143" s="12">
        <v>2026</v>
      </c>
      <c r="L143" s="12">
        <v>2027</v>
      </c>
      <c r="M143" s="12">
        <v>2028</v>
      </c>
      <c r="N143" s="12">
        <v>2029</v>
      </c>
      <c r="O143" s="12">
        <v>2030</v>
      </c>
      <c r="P143" s="12">
        <v>2031</v>
      </c>
      <c r="Q143" s="12">
        <v>2032</v>
      </c>
      <c r="R143" s="12">
        <v>2033</v>
      </c>
      <c r="S143" s="12">
        <v>2034</v>
      </c>
      <c r="T143" s="12">
        <v>2035</v>
      </c>
      <c r="U143" s="12">
        <v>2036</v>
      </c>
      <c r="V143" s="12">
        <v>2037</v>
      </c>
      <c r="W143" s="12">
        <v>2038</v>
      </c>
      <c r="X143" s="12">
        <v>2039</v>
      </c>
      <c r="Y143" s="12">
        <v>2040</v>
      </c>
      <c r="Z143" s="12">
        <v>2041</v>
      </c>
      <c r="AA143" s="12">
        <v>2042</v>
      </c>
    </row>
    <row r="144" spans="2:27" x14ac:dyDescent="0.2">
      <c r="B144" s="113" t="s">
        <v>1</v>
      </c>
      <c r="C144" s="113"/>
      <c r="D144" s="113"/>
      <c r="E144" s="113"/>
      <c r="F144" s="114"/>
      <c r="G144" s="114" t="s">
        <v>31</v>
      </c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</row>
    <row r="145" spans="2:27" hidden="1" x14ac:dyDescent="0.2">
      <c r="B145" s="113" t="s">
        <v>119</v>
      </c>
      <c r="C145" s="113"/>
      <c r="D145" s="113"/>
      <c r="E145" s="113"/>
      <c r="F145" s="114"/>
      <c r="G145" s="114" t="s">
        <v>31</v>
      </c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</row>
    <row r="146" spans="2:27" hidden="1" x14ac:dyDescent="0.2">
      <c r="B146" s="113" t="s">
        <v>120</v>
      </c>
      <c r="C146" s="113"/>
      <c r="D146" s="113"/>
      <c r="E146" s="113"/>
      <c r="F146" s="114"/>
      <c r="G146" s="114" t="s">
        <v>31</v>
      </c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</row>
    <row r="147" spans="2:27" hidden="1" x14ac:dyDescent="0.2">
      <c r="B147" s="113" t="s">
        <v>2</v>
      </c>
      <c r="C147" s="113"/>
      <c r="D147" s="113"/>
      <c r="E147" s="113"/>
      <c r="F147" s="114"/>
      <c r="G147" s="114" t="s">
        <v>31</v>
      </c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</row>
    <row r="148" spans="2:27" hidden="1" x14ac:dyDescent="0.2">
      <c r="B148" s="113" t="s">
        <v>3</v>
      </c>
      <c r="C148" s="113"/>
      <c r="D148" s="113"/>
      <c r="E148" s="113"/>
      <c r="F148" s="114"/>
      <c r="G148" s="114" t="s">
        <v>31</v>
      </c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</row>
    <row r="149" spans="2:27" hidden="1" x14ac:dyDescent="0.2">
      <c r="B149" s="113" t="s">
        <v>4</v>
      </c>
      <c r="C149" s="113"/>
      <c r="D149" s="113"/>
      <c r="E149" s="113"/>
      <c r="F149" s="114"/>
      <c r="G149" s="114" t="s">
        <v>31</v>
      </c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</row>
    <row r="150" spans="2:27" hidden="1" x14ac:dyDescent="0.2">
      <c r="B150" s="113" t="s">
        <v>6</v>
      </c>
      <c r="C150" s="113"/>
      <c r="D150" s="113"/>
      <c r="E150" s="113"/>
      <c r="F150" s="114"/>
      <c r="G150" s="114" t="s">
        <v>31</v>
      </c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</row>
    <row r="151" spans="2:27" x14ac:dyDescent="0.2">
      <c r="B151" s="113" t="s">
        <v>107</v>
      </c>
      <c r="C151" s="113"/>
      <c r="D151" s="113"/>
      <c r="E151" s="113"/>
      <c r="F151" s="114"/>
      <c r="G151" s="114" t="s">
        <v>31</v>
      </c>
      <c r="H151" s="105" t="s">
        <v>198</v>
      </c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</row>
    <row r="152" spans="2:27" x14ac:dyDescent="0.2">
      <c r="B152" s="113" t="s">
        <v>108</v>
      </c>
      <c r="C152" s="113"/>
      <c r="D152" s="113"/>
      <c r="E152" s="113"/>
      <c r="F152" s="114"/>
      <c r="G152" s="114" t="s">
        <v>31</v>
      </c>
      <c r="H152" s="105" t="s">
        <v>198</v>
      </c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</row>
    <row r="153" spans="2:27" x14ac:dyDescent="0.2">
      <c r="B153" s="113" t="s">
        <v>109</v>
      </c>
      <c r="C153" s="113"/>
      <c r="D153" s="113"/>
      <c r="E153" s="113"/>
      <c r="F153" s="114"/>
      <c r="G153" s="114" t="s">
        <v>31</v>
      </c>
      <c r="H153" s="105" t="s">
        <v>198</v>
      </c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</row>
    <row r="154" spans="2:27" x14ac:dyDescent="0.2">
      <c r="B154" s="113" t="s">
        <v>110</v>
      </c>
      <c r="C154" s="113"/>
      <c r="D154" s="113"/>
      <c r="E154" s="113"/>
      <c r="F154" s="114"/>
      <c r="G154" s="114" t="s">
        <v>31</v>
      </c>
      <c r="H154" s="105" t="s">
        <v>198</v>
      </c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</row>
    <row r="155" spans="2:27" x14ac:dyDescent="0.2">
      <c r="B155" s="115" t="s">
        <v>146</v>
      </c>
      <c r="C155" s="113"/>
      <c r="D155" s="113"/>
      <c r="E155" s="113"/>
      <c r="F155" s="114"/>
      <c r="G155" s="114" t="s">
        <v>31</v>
      </c>
      <c r="H155" s="105" t="s">
        <v>198</v>
      </c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</row>
    <row r="157" spans="2:27" ht="15" x14ac:dyDescent="0.25">
      <c r="B157" s="8" t="s">
        <v>33</v>
      </c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spans="2:27" ht="15" x14ac:dyDescent="0.2">
      <c r="B158" s="11" t="s">
        <v>30</v>
      </c>
      <c r="C158" s="11"/>
      <c r="D158" s="11"/>
      <c r="E158" s="11"/>
      <c r="F158" s="15"/>
      <c r="G158" s="15" t="s">
        <v>22</v>
      </c>
      <c r="H158" s="12">
        <v>2023</v>
      </c>
      <c r="I158" s="12">
        <v>2024</v>
      </c>
      <c r="J158" s="12">
        <v>2025</v>
      </c>
      <c r="K158" s="12">
        <v>2026</v>
      </c>
      <c r="L158" s="12">
        <v>2027</v>
      </c>
      <c r="M158" s="12">
        <v>2028</v>
      </c>
      <c r="N158" s="12">
        <v>2029</v>
      </c>
      <c r="O158" s="12">
        <v>2030</v>
      </c>
      <c r="P158" s="12">
        <v>2031</v>
      </c>
      <c r="Q158" s="12">
        <v>2032</v>
      </c>
      <c r="R158" s="12">
        <v>2033</v>
      </c>
      <c r="S158" s="12">
        <v>2034</v>
      </c>
      <c r="T158" s="12">
        <v>2035</v>
      </c>
      <c r="U158" s="12">
        <v>2036</v>
      </c>
      <c r="V158" s="12">
        <v>2037</v>
      </c>
      <c r="W158" s="12">
        <v>2038</v>
      </c>
      <c r="X158" s="12">
        <v>2039</v>
      </c>
      <c r="Y158" s="12">
        <v>2040</v>
      </c>
      <c r="Z158" s="12">
        <v>2041</v>
      </c>
      <c r="AA158" s="12">
        <v>2042</v>
      </c>
    </row>
    <row r="159" spans="2:27" x14ac:dyDescent="0.2">
      <c r="B159" s="113" t="s">
        <v>1</v>
      </c>
      <c r="C159" s="113"/>
      <c r="D159" s="113"/>
      <c r="E159" s="113"/>
      <c r="F159" s="114"/>
      <c r="G159" s="114" t="s">
        <v>31</v>
      </c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</row>
    <row r="160" spans="2:27" hidden="1" x14ac:dyDescent="0.2">
      <c r="B160" s="113" t="s">
        <v>119</v>
      </c>
      <c r="C160" s="113"/>
      <c r="D160" s="113"/>
      <c r="E160" s="113"/>
      <c r="F160" s="114"/>
      <c r="G160" s="114" t="s">
        <v>31</v>
      </c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</row>
    <row r="161" spans="2:27" hidden="1" x14ac:dyDescent="0.2">
      <c r="B161" s="113" t="s">
        <v>120</v>
      </c>
      <c r="C161" s="113"/>
      <c r="D161" s="113"/>
      <c r="E161" s="113"/>
      <c r="F161" s="114"/>
      <c r="G161" s="114" t="s">
        <v>31</v>
      </c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</row>
    <row r="162" spans="2:27" hidden="1" x14ac:dyDescent="0.2">
      <c r="B162" s="113" t="s">
        <v>2</v>
      </c>
      <c r="C162" s="113"/>
      <c r="D162" s="113"/>
      <c r="E162" s="113"/>
      <c r="F162" s="114"/>
      <c r="G162" s="114" t="s">
        <v>31</v>
      </c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</row>
    <row r="163" spans="2:27" hidden="1" x14ac:dyDescent="0.2">
      <c r="B163" s="113" t="s">
        <v>3</v>
      </c>
      <c r="C163" s="113"/>
      <c r="D163" s="113"/>
      <c r="E163" s="113"/>
      <c r="F163" s="114"/>
      <c r="G163" s="114" t="s">
        <v>31</v>
      </c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</row>
    <row r="164" spans="2:27" hidden="1" x14ac:dyDescent="0.2">
      <c r="B164" s="113" t="s">
        <v>4</v>
      </c>
      <c r="C164" s="113"/>
      <c r="D164" s="113"/>
      <c r="E164" s="113"/>
      <c r="F164" s="114"/>
      <c r="G164" s="114" t="s">
        <v>31</v>
      </c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</row>
    <row r="165" spans="2:27" hidden="1" x14ac:dyDescent="0.2">
      <c r="B165" s="113" t="s">
        <v>6</v>
      </c>
      <c r="C165" s="113"/>
      <c r="D165" s="113"/>
      <c r="E165" s="113"/>
      <c r="F165" s="114"/>
      <c r="G165" s="114" t="s">
        <v>31</v>
      </c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</row>
    <row r="166" spans="2:27" x14ac:dyDescent="0.2">
      <c r="B166" s="113" t="s">
        <v>107</v>
      </c>
      <c r="C166" s="113"/>
      <c r="D166" s="113"/>
      <c r="E166" s="113"/>
      <c r="F166" s="114"/>
      <c r="G166" s="114" t="s">
        <v>31</v>
      </c>
      <c r="H166" s="105" t="s">
        <v>198</v>
      </c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</row>
    <row r="167" spans="2:27" x14ac:dyDescent="0.2">
      <c r="B167" s="113" t="s">
        <v>108</v>
      </c>
      <c r="C167" s="113"/>
      <c r="D167" s="113"/>
      <c r="E167" s="113"/>
      <c r="F167" s="114"/>
      <c r="G167" s="114" t="s">
        <v>31</v>
      </c>
      <c r="H167" s="105" t="s">
        <v>198</v>
      </c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</row>
    <row r="168" spans="2:27" x14ac:dyDescent="0.2">
      <c r="B168" s="113" t="s">
        <v>109</v>
      </c>
      <c r="C168" s="113"/>
      <c r="D168" s="113"/>
      <c r="E168" s="113"/>
      <c r="F168" s="114"/>
      <c r="G168" s="114" t="s">
        <v>31</v>
      </c>
      <c r="H168" s="105" t="s">
        <v>198</v>
      </c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</row>
    <row r="169" spans="2:27" x14ac:dyDescent="0.2">
      <c r="B169" s="113" t="s">
        <v>110</v>
      </c>
      <c r="C169" s="113"/>
      <c r="D169" s="113"/>
      <c r="E169" s="113"/>
      <c r="F169" s="114"/>
      <c r="G169" s="114" t="s">
        <v>31</v>
      </c>
      <c r="H169" s="105" t="s">
        <v>198</v>
      </c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</row>
    <row r="170" spans="2:27" x14ac:dyDescent="0.2">
      <c r="B170" s="115" t="s">
        <v>146</v>
      </c>
      <c r="C170" s="113"/>
      <c r="D170" s="113"/>
      <c r="E170" s="113"/>
      <c r="F170" s="114"/>
      <c r="G170" s="114" t="s">
        <v>31</v>
      </c>
      <c r="H170" s="105" t="s">
        <v>198</v>
      </c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</row>
    <row r="173" spans="2:27" ht="19.5" x14ac:dyDescent="0.3">
      <c r="B173" s="2" t="s">
        <v>35</v>
      </c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5" spans="2:27" ht="15" x14ac:dyDescent="0.25">
      <c r="B175" s="8" t="s">
        <v>9</v>
      </c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2:27" ht="15" x14ac:dyDescent="0.2">
      <c r="B176" s="11" t="s">
        <v>16</v>
      </c>
      <c r="C176" s="11"/>
      <c r="D176" s="17" t="s">
        <v>36</v>
      </c>
      <c r="E176" s="17" t="s">
        <v>137</v>
      </c>
      <c r="F176" s="15"/>
      <c r="G176" s="15" t="s">
        <v>22</v>
      </c>
      <c r="H176" s="12">
        <v>2023</v>
      </c>
      <c r="I176" s="12">
        <v>2024</v>
      </c>
      <c r="J176" s="12">
        <v>2025</v>
      </c>
      <c r="K176" s="12">
        <v>2026</v>
      </c>
      <c r="L176" s="12">
        <v>2027</v>
      </c>
      <c r="M176" s="12">
        <v>2028</v>
      </c>
      <c r="N176" s="12">
        <v>2029</v>
      </c>
      <c r="O176" s="12">
        <v>2030</v>
      </c>
      <c r="P176" s="12">
        <v>2031</v>
      </c>
      <c r="Q176" s="12">
        <v>2032</v>
      </c>
      <c r="R176" s="12">
        <v>2033</v>
      </c>
      <c r="S176" s="12">
        <v>2034</v>
      </c>
      <c r="T176" s="12">
        <v>2035</v>
      </c>
      <c r="U176" s="12">
        <v>2036</v>
      </c>
      <c r="V176" s="12">
        <v>2037</v>
      </c>
      <c r="W176" s="12">
        <v>2038</v>
      </c>
      <c r="X176" s="12">
        <v>2039</v>
      </c>
      <c r="Y176" s="12">
        <v>2040</v>
      </c>
      <c r="Z176" s="12">
        <v>2041</v>
      </c>
      <c r="AA176" s="12">
        <v>2042</v>
      </c>
    </row>
    <row r="177" spans="2:27" x14ac:dyDescent="0.2">
      <c r="B177" s="113" t="s">
        <v>1</v>
      </c>
      <c r="C177" s="113"/>
      <c r="D177" s="113"/>
      <c r="E177" s="113"/>
      <c r="F177" s="114"/>
      <c r="G177" s="114" t="s">
        <v>31</v>
      </c>
      <c r="H177" s="105" t="s">
        <v>198</v>
      </c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</row>
    <row r="178" spans="2:27" hidden="1" x14ac:dyDescent="0.2">
      <c r="B178" s="113" t="s">
        <v>119</v>
      </c>
      <c r="C178" s="113"/>
      <c r="D178" s="113"/>
      <c r="E178" s="113"/>
      <c r="F178" s="114"/>
      <c r="G178" s="114" t="s">
        <v>31</v>
      </c>
      <c r="H178" s="105" t="s">
        <v>198</v>
      </c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</row>
    <row r="179" spans="2:27" hidden="1" x14ac:dyDescent="0.2">
      <c r="B179" s="113" t="s">
        <v>120</v>
      </c>
      <c r="C179" s="113"/>
      <c r="D179" s="113"/>
      <c r="E179" s="113"/>
      <c r="F179" s="114"/>
      <c r="G179" s="114" t="s">
        <v>31</v>
      </c>
      <c r="H179" s="105" t="s">
        <v>198</v>
      </c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</row>
    <row r="180" spans="2:27" hidden="1" x14ac:dyDescent="0.2">
      <c r="B180" s="113" t="s">
        <v>2</v>
      </c>
      <c r="C180" s="113"/>
      <c r="D180" s="113"/>
      <c r="E180" s="113"/>
      <c r="F180" s="114"/>
      <c r="G180" s="114" t="s">
        <v>31</v>
      </c>
      <c r="H180" s="105" t="s">
        <v>198</v>
      </c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</row>
    <row r="181" spans="2:27" hidden="1" x14ac:dyDescent="0.2">
      <c r="B181" s="113" t="s">
        <v>3</v>
      </c>
      <c r="C181" s="113"/>
      <c r="D181" s="113"/>
      <c r="E181" s="113"/>
      <c r="F181" s="114"/>
      <c r="G181" s="114" t="s">
        <v>31</v>
      </c>
      <c r="H181" s="105" t="s">
        <v>198</v>
      </c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</row>
    <row r="182" spans="2:27" x14ac:dyDescent="0.2">
      <c r="B182" s="113" t="s">
        <v>4</v>
      </c>
      <c r="C182" s="113"/>
      <c r="D182" s="113"/>
      <c r="E182" s="113"/>
      <c r="F182" s="114"/>
      <c r="G182" s="114" t="s">
        <v>31</v>
      </c>
      <c r="H182" s="105" t="s">
        <v>198</v>
      </c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</row>
    <row r="183" spans="2:27" x14ac:dyDescent="0.2">
      <c r="B183" s="113" t="s">
        <v>6</v>
      </c>
      <c r="C183" s="113"/>
      <c r="D183" s="113"/>
      <c r="E183" s="113"/>
      <c r="F183" s="114"/>
      <c r="G183" s="114" t="s">
        <v>31</v>
      </c>
      <c r="H183" s="105" t="s">
        <v>198</v>
      </c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</row>
    <row r="184" spans="2:27" x14ac:dyDescent="0.2">
      <c r="B184" s="113" t="s">
        <v>107</v>
      </c>
      <c r="C184" s="113"/>
      <c r="D184" s="113"/>
      <c r="E184" s="113"/>
      <c r="F184" s="114"/>
      <c r="G184" s="114" t="s">
        <v>31</v>
      </c>
      <c r="H184" s="105" t="s">
        <v>198</v>
      </c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</row>
    <row r="185" spans="2:27" x14ac:dyDescent="0.2">
      <c r="B185" s="113" t="s">
        <v>108</v>
      </c>
      <c r="C185" s="113"/>
      <c r="D185" s="113"/>
      <c r="E185" s="113"/>
      <c r="F185" s="114"/>
      <c r="G185" s="114" t="s">
        <v>31</v>
      </c>
      <c r="H185" s="105" t="s">
        <v>198</v>
      </c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</row>
    <row r="186" spans="2:27" x14ac:dyDescent="0.2">
      <c r="B186" s="113" t="s">
        <v>109</v>
      </c>
      <c r="C186" s="113"/>
      <c r="D186" s="113"/>
      <c r="E186" s="113"/>
      <c r="F186" s="114"/>
      <c r="G186" s="114" t="s">
        <v>31</v>
      </c>
      <c r="H186" s="105" t="s">
        <v>198</v>
      </c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</row>
    <row r="187" spans="2:27" x14ac:dyDescent="0.2">
      <c r="B187" s="113" t="s">
        <v>110</v>
      </c>
      <c r="C187" s="113"/>
      <c r="D187" s="113"/>
      <c r="E187" s="113"/>
      <c r="F187" s="114"/>
      <c r="G187" s="114" t="s">
        <v>31</v>
      </c>
      <c r="H187" s="105" t="s">
        <v>198</v>
      </c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</row>
    <row r="188" spans="2:27" x14ac:dyDescent="0.2">
      <c r="B188" s="115" t="s">
        <v>146</v>
      </c>
      <c r="C188" s="113"/>
      <c r="D188" s="113"/>
      <c r="E188" s="113"/>
      <c r="F188" s="114"/>
      <c r="G188" s="114" t="s">
        <v>31</v>
      </c>
      <c r="H188" s="105" t="s">
        <v>198</v>
      </c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</row>
    <row r="190" spans="2:27" ht="15" x14ac:dyDescent="0.2">
      <c r="B190" s="11" t="s">
        <v>16</v>
      </c>
      <c r="C190" s="11"/>
      <c r="D190" s="17" t="s">
        <v>37</v>
      </c>
      <c r="E190" s="17" t="s">
        <v>78</v>
      </c>
      <c r="F190" s="15"/>
      <c r="G190" s="15" t="s">
        <v>22</v>
      </c>
      <c r="H190" s="12">
        <v>2023</v>
      </c>
      <c r="I190" s="12">
        <v>2024</v>
      </c>
      <c r="J190" s="12">
        <v>2025</v>
      </c>
      <c r="K190" s="12">
        <v>2026</v>
      </c>
      <c r="L190" s="12">
        <v>2027</v>
      </c>
      <c r="M190" s="12">
        <v>2028</v>
      </c>
      <c r="N190" s="12">
        <v>2029</v>
      </c>
      <c r="O190" s="12">
        <v>2030</v>
      </c>
      <c r="P190" s="12">
        <v>2031</v>
      </c>
      <c r="Q190" s="12">
        <v>2032</v>
      </c>
      <c r="R190" s="12">
        <v>2033</v>
      </c>
      <c r="S190" s="12">
        <v>2034</v>
      </c>
      <c r="T190" s="12">
        <v>2035</v>
      </c>
      <c r="U190" s="12">
        <v>2036</v>
      </c>
      <c r="V190" s="12">
        <v>2037</v>
      </c>
      <c r="W190" s="12">
        <v>2038</v>
      </c>
      <c r="X190" s="12">
        <v>2039</v>
      </c>
      <c r="Y190" s="12">
        <v>2040</v>
      </c>
      <c r="Z190" s="12">
        <v>2041</v>
      </c>
      <c r="AA190" s="12">
        <v>2042</v>
      </c>
    </row>
    <row r="191" spans="2:27" x14ac:dyDescent="0.2">
      <c r="B191" s="113" t="s">
        <v>1</v>
      </c>
      <c r="C191" s="113"/>
      <c r="D191" s="113"/>
      <c r="E191" s="113"/>
      <c r="F191" s="114"/>
      <c r="G191" s="114" t="s">
        <v>31</v>
      </c>
      <c r="H191" s="105" t="s">
        <v>198</v>
      </c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</row>
    <row r="192" spans="2:27" hidden="1" x14ac:dyDescent="0.2">
      <c r="B192" s="113" t="s">
        <v>119</v>
      </c>
      <c r="C192" s="113"/>
      <c r="D192" s="113"/>
      <c r="E192" s="113"/>
      <c r="F192" s="114"/>
      <c r="G192" s="114" t="s">
        <v>31</v>
      </c>
      <c r="H192" s="105" t="s">
        <v>198</v>
      </c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</row>
    <row r="193" spans="2:27" hidden="1" x14ac:dyDescent="0.2">
      <c r="B193" s="113" t="s">
        <v>120</v>
      </c>
      <c r="C193" s="113"/>
      <c r="D193" s="113"/>
      <c r="E193" s="113"/>
      <c r="F193" s="114"/>
      <c r="G193" s="114" t="s">
        <v>31</v>
      </c>
      <c r="H193" s="105" t="s">
        <v>198</v>
      </c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</row>
    <row r="194" spans="2:27" hidden="1" x14ac:dyDescent="0.2">
      <c r="B194" s="113" t="s">
        <v>2</v>
      </c>
      <c r="C194" s="113"/>
      <c r="D194" s="113"/>
      <c r="E194" s="113"/>
      <c r="F194" s="114"/>
      <c r="G194" s="114" t="s">
        <v>31</v>
      </c>
      <c r="H194" s="105" t="s">
        <v>198</v>
      </c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</row>
    <row r="195" spans="2:27" hidden="1" x14ac:dyDescent="0.2">
      <c r="B195" s="113" t="s">
        <v>3</v>
      </c>
      <c r="C195" s="113"/>
      <c r="D195" s="113"/>
      <c r="E195" s="113"/>
      <c r="F195" s="114"/>
      <c r="G195" s="114" t="s">
        <v>31</v>
      </c>
      <c r="H195" s="105" t="s">
        <v>198</v>
      </c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</row>
    <row r="196" spans="2:27" x14ac:dyDescent="0.2">
      <c r="B196" s="113" t="s">
        <v>4</v>
      </c>
      <c r="C196" s="113"/>
      <c r="D196" s="113"/>
      <c r="E196" s="113"/>
      <c r="F196" s="114"/>
      <c r="G196" s="114" t="s">
        <v>31</v>
      </c>
      <c r="H196" s="105" t="s">
        <v>198</v>
      </c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</row>
    <row r="197" spans="2:27" x14ac:dyDescent="0.2">
      <c r="B197" s="113" t="s">
        <v>6</v>
      </c>
      <c r="C197" s="113"/>
      <c r="D197" s="113"/>
      <c r="E197" s="113"/>
      <c r="F197" s="114"/>
      <c r="G197" s="114" t="s">
        <v>31</v>
      </c>
      <c r="H197" s="105" t="s">
        <v>198</v>
      </c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</row>
    <row r="198" spans="2:27" x14ac:dyDescent="0.2">
      <c r="B198" s="113" t="s">
        <v>107</v>
      </c>
      <c r="C198" s="113"/>
      <c r="D198" s="113"/>
      <c r="E198" s="113"/>
      <c r="F198" s="114"/>
      <c r="G198" s="114" t="s">
        <v>31</v>
      </c>
      <c r="H198" s="105" t="s">
        <v>198</v>
      </c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</row>
    <row r="199" spans="2:27" x14ac:dyDescent="0.2">
      <c r="B199" s="113" t="s">
        <v>108</v>
      </c>
      <c r="C199" s="113"/>
      <c r="D199" s="113"/>
      <c r="E199" s="113"/>
      <c r="F199" s="114"/>
      <c r="G199" s="114" t="s">
        <v>31</v>
      </c>
      <c r="H199" s="105" t="s">
        <v>198</v>
      </c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</row>
    <row r="200" spans="2:27" x14ac:dyDescent="0.2">
      <c r="B200" s="113" t="s">
        <v>109</v>
      </c>
      <c r="C200" s="113"/>
      <c r="D200" s="113"/>
      <c r="E200" s="113"/>
      <c r="F200" s="114"/>
      <c r="G200" s="114" t="s">
        <v>31</v>
      </c>
      <c r="H200" s="105" t="s">
        <v>198</v>
      </c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</row>
    <row r="201" spans="2:27" x14ac:dyDescent="0.2">
      <c r="B201" s="113" t="s">
        <v>110</v>
      </c>
      <c r="C201" s="113"/>
      <c r="D201" s="113"/>
      <c r="E201" s="113"/>
      <c r="F201" s="114"/>
      <c r="G201" s="114" t="s">
        <v>31</v>
      </c>
      <c r="H201" s="105" t="s">
        <v>198</v>
      </c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</row>
    <row r="202" spans="2:27" x14ac:dyDescent="0.2">
      <c r="B202" s="115" t="s">
        <v>146</v>
      </c>
      <c r="C202" s="113"/>
      <c r="D202" s="113"/>
      <c r="E202" s="113"/>
      <c r="F202" s="114"/>
      <c r="G202" s="114" t="s">
        <v>31</v>
      </c>
      <c r="H202" s="105" t="s">
        <v>198</v>
      </c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</row>
    <row r="204" spans="2:27" ht="15" x14ac:dyDescent="0.2">
      <c r="B204" s="11" t="s">
        <v>16</v>
      </c>
      <c r="C204" s="11"/>
      <c r="D204" s="17" t="s">
        <v>38</v>
      </c>
      <c r="E204" s="17" t="s">
        <v>79</v>
      </c>
      <c r="F204" s="15"/>
      <c r="G204" s="15" t="s">
        <v>22</v>
      </c>
      <c r="H204" s="12">
        <v>2023</v>
      </c>
      <c r="I204" s="12">
        <v>2024</v>
      </c>
      <c r="J204" s="12">
        <v>2025</v>
      </c>
      <c r="K204" s="12">
        <v>2026</v>
      </c>
      <c r="L204" s="12">
        <v>2027</v>
      </c>
      <c r="M204" s="12">
        <v>2028</v>
      </c>
      <c r="N204" s="12">
        <v>2029</v>
      </c>
      <c r="O204" s="12">
        <v>2030</v>
      </c>
      <c r="P204" s="12">
        <v>2031</v>
      </c>
      <c r="Q204" s="12">
        <v>2032</v>
      </c>
      <c r="R204" s="12">
        <v>2033</v>
      </c>
      <c r="S204" s="12">
        <v>2034</v>
      </c>
      <c r="T204" s="12">
        <v>2035</v>
      </c>
      <c r="U204" s="12">
        <v>2036</v>
      </c>
      <c r="V204" s="12">
        <v>2037</v>
      </c>
      <c r="W204" s="12">
        <v>2038</v>
      </c>
      <c r="X204" s="12">
        <v>2039</v>
      </c>
      <c r="Y204" s="12">
        <v>2040</v>
      </c>
      <c r="Z204" s="12">
        <v>2041</v>
      </c>
      <c r="AA204" s="12">
        <v>2042</v>
      </c>
    </row>
    <row r="205" spans="2:27" x14ac:dyDescent="0.2">
      <c r="B205" s="113" t="s">
        <v>1</v>
      </c>
      <c r="C205" s="113"/>
      <c r="D205" s="113"/>
      <c r="E205" s="113"/>
      <c r="F205" s="114"/>
      <c r="G205" s="114" t="s">
        <v>31</v>
      </c>
      <c r="H205" s="105" t="s">
        <v>198</v>
      </c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</row>
    <row r="206" spans="2:27" hidden="1" x14ac:dyDescent="0.2">
      <c r="B206" s="113" t="s">
        <v>119</v>
      </c>
      <c r="C206" s="113"/>
      <c r="D206" s="113"/>
      <c r="E206" s="113"/>
      <c r="F206" s="114"/>
      <c r="G206" s="114" t="s">
        <v>31</v>
      </c>
      <c r="H206" s="105" t="s">
        <v>198</v>
      </c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</row>
    <row r="207" spans="2:27" hidden="1" x14ac:dyDescent="0.2">
      <c r="B207" s="113" t="s">
        <v>120</v>
      </c>
      <c r="C207" s="113"/>
      <c r="D207" s="113"/>
      <c r="E207" s="113"/>
      <c r="F207" s="114"/>
      <c r="G207" s="114" t="s">
        <v>31</v>
      </c>
      <c r="H207" s="105" t="s">
        <v>198</v>
      </c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</row>
    <row r="208" spans="2:27" hidden="1" x14ac:dyDescent="0.2">
      <c r="B208" s="113" t="s">
        <v>2</v>
      </c>
      <c r="C208" s="113"/>
      <c r="D208" s="113"/>
      <c r="E208" s="113"/>
      <c r="F208" s="114"/>
      <c r="G208" s="114" t="s">
        <v>31</v>
      </c>
      <c r="H208" s="105" t="s">
        <v>198</v>
      </c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</row>
    <row r="209" spans="2:27" hidden="1" x14ac:dyDescent="0.2">
      <c r="B209" s="113" t="s">
        <v>3</v>
      </c>
      <c r="C209" s="113"/>
      <c r="D209" s="113"/>
      <c r="E209" s="113"/>
      <c r="F209" s="114"/>
      <c r="G209" s="114" t="s">
        <v>31</v>
      </c>
      <c r="H209" s="105" t="s">
        <v>198</v>
      </c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</row>
    <row r="210" spans="2:27" x14ac:dyDescent="0.2">
      <c r="B210" s="113" t="s">
        <v>4</v>
      </c>
      <c r="C210" s="113"/>
      <c r="D210" s="113"/>
      <c r="E210" s="113"/>
      <c r="F210" s="114"/>
      <c r="G210" s="114" t="s">
        <v>31</v>
      </c>
      <c r="H210" s="105" t="s">
        <v>198</v>
      </c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</row>
    <row r="211" spans="2:27" x14ac:dyDescent="0.2">
      <c r="B211" s="113" t="s">
        <v>6</v>
      </c>
      <c r="C211" s="113"/>
      <c r="D211" s="113"/>
      <c r="E211" s="113"/>
      <c r="F211" s="114"/>
      <c r="G211" s="114" t="s">
        <v>31</v>
      </c>
      <c r="H211" s="105" t="s">
        <v>198</v>
      </c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</row>
    <row r="212" spans="2:27" x14ac:dyDescent="0.2">
      <c r="B212" s="113" t="s">
        <v>107</v>
      </c>
      <c r="C212" s="113"/>
      <c r="D212" s="113"/>
      <c r="E212" s="113"/>
      <c r="F212" s="114"/>
      <c r="G212" s="114" t="s">
        <v>31</v>
      </c>
      <c r="H212" s="105" t="s">
        <v>198</v>
      </c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</row>
    <row r="213" spans="2:27" x14ac:dyDescent="0.2">
      <c r="B213" s="113" t="s">
        <v>108</v>
      </c>
      <c r="C213" s="113"/>
      <c r="D213" s="113"/>
      <c r="E213" s="113"/>
      <c r="F213" s="114"/>
      <c r="G213" s="114" t="s">
        <v>31</v>
      </c>
      <c r="H213" s="105" t="s">
        <v>198</v>
      </c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</row>
    <row r="214" spans="2:27" x14ac:dyDescent="0.2">
      <c r="B214" s="113" t="s">
        <v>109</v>
      </c>
      <c r="C214" s="113"/>
      <c r="D214" s="113"/>
      <c r="E214" s="113"/>
      <c r="F214" s="114"/>
      <c r="G214" s="114" t="s">
        <v>31</v>
      </c>
      <c r="H214" s="105" t="s">
        <v>198</v>
      </c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</row>
    <row r="215" spans="2:27" x14ac:dyDescent="0.2">
      <c r="B215" s="113" t="s">
        <v>110</v>
      </c>
      <c r="C215" s="113"/>
      <c r="D215" s="113"/>
      <c r="E215" s="113"/>
      <c r="F215" s="114"/>
      <c r="G215" s="114" t="s">
        <v>31</v>
      </c>
      <c r="H215" s="105" t="s">
        <v>198</v>
      </c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</row>
    <row r="216" spans="2:27" x14ac:dyDescent="0.2">
      <c r="B216" s="115" t="s">
        <v>146</v>
      </c>
      <c r="C216" s="113"/>
      <c r="D216" s="113"/>
      <c r="E216" s="113"/>
      <c r="F216" s="114"/>
      <c r="G216" s="114" t="s">
        <v>31</v>
      </c>
      <c r="H216" s="105" t="s">
        <v>198</v>
      </c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</row>
    <row r="218" spans="2:27" ht="15" x14ac:dyDescent="0.25">
      <c r="B218" s="8" t="s">
        <v>10</v>
      </c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2:27" ht="15" x14ac:dyDescent="0.2">
      <c r="B219" s="11" t="s">
        <v>16</v>
      </c>
      <c r="C219" s="11"/>
      <c r="D219" s="17" t="s">
        <v>36</v>
      </c>
      <c r="E219" s="17" t="s">
        <v>137</v>
      </c>
      <c r="F219" s="15"/>
      <c r="G219" s="15" t="s">
        <v>22</v>
      </c>
      <c r="H219" s="12">
        <v>2023</v>
      </c>
      <c r="I219" s="12">
        <v>2024</v>
      </c>
      <c r="J219" s="12">
        <v>2025</v>
      </c>
      <c r="K219" s="12">
        <v>2026</v>
      </c>
      <c r="L219" s="12">
        <v>2027</v>
      </c>
      <c r="M219" s="12">
        <v>2028</v>
      </c>
      <c r="N219" s="12">
        <v>2029</v>
      </c>
      <c r="O219" s="12">
        <v>2030</v>
      </c>
      <c r="P219" s="12">
        <v>2031</v>
      </c>
      <c r="Q219" s="12">
        <v>2032</v>
      </c>
      <c r="R219" s="12">
        <v>2033</v>
      </c>
      <c r="S219" s="12">
        <v>2034</v>
      </c>
      <c r="T219" s="12">
        <v>2035</v>
      </c>
      <c r="U219" s="12">
        <v>2036</v>
      </c>
      <c r="V219" s="12">
        <v>2037</v>
      </c>
      <c r="W219" s="12">
        <v>2038</v>
      </c>
      <c r="X219" s="12">
        <v>2039</v>
      </c>
      <c r="Y219" s="12">
        <v>2040</v>
      </c>
      <c r="Z219" s="12">
        <v>2041</v>
      </c>
      <c r="AA219" s="12">
        <v>2042</v>
      </c>
    </row>
    <row r="220" spans="2:27" x14ac:dyDescent="0.2">
      <c r="B220" s="113" t="s">
        <v>1</v>
      </c>
      <c r="C220" s="113"/>
      <c r="D220" s="113"/>
      <c r="E220" s="113"/>
      <c r="F220" s="114"/>
      <c r="G220" s="114" t="s">
        <v>31</v>
      </c>
      <c r="H220" s="105" t="s">
        <v>198</v>
      </c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</row>
    <row r="221" spans="2:27" hidden="1" x14ac:dyDescent="0.2">
      <c r="B221" s="113" t="s">
        <v>119</v>
      </c>
      <c r="C221" s="113"/>
      <c r="D221" s="113"/>
      <c r="E221" s="113"/>
      <c r="F221" s="114"/>
      <c r="G221" s="114" t="s">
        <v>31</v>
      </c>
      <c r="H221" s="105" t="s">
        <v>198</v>
      </c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</row>
    <row r="222" spans="2:27" hidden="1" x14ac:dyDescent="0.2">
      <c r="B222" s="113" t="s">
        <v>120</v>
      </c>
      <c r="C222" s="113"/>
      <c r="D222" s="113"/>
      <c r="E222" s="113"/>
      <c r="F222" s="114"/>
      <c r="G222" s="114" t="s">
        <v>31</v>
      </c>
      <c r="H222" s="105" t="s">
        <v>198</v>
      </c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</row>
    <row r="223" spans="2:27" hidden="1" x14ac:dyDescent="0.2">
      <c r="B223" s="113" t="s">
        <v>2</v>
      </c>
      <c r="C223" s="113"/>
      <c r="D223" s="113"/>
      <c r="E223" s="113"/>
      <c r="F223" s="114"/>
      <c r="G223" s="114" t="s">
        <v>31</v>
      </c>
      <c r="H223" s="105" t="s">
        <v>198</v>
      </c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</row>
    <row r="224" spans="2:27" hidden="1" x14ac:dyDescent="0.2">
      <c r="B224" s="113" t="s">
        <v>3</v>
      </c>
      <c r="C224" s="113"/>
      <c r="D224" s="113"/>
      <c r="E224" s="113"/>
      <c r="F224" s="114"/>
      <c r="G224" s="114" t="s">
        <v>31</v>
      </c>
      <c r="H224" s="105" t="s">
        <v>198</v>
      </c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</row>
    <row r="225" spans="2:27" x14ac:dyDescent="0.2">
      <c r="B225" s="113" t="s">
        <v>4</v>
      </c>
      <c r="C225" s="113"/>
      <c r="D225" s="113"/>
      <c r="E225" s="113"/>
      <c r="F225" s="114"/>
      <c r="G225" s="114" t="s">
        <v>31</v>
      </c>
      <c r="H225" s="105" t="s">
        <v>198</v>
      </c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</row>
    <row r="226" spans="2:27" x14ac:dyDescent="0.2">
      <c r="B226" s="113" t="s">
        <v>6</v>
      </c>
      <c r="C226" s="113"/>
      <c r="D226" s="113"/>
      <c r="E226" s="113"/>
      <c r="F226" s="114"/>
      <c r="G226" s="114" t="s">
        <v>31</v>
      </c>
      <c r="H226" s="105" t="s">
        <v>198</v>
      </c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</row>
    <row r="227" spans="2:27" x14ac:dyDescent="0.2">
      <c r="B227" s="113" t="s">
        <v>107</v>
      </c>
      <c r="C227" s="113"/>
      <c r="D227" s="113"/>
      <c r="E227" s="113"/>
      <c r="F227" s="114"/>
      <c r="G227" s="114" t="s">
        <v>31</v>
      </c>
      <c r="H227" s="105" t="s">
        <v>198</v>
      </c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</row>
    <row r="228" spans="2:27" x14ac:dyDescent="0.2">
      <c r="B228" s="113" t="s">
        <v>108</v>
      </c>
      <c r="C228" s="113"/>
      <c r="D228" s="113"/>
      <c r="E228" s="113"/>
      <c r="F228" s="114"/>
      <c r="G228" s="114" t="s">
        <v>31</v>
      </c>
      <c r="H228" s="105" t="s">
        <v>198</v>
      </c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</row>
    <row r="229" spans="2:27" x14ac:dyDescent="0.2">
      <c r="B229" s="113" t="s">
        <v>109</v>
      </c>
      <c r="C229" s="113"/>
      <c r="D229" s="113"/>
      <c r="E229" s="113"/>
      <c r="F229" s="114"/>
      <c r="G229" s="114" t="s">
        <v>31</v>
      </c>
      <c r="H229" s="105" t="s">
        <v>198</v>
      </c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</row>
    <row r="230" spans="2:27" x14ac:dyDescent="0.2">
      <c r="B230" s="113" t="s">
        <v>110</v>
      </c>
      <c r="C230" s="113"/>
      <c r="D230" s="113"/>
      <c r="E230" s="113"/>
      <c r="F230" s="114"/>
      <c r="G230" s="114" t="s">
        <v>31</v>
      </c>
      <c r="H230" s="105" t="s">
        <v>198</v>
      </c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</row>
    <row r="231" spans="2:27" x14ac:dyDescent="0.2">
      <c r="B231" s="115" t="s">
        <v>146</v>
      </c>
      <c r="C231" s="113"/>
      <c r="D231" s="113"/>
      <c r="E231" s="113"/>
      <c r="F231" s="114"/>
      <c r="G231" s="114" t="s">
        <v>31</v>
      </c>
      <c r="H231" s="105" t="s">
        <v>198</v>
      </c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</row>
    <row r="233" spans="2:27" ht="15" x14ac:dyDescent="0.2">
      <c r="B233" s="11" t="s">
        <v>16</v>
      </c>
      <c r="C233" s="11"/>
      <c r="D233" s="17" t="s">
        <v>37</v>
      </c>
      <c r="E233" s="17" t="s">
        <v>78</v>
      </c>
      <c r="F233" s="15"/>
      <c r="G233" s="15" t="s">
        <v>22</v>
      </c>
      <c r="H233" s="12">
        <v>2023</v>
      </c>
      <c r="I233" s="12">
        <v>2024</v>
      </c>
      <c r="J233" s="12">
        <v>2025</v>
      </c>
      <c r="K233" s="12">
        <v>2026</v>
      </c>
      <c r="L233" s="12">
        <v>2027</v>
      </c>
      <c r="M233" s="12">
        <v>2028</v>
      </c>
      <c r="N233" s="12">
        <v>2029</v>
      </c>
      <c r="O233" s="12">
        <v>2030</v>
      </c>
      <c r="P233" s="12">
        <v>2031</v>
      </c>
      <c r="Q233" s="12">
        <v>2032</v>
      </c>
      <c r="R233" s="12">
        <v>2033</v>
      </c>
      <c r="S233" s="12">
        <v>2034</v>
      </c>
      <c r="T233" s="12">
        <v>2035</v>
      </c>
      <c r="U233" s="12">
        <v>2036</v>
      </c>
      <c r="V233" s="12">
        <v>2037</v>
      </c>
      <c r="W233" s="12">
        <v>2038</v>
      </c>
      <c r="X233" s="12">
        <v>2039</v>
      </c>
      <c r="Y233" s="12">
        <v>2040</v>
      </c>
      <c r="Z233" s="12">
        <v>2041</v>
      </c>
      <c r="AA233" s="12">
        <v>2042</v>
      </c>
    </row>
    <row r="234" spans="2:27" x14ac:dyDescent="0.2">
      <c r="B234" s="113" t="s">
        <v>1</v>
      </c>
      <c r="C234" s="113"/>
      <c r="D234" s="113"/>
      <c r="E234" s="113"/>
      <c r="F234" s="114"/>
      <c r="G234" s="114" t="s">
        <v>31</v>
      </c>
      <c r="H234" s="105" t="s">
        <v>198</v>
      </c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</row>
    <row r="235" spans="2:27" hidden="1" x14ac:dyDescent="0.2">
      <c r="B235" s="113" t="s">
        <v>119</v>
      </c>
      <c r="C235" s="113"/>
      <c r="D235" s="113"/>
      <c r="E235" s="113"/>
      <c r="F235" s="114"/>
      <c r="G235" s="114" t="s">
        <v>31</v>
      </c>
      <c r="H235" s="105" t="s">
        <v>198</v>
      </c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</row>
    <row r="236" spans="2:27" hidden="1" x14ac:dyDescent="0.2">
      <c r="B236" s="113" t="s">
        <v>120</v>
      </c>
      <c r="C236" s="113"/>
      <c r="D236" s="113"/>
      <c r="E236" s="113"/>
      <c r="F236" s="114"/>
      <c r="G236" s="114" t="s">
        <v>31</v>
      </c>
      <c r="H236" s="105" t="s">
        <v>198</v>
      </c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</row>
    <row r="237" spans="2:27" hidden="1" x14ac:dyDescent="0.2">
      <c r="B237" s="113" t="s">
        <v>2</v>
      </c>
      <c r="C237" s="113"/>
      <c r="D237" s="113"/>
      <c r="E237" s="113"/>
      <c r="F237" s="114"/>
      <c r="G237" s="114" t="s">
        <v>31</v>
      </c>
      <c r="H237" s="105" t="s">
        <v>198</v>
      </c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</row>
    <row r="238" spans="2:27" hidden="1" x14ac:dyDescent="0.2">
      <c r="B238" s="113" t="s">
        <v>3</v>
      </c>
      <c r="C238" s="113"/>
      <c r="D238" s="113"/>
      <c r="E238" s="113"/>
      <c r="F238" s="114"/>
      <c r="G238" s="114" t="s">
        <v>31</v>
      </c>
      <c r="H238" s="105" t="s">
        <v>198</v>
      </c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</row>
    <row r="239" spans="2:27" x14ac:dyDescent="0.2">
      <c r="B239" s="113" t="s">
        <v>4</v>
      </c>
      <c r="C239" s="113"/>
      <c r="D239" s="113"/>
      <c r="E239" s="113"/>
      <c r="F239" s="114"/>
      <c r="G239" s="114" t="s">
        <v>31</v>
      </c>
      <c r="H239" s="105" t="s">
        <v>198</v>
      </c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</row>
    <row r="240" spans="2:27" x14ac:dyDescent="0.2">
      <c r="B240" s="113" t="s">
        <v>6</v>
      </c>
      <c r="C240" s="113"/>
      <c r="D240" s="113"/>
      <c r="E240" s="113"/>
      <c r="F240" s="114"/>
      <c r="G240" s="114" t="s">
        <v>31</v>
      </c>
      <c r="H240" s="105" t="s">
        <v>198</v>
      </c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</row>
    <row r="241" spans="2:27" x14ac:dyDescent="0.2">
      <c r="B241" s="113" t="s">
        <v>107</v>
      </c>
      <c r="C241" s="113"/>
      <c r="D241" s="113"/>
      <c r="E241" s="113"/>
      <c r="F241" s="114"/>
      <c r="G241" s="114" t="s">
        <v>31</v>
      </c>
      <c r="H241" s="105" t="s">
        <v>198</v>
      </c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</row>
    <row r="242" spans="2:27" x14ac:dyDescent="0.2">
      <c r="B242" s="113" t="s">
        <v>108</v>
      </c>
      <c r="C242" s="113"/>
      <c r="D242" s="113"/>
      <c r="E242" s="113"/>
      <c r="F242" s="114"/>
      <c r="G242" s="114" t="s">
        <v>31</v>
      </c>
      <c r="H242" s="105" t="s">
        <v>198</v>
      </c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</row>
    <row r="243" spans="2:27" x14ac:dyDescent="0.2">
      <c r="B243" s="113" t="s">
        <v>109</v>
      </c>
      <c r="C243" s="113"/>
      <c r="D243" s="113"/>
      <c r="E243" s="113"/>
      <c r="F243" s="114"/>
      <c r="G243" s="114" t="s">
        <v>31</v>
      </c>
      <c r="H243" s="105" t="s">
        <v>198</v>
      </c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</row>
    <row r="244" spans="2:27" x14ac:dyDescent="0.2">
      <c r="B244" s="113" t="s">
        <v>110</v>
      </c>
      <c r="C244" s="113"/>
      <c r="D244" s="113"/>
      <c r="E244" s="113"/>
      <c r="F244" s="114"/>
      <c r="G244" s="114" t="s">
        <v>31</v>
      </c>
      <c r="H244" s="105" t="s">
        <v>198</v>
      </c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</row>
    <row r="245" spans="2:27" x14ac:dyDescent="0.2">
      <c r="B245" s="115" t="s">
        <v>146</v>
      </c>
      <c r="C245" s="113"/>
      <c r="D245" s="113"/>
      <c r="E245" s="113"/>
      <c r="F245" s="114"/>
      <c r="G245" s="114" t="s">
        <v>31</v>
      </c>
      <c r="H245" s="105" t="s">
        <v>198</v>
      </c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</row>
    <row r="247" spans="2:27" ht="15" x14ac:dyDescent="0.2">
      <c r="B247" s="11" t="s">
        <v>16</v>
      </c>
      <c r="C247" s="11"/>
      <c r="D247" s="17" t="s">
        <v>38</v>
      </c>
      <c r="E247" s="17" t="s">
        <v>79</v>
      </c>
      <c r="F247" s="15"/>
      <c r="G247" s="15" t="s">
        <v>22</v>
      </c>
      <c r="H247" s="12">
        <v>2023</v>
      </c>
      <c r="I247" s="12">
        <v>2024</v>
      </c>
      <c r="J247" s="12">
        <v>2025</v>
      </c>
      <c r="K247" s="12">
        <v>2026</v>
      </c>
      <c r="L247" s="12">
        <v>2027</v>
      </c>
      <c r="M247" s="12">
        <v>2028</v>
      </c>
      <c r="N247" s="12">
        <v>2029</v>
      </c>
      <c r="O247" s="12">
        <v>2030</v>
      </c>
      <c r="P247" s="12">
        <v>2031</v>
      </c>
      <c r="Q247" s="12">
        <v>2032</v>
      </c>
      <c r="R247" s="12">
        <v>2033</v>
      </c>
      <c r="S247" s="12">
        <v>2034</v>
      </c>
      <c r="T247" s="12">
        <v>2035</v>
      </c>
      <c r="U247" s="12">
        <v>2036</v>
      </c>
      <c r="V247" s="12">
        <v>2037</v>
      </c>
      <c r="W247" s="12">
        <v>2038</v>
      </c>
      <c r="X247" s="12">
        <v>2039</v>
      </c>
      <c r="Y247" s="12">
        <v>2040</v>
      </c>
      <c r="Z247" s="12">
        <v>2041</v>
      </c>
      <c r="AA247" s="12">
        <v>2042</v>
      </c>
    </row>
    <row r="248" spans="2:27" x14ac:dyDescent="0.2">
      <c r="B248" s="113" t="s">
        <v>1</v>
      </c>
      <c r="C248" s="113"/>
      <c r="D248" s="113"/>
      <c r="E248" s="113"/>
      <c r="F248" s="114"/>
      <c r="G248" s="114" t="s">
        <v>31</v>
      </c>
      <c r="H248" s="105" t="s">
        <v>198</v>
      </c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</row>
    <row r="249" spans="2:27" hidden="1" x14ac:dyDescent="0.2">
      <c r="B249" s="113" t="s">
        <v>119</v>
      </c>
      <c r="C249" s="113"/>
      <c r="D249" s="113"/>
      <c r="E249" s="113"/>
      <c r="F249" s="114"/>
      <c r="G249" s="114" t="s">
        <v>31</v>
      </c>
      <c r="H249" s="105" t="s">
        <v>198</v>
      </c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</row>
    <row r="250" spans="2:27" hidden="1" x14ac:dyDescent="0.2">
      <c r="B250" s="113" t="s">
        <v>120</v>
      </c>
      <c r="C250" s="113"/>
      <c r="D250" s="113"/>
      <c r="E250" s="113"/>
      <c r="F250" s="114"/>
      <c r="G250" s="114" t="s">
        <v>31</v>
      </c>
      <c r="H250" s="105" t="s">
        <v>198</v>
      </c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</row>
    <row r="251" spans="2:27" hidden="1" x14ac:dyDescent="0.2">
      <c r="B251" s="113" t="s">
        <v>2</v>
      </c>
      <c r="C251" s="113"/>
      <c r="D251" s="113"/>
      <c r="E251" s="113"/>
      <c r="F251" s="114"/>
      <c r="G251" s="114" t="s">
        <v>31</v>
      </c>
      <c r="H251" s="105" t="s">
        <v>198</v>
      </c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</row>
    <row r="252" spans="2:27" hidden="1" x14ac:dyDescent="0.2">
      <c r="B252" s="113" t="s">
        <v>3</v>
      </c>
      <c r="C252" s="113"/>
      <c r="D252" s="113"/>
      <c r="E252" s="113"/>
      <c r="F252" s="114"/>
      <c r="G252" s="114" t="s">
        <v>31</v>
      </c>
      <c r="H252" s="105" t="s">
        <v>198</v>
      </c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</row>
    <row r="253" spans="2:27" x14ac:dyDescent="0.2">
      <c r="B253" s="113" t="s">
        <v>4</v>
      </c>
      <c r="C253" s="113"/>
      <c r="D253" s="113"/>
      <c r="E253" s="113"/>
      <c r="F253" s="114"/>
      <c r="G253" s="114" t="s">
        <v>31</v>
      </c>
      <c r="H253" s="105" t="s">
        <v>198</v>
      </c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</row>
    <row r="254" spans="2:27" x14ac:dyDescent="0.2">
      <c r="B254" s="113" t="s">
        <v>6</v>
      </c>
      <c r="C254" s="113"/>
      <c r="D254" s="113"/>
      <c r="E254" s="113"/>
      <c r="F254" s="114"/>
      <c r="G254" s="114" t="s">
        <v>31</v>
      </c>
      <c r="H254" s="105" t="s">
        <v>198</v>
      </c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</row>
    <row r="255" spans="2:27" x14ac:dyDescent="0.2">
      <c r="B255" s="113" t="s">
        <v>107</v>
      </c>
      <c r="C255" s="113"/>
      <c r="D255" s="113"/>
      <c r="E255" s="113"/>
      <c r="F255" s="114"/>
      <c r="G255" s="114" t="s">
        <v>31</v>
      </c>
      <c r="H255" s="105" t="s">
        <v>198</v>
      </c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</row>
    <row r="256" spans="2:27" x14ac:dyDescent="0.2">
      <c r="B256" s="113" t="s">
        <v>108</v>
      </c>
      <c r="C256" s="113"/>
      <c r="D256" s="113"/>
      <c r="E256" s="113"/>
      <c r="F256" s="114"/>
      <c r="G256" s="114" t="s">
        <v>31</v>
      </c>
      <c r="H256" s="105" t="s">
        <v>198</v>
      </c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</row>
    <row r="257" spans="2:27" x14ac:dyDescent="0.2">
      <c r="B257" s="113" t="s">
        <v>109</v>
      </c>
      <c r="C257" s="113"/>
      <c r="D257" s="113"/>
      <c r="E257" s="113"/>
      <c r="F257" s="114"/>
      <c r="G257" s="114" t="s">
        <v>31</v>
      </c>
      <c r="H257" s="105" t="s">
        <v>198</v>
      </c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</row>
    <row r="258" spans="2:27" x14ac:dyDescent="0.2">
      <c r="B258" s="113" t="s">
        <v>110</v>
      </c>
      <c r="C258" s="113"/>
      <c r="D258" s="113"/>
      <c r="E258" s="113"/>
      <c r="F258" s="114"/>
      <c r="G258" s="114" t="s">
        <v>31</v>
      </c>
      <c r="H258" s="105" t="s">
        <v>198</v>
      </c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</row>
    <row r="259" spans="2:27" x14ac:dyDescent="0.2">
      <c r="B259" s="115" t="s">
        <v>146</v>
      </c>
      <c r="C259" s="113"/>
      <c r="D259" s="113"/>
      <c r="E259" s="113"/>
      <c r="F259" s="114"/>
      <c r="G259" s="114" t="s">
        <v>31</v>
      </c>
      <c r="H259" s="105" t="s">
        <v>198</v>
      </c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</row>
    <row r="261" spans="2:27" ht="15" x14ac:dyDescent="0.25">
      <c r="B261" s="8" t="s">
        <v>129</v>
      </c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2:27" ht="15" x14ac:dyDescent="0.2">
      <c r="B262" s="11" t="s">
        <v>16</v>
      </c>
      <c r="C262" s="11"/>
      <c r="D262" s="17" t="s">
        <v>36</v>
      </c>
      <c r="E262" s="17" t="s">
        <v>137</v>
      </c>
      <c r="F262" s="15"/>
      <c r="G262" s="15" t="s">
        <v>22</v>
      </c>
      <c r="H262" s="12">
        <v>2023</v>
      </c>
      <c r="I262" s="12">
        <v>2024</v>
      </c>
      <c r="J262" s="12">
        <v>2025</v>
      </c>
      <c r="K262" s="12">
        <v>2026</v>
      </c>
      <c r="L262" s="12">
        <v>2027</v>
      </c>
      <c r="M262" s="12">
        <v>2028</v>
      </c>
      <c r="N262" s="12">
        <v>2029</v>
      </c>
      <c r="O262" s="12">
        <v>2030</v>
      </c>
      <c r="P262" s="12">
        <v>2031</v>
      </c>
      <c r="Q262" s="12">
        <v>2032</v>
      </c>
      <c r="R262" s="12">
        <v>2033</v>
      </c>
      <c r="S262" s="12">
        <v>2034</v>
      </c>
      <c r="T262" s="12">
        <v>2035</v>
      </c>
      <c r="U262" s="12">
        <v>2036</v>
      </c>
      <c r="V262" s="12">
        <v>2037</v>
      </c>
      <c r="W262" s="12">
        <v>2038</v>
      </c>
      <c r="X262" s="12">
        <v>2039</v>
      </c>
      <c r="Y262" s="12">
        <v>2040</v>
      </c>
      <c r="Z262" s="12">
        <v>2041</v>
      </c>
      <c r="AA262" s="12">
        <v>2042</v>
      </c>
    </row>
    <row r="263" spans="2:27" x14ac:dyDescent="0.2">
      <c r="B263" s="113" t="s">
        <v>1</v>
      </c>
      <c r="C263" s="113"/>
      <c r="D263" s="113"/>
      <c r="E263" s="113"/>
      <c r="F263" s="114"/>
      <c r="G263" s="114" t="s">
        <v>31</v>
      </c>
      <c r="H263" s="105" t="s">
        <v>198</v>
      </c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</row>
    <row r="264" spans="2:27" hidden="1" x14ac:dyDescent="0.2">
      <c r="B264" s="113" t="s">
        <v>119</v>
      </c>
      <c r="C264" s="113"/>
      <c r="D264" s="113"/>
      <c r="E264" s="113"/>
      <c r="F264" s="114"/>
      <c r="G264" s="114" t="s">
        <v>31</v>
      </c>
      <c r="H264" s="105" t="s">
        <v>198</v>
      </c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</row>
    <row r="265" spans="2:27" hidden="1" x14ac:dyDescent="0.2">
      <c r="B265" s="113" t="s">
        <v>120</v>
      </c>
      <c r="C265" s="113"/>
      <c r="D265" s="113"/>
      <c r="E265" s="113"/>
      <c r="F265" s="114"/>
      <c r="G265" s="114" t="s">
        <v>31</v>
      </c>
      <c r="H265" s="105" t="s">
        <v>198</v>
      </c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</row>
    <row r="266" spans="2:27" hidden="1" x14ac:dyDescent="0.2">
      <c r="B266" s="113" t="s">
        <v>2</v>
      </c>
      <c r="C266" s="113"/>
      <c r="D266" s="113"/>
      <c r="E266" s="113"/>
      <c r="F266" s="114"/>
      <c r="G266" s="114" t="s">
        <v>31</v>
      </c>
      <c r="H266" s="105" t="s">
        <v>198</v>
      </c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</row>
    <row r="267" spans="2:27" hidden="1" x14ac:dyDescent="0.2">
      <c r="B267" s="113" t="s">
        <v>3</v>
      </c>
      <c r="C267" s="113"/>
      <c r="D267" s="113"/>
      <c r="E267" s="113"/>
      <c r="F267" s="114"/>
      <c r="G267" s="114" t="s">
        <v>31</v>
      </c>
      <c r="H267" s="105" t="s">
        <v>198</v>
      </c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</row>
    <row r="268" spans="2:27" x14ac:dyDescent="0.2">
      <c r="B268" s="113" t="s">
        <v>4</v>
      </c>
      <c r="C268" s="113"/>
      <c r="D268" s="113"/>
      <c r="E268" s="113"/>
      <c r="F268" s="114"/>
      <c r="G268" s="114" t="s">
        <v>31</v>
      </c>
      <c r="H268" s="105" t="s">
        <v>198</v>
      </c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</row>
    <row r="269" spans="2:27" x14ac:dyDescent="0.2">
      <c r="B269" s="113" t="s">
        <v>6</v>
      </c>
      <c r="C269" s="113"/>
      <c r="D269" s="113"/>
      <c r="E269" s="113"/>
      <c r="F269" s="114"/>
      <c r="G269" s="114" t="s">
        <v>31</v>
      </c>
      <c r="H269" s="105" t="s">
        <v>198</v>
      </c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</row>
    <row r="270" spans="2:27" x14ac:dyDescent="0.2">
      <c r="B270" s="113" t="s">
        <v>107</v>
      </c>
      <c r="C270" s="113"/>
      <c r="D270" s="113"/>
      <c r="E270" s="113"/>
      <c r="F270" s="114"/>
      <c r="G270" s="114" t="s">
        <v>31</v>
      </c>
      <c r="H270" s="105" t="s">
        <v>198</v>
      </c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</row>
    <row r="271" spans="2:27" x14ac:dyDescent="0.2">
      <c r="B271" s="113" t="s">
        <v>108</v>
      </c>
      <c r="C271" s="113"/>
      <c r="D271" s="113"/>
      <c r="E271" s="113"/>
      <c r="F271" s="114"/>
      <c r="G271" s="114" t="s">
        <v>31</v>
      </c>
      <c r="H271" s="105" t="s">
        <v>198</v>
      </c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</row>
    <row r="272" spans="2:27" x14ac:dyDescent="0.2">
      <c r="B272" s="113" t="s">
        <v>109</v>
      </c>
      <c r="C272" s="113"/>
      <c r="D272" s="113"/>
      <c r="E272" s="113"/>
      <c r="F272" s="114"/>
      <c r="G272" s="114" t="s">
        <v>31</v>
      </c>
      <c r="H272" s="105" t="s">
        <v>198</v>
      </c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</row>
    <row r="273" spans="2:27" x14ac:dyDescent="0.2">
      <c r="B273" s="113" t="s">
        <v>110</v>
      </c>
      <c r="C273" s="113"/>
      <c r="D273" s="113"/>
      <c r="E273" s="113"/>
      <c r="F273" s="114"/>
      <c r="G273" s="114" t="s">
        <v>31</v>
      </c>
      <c r="H273" s="105" t="s">
        <v>198</v>
      </c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</row>
    <row r="274" spans="2:27" x14ac:dyDescent="0.2">
      <c r="B274" s="115" t="s">
        <v>146</v>
      </c>
      <c r="C274" s="113"/>
      <c r="D274" s="113"/>
      <c r="E274" s="113"/>
      <c r="F274" s="114"/>
      <c r="G274" s="114" t="s">
        <v>31</v>
      </c>
      <c r="H274" s="105" t="s">
        <v>198</v>
      </c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</row>
    <row r="276" spans="2:27" ht="15" x14ac:dyDescent="0.2">
      <c r="B276" s="11" t="s">
        <v>16</v>
      </c>
      <c r="C276" s="11"/>
      <c r="D276" s="17" t="s">
        <v>37</v>
      </c>
      <c r="E276" s="17" t="s">
        <v>78</v>
      </c>
      <c r="F276" s="15"/>
      <c r="G276" s="15" t="s">
        <v>22</v>
      </c>
      <c r="H276" s="12">
        <v>2023</v>
      </c>
      <c r="I276" s="12">
        <v>2024</v>
      </c>
      <c r="J276" s="12">
        <v>2025</v>
      </c>
      <c r="K276" s="12">
        <v>2026</v>
      </c>
      <c r="L276" s="12">
        <v>2027</v>
      </c>
      <c r="M276" s="12">
        <v>2028</v>
      </c>
      <c r="N276" s="12">
        <v>2029</v>
      </c>
      <c r="O276" s="12">
        <v>2030</v>
      </c>
      <c r="P276" s="12">
        <v>2031</v>
      </c>
      <c r="Q276" s="12">
        <v>2032</v>
      </c>
      <c r="R276" s="12">
        <v>2033</v>
      </c>
      <c r="S276" s="12">
        <v>2034</v>
      </c>
      <c r="T276" s="12">
        <v>2035</v>
      </c>
      <c r="U276" s="12">
        <v>2036</v>
      </c>
      <c r="V276" s="12">
        <v>2037</v>
      </c>
      <c r="W276" s="12">
        <v>2038</v>
      </c>
      <c r="X276" s="12">
        <v>2039</v>
      </c>
      <c r="Y276" s="12">
        <v>2040</v>
      </c>
      <c r="Z276" s="12">
        <v>2041</v>
      </c>
      <c r="AA276" s="12">
        <v>2042</v>
      </c>
    </row>
    <row r="277" spans="2:27" x14ac:dyDescent="0.2">
      <c r="B277" s="113" t="s">
        <v>1</v>
      </c>
      <c r="C277" s="113"/>
      <c r="D277" s="113"/>
      <c r="E277" s="113"/>
      <c r="F277" s="114"/>
      <c r="G277" s="114" t="s">
        <v>31</v>
      </c>
      <c r="H277" s="105" t="s">
        <v>198</v>
      </c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</row>
    <row r="278" spans="2:27" hidden="1" x14ac:dyDescent="0.2">
      <c r="B278" s="113" t="s">
        <v>119</v>
      </c>
      <c r="C278" s="113"/>
      <c r="D278" s="113"/>
      <c r="E278" s="113"/>
      <c r="F278" s="114"/>
      <c r="G278" s="114" t="s">
        <v>31</v>
      </c>
      <c r="H278" s="105" t="s">
        <v>198</v>
      </c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</row>
    <row r="279" spans="2:27" hidden="1" x14ac:dyDescent="0.2">
      <c r="B279" s="113" t="s">
        <v>120</v>
      </c>
      <c r="C279" s="113"/>
      <c r="D279" s="113"/>
      <c r="E279" s="113"/>
      <c r="F279" s="114"/>
      <c r="G279" s="114" t="s">
        <v>31</v>
      </c>
      <c r="H279" s="105" t="s">
        <v>198</v>
      </c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</row>
    <row r="280" spans="2:27" hidden="1" x14ac:dyDescent="0.2">
      <c r="B280" s="113" t="s">
        <v>2</v>
      </c>
      <c r="C280" s="113"/>
      <c r="D280" s="113"/>
      <c r="E280" s="113"/>
      <c r="F280" s="114"/>
      <c r="G280" s="114" t="s">
        <v>31</v>
      </c>
      <c r="H280" s="105" t="s">
        <v>198</v>
      </c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</row>
    <row r="281" spans="2:27" hidden="1" x14ac:dyDescent="0.2">
      <c r="B281" s="113" t="s">
        <v>3</v>
      </c>
      <c r="C281" s="113"/>
      <c r="D281" s="113"/>
      <c r="E281" s="113"/>
      <c r="F281" s="114"/>
      <c r="G281" s="114" t="s">
        <v>31</v>
      </c>
      <c r="H281" s="105" t="s">
        <v>198</v>
      </c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</row>
    <row r="282" spans="2:27" x14ac:dyDescent="0.2">
      <c r="B282" s="113" t="s">
        <v>4</v>
      </c>
      <c r="C282" s="113"/>
      <c r="D282" s="113"/>
      <c r="E282" s="113"/>
      <c r="F282" s="114"/>
      <c r="G282" s="114" t="s">
        <v>31</v>
      </c>
      <c r="H282" s="105" t="s">
        <v>198</v>
      </c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</row>
    <row r="283" spans="2:27" x14ac:dyDescent="0.2">
      <c r="B283" s="113" t="s">
        <v>6</v>
      </c>
      <c r="C283" s="113"/>
      <c r="D283" s="113"/>
      <c r="E283" s="113"/>
      <c r="F283" s="114"/>
      <c r="G283" s="114" t="s">
        <v>31</v>
      </c>
      <c r="H283" s="105" t="s">
        <v>198</v>
      </c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</row>
    <row r="284" spans="2:27" x14ac:dyDescent="0.2">
      <c r="B284" s="113" t="s">
        <v>107</v>
      </c>
      <c r="C284" s="113"/>
      <c r="D284" s="113"/>
      <c r="E284" s="113"/>
      <c r="F284" s="114"/>
      <c r="G284" s="114" t="s">
        <v>31</v>
      </c>
      <c r="H284" s="105" t="s">
        <v>198</v>
      </c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</row>
    <row r="285" spans="2:27" x14ac:dyDescent="0.2">
      <c r="B285" s="113" t="s">
        <v>108</v>
      </c>
      <c r="C285" s="113"/>
      <c r="D285" s="113"/>
      <c r="E285" s="113"/>
      <c r="F285" s="114"/>
      <c r="G285" s="114" t="s">
        <v>31</v>
      </c>
      <c r="H285" s="105" t="s">
        <v>198</v>
      </c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</row>
    <row r="286" spans="2:27" x14ac:dyDescent="0.2">
      <c r="B286" s="113" t="s">
        <v>109</v>
      </c>
      <c r="C286" s="113"/>
      <c r="D286" s="113"/>
      <c r="E286" s="113"/>
      <c r="F286" s="114"/>
      <c r="G286" s="114" t="s">
        <v>31</v>
      </c>
      <c r="H286" s="105" t="s">
        <v>198</v>
      </c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</row>
    <row r="287" spans="2:27" x14ac:dyDescent="0.2">
      <c r="B287" s="113" t="s">
        <v>110</v>
      </c>
      <c r="C287" s="113"/>
      <c r="D287" s="113"/>
      <c r="E287" s="113"/>
      <c r="F287" s="114"/>
      <c r="G287" s="114" t="s">
        <v>31</v>
      </c>
      <c r="H287" s="105" t="s">
        <v>198</v>
      </c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</row>
    <row r="288" spans="2:27" x14ac:dyDescent="0.2">
      <c r="B288" s="115" t="s">
        <v>146</v>
      </c>
      <c r="C288" s="113"/>
      <c r="D288" s="113"/>
      <c r="E288" s="113"/>
      <c r="F288" s="114"/>
      <c r="G288" s="114" t="s">
        <v>31</v>
      </c>
      <c r="H288" s="105" t="s">
        <v>198</v>
      </c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</row>
    <row r="290" spans="2:27" ht="15" x14ac:dyDescent="0.2">
      <c r="B290" s="11" t="s">
        <v>16</v>
      </c>
      <c r="C290" s="11"/>
      <c r="D290" s="17" t="s">
        <v>38</v>
      </c>
      <c r="E290" s="17" t="s">
        <v>79</v>
      </c>
      <c r="F290" s="15"/>
      <c r="G290" s="15" t="s">
        <v>22</v>
      </c>
      <c r="H290" s="12">
        <v>2023</v>
      </c>
      <c r="I290" s="12">
        <v>2024</v>
      </c>
      <c r="J290" s="12">
        <v>2025</v>
      </c>
      <c r="K290" s="12">
        <v>2026</v>
      </c>
      <c r="L290" s="12">
        <v>2027</v>
      </c>
      <c r="M290" s="12">
        <v>2028</v>
      </c>
      <c r="N290" s="12">
        <v>2029</v>
      </c>
      <c r="O290" s="12">
        <v>2030</v>
      </c>
      <c r="P290" s="12">
        <v>2031</v>
      </c>
      <c r="Q290" s="12">
        <v>2032</v>
      </c>
      <c r="R290" s="12">
        <v>2033</v>
      </c>
      <c r="S290" s="12">
        <v>2034</v>
      </c>
      <c r="T290" s="12">
        <v>2035</v>
      </c>
      <c r="U290" s="12">
        <v>2036</v>
      </c>
      <c r="V290" s="12">
        <v>2037</v>
      </c>
      <c r="W290" s="12">
        <v>2038</v>
      </c>
      <c r="X290" s="12">
        <v>2039</v>
      </c>
      <c r="Y290" s="12">
        <v>2040</v>
      </c>
      <c r="Z290" s="12">
        <v>2041</v>
      </c>
      <c r="AA290" s="12">
        <v>2042</v>
      </c>
    </row>
    <row r="291" spans="2:27" x14ac:dyDescent="0.2">
      <c r="B291" s="113" t="s">
        <v>1</v>
      </c>
      <c r="C291" s="113"/>
      <c r="D291" s="113"/>
      <c r="E291" s="113"/>
      <c r="F291" s="114"/>
      <c r="G291" s="114" t="s">
        <v>31</v>
      </c>
      <c r="H291" s="105" t="s">
        <v>198</v>
      </c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</row>
    <row r="292" spans="2:27" hidden="1" x14ac:dyDescent="0.2">
      <c r="B292" s="113" t="s">
        <v>119</v>
      </c>
      <c r="C292" s="113"/>
      <c r="D292" s="113"/>
      <c r="E292" s="113"/>
      <c r="F292" s="114"/>
      <c r="G292" s="114" t="s">
        <v>31</v>
      </c>
      <c r="H292" s="105" t="s">
        <v>198</v>
      </c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</row>
    <row r="293" spans="2:27" hidden="1" x14ac:dyDescent="0.2">
      <c r="B293" s="113" t="s">
        <v>120</v>
      </c>
      <c r="C293" s="113"/>
      <c r="D293" s="113"/>
      <c r="E293" s="113"/>
      <c r="F293" s="114"/>
      <c r="G293" s="114" t="s">
        <v>31</v>
      </c>
      <c r="H293" s="105" t="s">
        <v>198</v>
      </c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</row>
    <row r="294" spans="2:27" hidden="1" x14ac:dyDescent="0.2">
      <c r="B294" s="113" t="s">
        <v>2</v>
      </c>
      <c r="C294" s="113"/>
      <c r="D294" s="113"/>
      <c r="E294" s="113"/>
      <c r="F294" s="114"/>
      <c r="G294" s="114" t="s">
        <v>31</v>
      </c>
      <c r="H294" s="105" t="s">
        <v>198</v>
      </c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</row>
    <row r="295" spans="2:27" hidden="1" x14ac:dyDescent="0.2">
      <c r="B295" s="113" t="s">
        <v>3</v>
      </c>
      <c r="C295" s="113"/>
      <c r="D295" s="113"/>
      <c r="E295" s="113"/>
      <c r="F295" s="114"/>
      <c r="G295" s="114" t="s">
        <v>31</v>
      </c>
      <c r="H295" s="105" t="s">
        <v>198</v>
      </c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</row>
    <row r="296" spans="2:27" x14ac:dyDescent="0.2">
      <c r="B296" s="113" t="s">
        <v>4</v>
      </c>
      <c r="C296" s="113"/>
      <c r="D296" s="113"/>
      <c r="E296" s="113"/>
      <c r="F296" s="114"/>
      <c r="G296" s="114" t="s">
        <v>31</v>
      </c>
      <c r="H296" s="105" t="s">
        <v>198</v>
      </c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</row>
    <row r="297" spans="2:27" x14ac:dyDescent="0.2">
      <c r="B297" s="113" t="s">
        <v>6</v>
      </c>
      <c r="C297" s="113"/>
      <c r="D297" s="113"/>
      <c r="E297" s="113"/>
      <c r="F297" s="114"/>
      <c r="G297" s="114" t="s">
        <v>31</v>
      </c>
      <c r="H297" s="105" t="s">
        <v>198</v>
      </c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</row>
    <row r="298" spans="2:27" x14ac:dyDescent="0.2">
      <c r="B298" s="113" t="s">
        <v>107</v>
      </c>
      <c r="C298" s="113"/>
      <c r="D298" s="113"/>
      <c r="E298" s="113"/>
      <c r="F298" s="114"/>
      <c r="G298" s="114" t="s">
        <v>31</v>
      </c>
      <c r="H298" s="105" t="s">
        <v>198</v>
      </c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</row>
    <row r="299" spans="2:27" x14ac:dyDescent="0.2">
      <c r="B299" s="113" t="s">
        <v>108</v>
      </c>
      <c r="C299" s="113"/>
      <c r="D299" s="113"/>
      <c r="E299" s="113"/>
      <c r="F299" s="114"/>
      <c r="G299" s="114" t="s">
        <v>31</v>
      </c>
      <c r="H299" s="105" t="s">
        <v>198</v>
      </c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</row>
    <row r="300" spans="2:27" x14ac:dyDescent="0.2">
      <c r="B300" s="113" t="s">
        <v>109</v>
      </c>
      <c r="C300" s="113"/>
      <c r="D300" s="113"/>
      <c r="E300" s="113"/>
      <c r="F300" s="114"/>
      <c r="G300" s="114" t="s">
        <v>31</v>
      </c>
      <c r="H300" s="105" t="s">
        <v>198</v>
      </c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</row>
    <row r="301" spans="2:27" x14ac:dyDescent="0.2">
      <c r="B301" s="113" t="s">
        <v>110</v>
      </c>
      <c r="C301" s="113"/>
      <c r="D301" s="113"/>
      <c r="E301" s="113"/>
      <c r="F301" s="114"/>
      <c r="G301" s="114" t="s">
        <v>31</v>
      </c>
      <c r="H301" s="105" t="s">
        <v>198</v>
      </c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</row>
    <row r="302" spans="2:27" x14ac:dyDescent="0.2">
      <c r="B302" s="115" t="s">
        <v>146</v>
      </c>
      <c r="C302" s="113"/>
      <c r="D302" s="113"/>
      <c r="E302" s="113"/>
      <c r="F302" s="114"/>
      <c r="G302" s="114" t="s">
        <v>31</v>
      </c>
      <c r="H302" s="105" t="s">
        <v>198</v>
      </c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</row>
    <row r="304" spans="2:27" ht="15" x14ac:dyDescent="0.25">
      <c r="B304" s="8" t="s">
        <v>135</v>
      </c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spans="2:27" ht="15" x14ac:dyDescent="0.2">
      <c r="B305" s="11" t="s">
        <v>16</v>
      </c>
      <c r="C305" s="11"/>
      <c r="D305" s="17" t="s">
        <v>36</v>
      </c>
      <c r="E305" s="17" t="s">
        <v>137</v>
      </c>
      <c r="F305" s="15"/>
      <c r="G305" s="15" t="s">
        <v>22</v>
      </c>
      <c r="H305" s="12">
        <v>2023</v>
      </c>
      <c r="I305" s="12">
        <v>2024</v>
      </c>
      <c r="J305" s="12">
        <v>2025</v>
      </c>
      <c r="K305" s="12">
        <v>2026</v>
      </c>
      <c r="L305" s="12">
        <v>2027</v>
      </c>
      <c r="M305" s="12">
        <v>2028</v>
      </c>
      <c r="N305" s="12">
        <v>2029</v>
      </c>
      <c r="O305" s="12">
        <v>2030</v>
      </c>
      <c r="P305" s="12">
        <v>2031</v>
      </c>
      <c r="Q305" s="12">
        <v>2032</v>
      </c>
      <c r="R305" s="12">
        <v>2033</v>
      </c>
      <c r="S305" s="12">
        <v>2034</v>
      </c>
      <c r="T305" s="12">
        <v>2035</v>
      </c>
      <c r="U305" s="12">
        <v>2036</v>
      </c>
      <c r="V305" s="12">
        <v>2037</v>
      </c>
      <c r="W305" s="12">
        <v>2038</v>
      </c>
      <c r="X305" s="12">
        <v>2039</v>
      </c>
      <c r="Y305" s="12">
        <v>2040</v>
      </c>
      <c r="Z305" s="12">
        <v>2041</v>
      </c>
      <c r="AA305" s="12">
        <v>2042</v>
      </c>
    </row>
    <row r="306" spans="2:27" x14ac:dyDescent="0.2">
      <c r="B306" s="113" t="s">
        <v>1</v>
      </c>
      <c r="C306" s="113"/>
      <c r="D306" s="113"/>
      <c r="E306" s="113"/>
      <c r="F306" s="114"/>
      <c r="G306" s="114" t="s">
        <v>104</v>
      </c>
      <c r="H306" s="97">
        <v>53.596234806898863</v>
      </c>
      <c r="I306" s="97">
        <v>218.5014987665289</v>
      </c>
      <c r="J306" s="97">
        <v>14997.508040252525</v>
      </c>
      <c r="K306" s="97">
        <v>22891.141873609478</v>
      </c>
      <c r="L306" s="97">
        <v>4248.4541825677488</v>
      </c>
      <c r="M306" s="97">
        <v>6325.5890745354072</v>
      </c>
      <c r="N306" s="97">
        <v>0</v>
      </c>
      <c r="O306" s="97">
        <v>0</v>
      </c>
      <c r="P306" s="97">
        <v>0</v>
      </c>
      <c r="Q306" s="97">
        <v>0</v>
      </c>
      <c r="R306" s="97">
        <v>0</v>
      </c>
      <c r="S306" s="97">
        <v>0</v>
      </c>
      <c r="T306" s="97">
        <v>0</v>
      </c>
      <c r="U306" s="97">
        <v>0</v>
      </c>
      <c r="V306" s="97">
        <v>0</v>
      </c>
      <c r="W306" s="97">
        <v>0</v>
      </c>
      <c r="X306" s="97">
        <v>0</v>
      </c>
      <c r="Y306" s="97">
        <v>0</v>
      </c>
      <c r="Z306" s="97">
        <v>0</v>
      </c>
      <c r="AA306" s="97">
        <v>0</v>
      </c>
    </row>
    <row r="307" spans="2:27" x14ac:dyDescent="0.2">
      <c r="B307" s="113" t="s">
        <v>119</v>
      </c>
      <c r="C307" s="113"/>
      <c r="D307" s="113"/>
      <c r="E307" s="113"/>
      <c r="F307" s="114"/>
      <c r="G307" s="114" t="s">
        <v>104</v>
      </c>
      <c r="H307" s="97">
        <v>53.596234806898863</v>
      </c>
      <c r="I307" s="97">
        <v>218.5014987665289</v>
      </c>
      <c r="J307" s="97">
        <v>14997.508040252525</v>
      </c>
      <c r="K307" s="97">
        <v>22891.141873609478</v>
      </c>
      <c r="L307" s="97">
        <v>4248.4541825677488</v>
      </c>
      <c r="M307" s="97">
        <v>0.7</v>
      </c>
      <c r="N307" s="97">
        <v>0</v>
      </c>
      <c r="O307" s="97">
        <v>0</v>
      </c>
      <c r="P307" s="97">
        <v>0</v>
      </c>
      <c r="Q307" s="97">
        <v>0</v>
      </c>
      <c r="R307" s="97">
        <v>0</v>
      </c>
      <c r="S307" s="97">
        <v>0</v>
      </c>
      <c r="T307" s="97">
        <v>0</v>
      </c>
      <c r="U307" s="97">
        <v>0</v>
      </c>
      <c r="V307" s="97">
        <v>0</v>
      </c>
      <c r="W307" s="97">
        <v>0</v>
      </c>
      <c r="X307" s="97">
        <v>0</v>
      </c>
      <c r="Y307" s="97">
        <v>0</v>
      </c>
      <c r="Z307" s="97">
        <v>0</v>
      </c>
      <c r="AA307" s="97">
        <v>0</v>
      </c>
    </row>
    <row r="308" spans="2:27" x14ac:dyDescent="0.2">
      <c r="B308" s="113" t="s">
        <v>120</v>
      </c>
      <c r="C308" s="113"/>
      <c r="D308" s="113"/>
      <c r="E308" s="113"/>
      <c r="F308" s="114"/>
      <c r="G308" s="114" t="s">
        <v>104</v>
      </c>
      <c r="H308" s="97">
        <v>53.596234806898863</v>
      </c>
      <c r="I308" s="97">
        <v>218.5014987665289</v>
      </c>
      <c r="J308" s="97">
        <v>14997.508040252525</v>
      </c>
      <c r="K308" s="97">
        <v>22891.141873609478</v>
      </c>
      <c r="L308" s="97">
        <v>237</v>
      </c>
      <c r="M308" s="97">
        <v>0</v>
      </c>
      <c r="N308" s="97">
        <v>0</v>
      </c>
      <c r="O308" s="97">
        <v>0</v>
      </c>
      <c r="P308" s="97">
        <v>0</v>
      </c>
      <c r="Q308" s="97">
        <v>0</v>
      </c>
      <c r="R308" s="97">
        <v>0</v>
      </c>
      <c r="S308" s="97">
        <v>0</v>
      </c>
      <c r="T308" s="97">
        <v>0</v>
      </c>
      <c r="U308" s="97">
        <v>0</v>
      </c>
      <c r="V308" s="97">
        <v>0</v>
      </c>
      <c r="W308" s="97">
        <v>0</v>
      </c>
      <c r="X308" s="97">
        <v>0</v>
      </c>
      <c r="Y308" s="97">
        <v>0</v>
      </c>
      <c r="Z308" s="97">
        <v>0</v>
      </c>
      <c r="AA308" s="97">
        <v>0</v>
      </c>
    </row>
    <row r="309" spans="2:27" x14ac:dyDescent="0.2">
      <c r="B309" s="113" t="s">
        <v>2</v>
      </c>
      <c r="C309" s="113"/>
      <c r="D309" s="113"/>
      <c r="E309" s="113"/>
      <c r="F309" s="114"/>
      <c r="G309" s="114" t="s">
        <v>104</v>
      </c>
      <c r="H309" s="97">
        <v>53.596234806898863</v>
      </c>
      <c r="I309" s="97">
        <v>218.5014987665289</v>
      </c>
      <c r="J309" s="97">
        <v>14997.508040252525</v>
      </c>
      <c r="K309" s="97">
        <v>22891.141873609478</v>
      </c>
      <c r="L309" s="97">
        <v>0</v>
      </c>
      <c r="M309" s="97">
        <v>0</v>
      </c>
      <c r="N309" s="97">
        <v>0</v>
      </c>
      <c r="O309" s="97">
        <v>0</v>
      </c>
      <c r="P309" s="97">
        <v>0</v>
      </c>
      <c r="Q309" s="97">
        <v>0</v>
      </c>
      <c r="R309" s="97">
        <v>0</v>
      </c>
      <c r="S309" s="97">
        <v>0</v>
      </c>
      <c r="T309" s="97">
        <v>0</v>
      </c>
      <c r="U309" s="97">
        <v>0</v>
      </c>
      <c r="V309" s="97">
        <v>0</v>
      </c>
      <c r="W309" s="97">
        <v>0</v>
      </c>
      <c r="X309" s="97">
        <v>0</v>
      </c>
      <c r="Y309" s="97">
        <v>0</v>
      </c>
      <c r="Z309" s="97">
        <v>0</v>
      </c>
      <c r="AA309" s="97">
        <v>0</v>
      </c>
    </row>
    <row r="310" spans="2:27" x14ac:dyDescent="0.2">
      <c r="B310" s="113" t="s">
        <v>3</v>
      </c>
      <c r="C310" s="113"/>
      <c r="D310" s="113"/>
      <c r="E310" s="113"/>
      <c r="F310" s="114"/>
      <c r="G310" s="114" t="s">
        <v>104</v>
      </c>
      <c r="H310" s="97">
        <v>53.596234806898863</v>
      </c>
      <c r="I310" s="97">
        <v>218.5014987665289</v>
      </c>
      <c r="J310" s="97">
        <v>14997.508040252525</v>
      </c>
      <c r="K310" s="97">
        <v>22891.141873609478</v>
      </c>
      <c r="L310" s="97">
        <v>0</v>
      </c>
      <c r="M310" s="97">
        <v>0</v>
      </c>
      <c r="N310" s="97">
        <v>0</v>
      </c>
      <c r="O310" s="97">
        <v>0</v>
      </c>
      <c r="P310" s="97">
        <v>0</v>
      </c>
      <c r="Q310" s="97">
        <v>0</v>
      </c>
      <c r="R310" s="97">
        <v>0</v>
      </c>
      <c r="S310" s="97">
        <v>0</v>
      </c>
      <c r="T310" s="97">
        <v>0</v>
      </c>
      <c r="U310" s="97">
        <v>0</v>
      </c>
      <c r="V310" s="97">
        <v>0</v>
      </c>
      <c r="W310" s="97">
        <v>0</v>
      </c>
      <c r="X310" s="97">
        <v>0</v>
      </c>
      <c r="Y310" s="97">
        <v>0</v>
      </c>
      <c r="Z310" s="97">
        <v>0</v>
      </c>
      <c r="AA310" s="97">
        <v>0</v>
      </c>
    </row>
    <row r="311" spans="2:27" x14ac:dyDescent="0.2">
      <c r="B311" s="113" t="s">
        <v>4</v>
      </c>
      <c r="C311" s="113"/>
      <c r="D311" s="113"/>
      <c r="E311" s="113"/>
      <c r="F311" s="114"/>
      <c r="G311" s="114" t="s">
        <v>104</v>
      </c>
      <c r="H311" s="97" t="s">
        <v>198</v>
      </c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</row>
    <row r="312" spans="2:27" x14ac:dyDescent="0.2">
      <c r="B312" s="113" t="s">
        <v>6</v>
      </c>
      <c r="C312" s="113"/>
      <c r="D312" s="113"/>
      <c r="E312" s="113"/>
      <c r="F312" s="114"/>
      <c r="G312" s="114" t="s">
        <v>104</v>
      </c>
      <c r="H312" s="97" t="s">
        <v>198</v>
      </c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</row>
    <row r="313" spans="2:27" x14ac:dyDescent="0.2">
      <c r="B313" s="113" t="s">
        <v>107</v>
      </c>
      <c r="C313" s="113"/>
      <c r="D313" s="113"/>
      <c r="E313" s="113"/>
      <c r="F313" s="114"/>
      <c r="G313" s="114" t="s">
        <v>104</v>
      </c>
      <c r="H313" s="97" t="s">
        <v>198</v>
      </c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</row>
    <row r="314" spans="2:27" x14ac:dyDescent="0.2">
      <c r="B314" s="113" t="s">
        <v>108</v>
      </c>
      <c r="C314" s="113"/>
      <c r="D314" s="113"/>
      <c r="E314" s="113"/>
      <c r="F314" s="114"/>
      <c r="G314" s="114" t="s">
        <v>104</v>
      </c>
      <c r="H314" s="97" t="s">
        <v>198</v>
      </c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</row>
    <row r="315" spans="2:27" x14ac:dyDescent="0.2">
      <c r="B315" s="113" t="s">
        <v>109</v>
      </c>
      <c r="C315" s="113"/>
      <c r="D315" s="113"/>
      <c r="E315" s="113"/>
      <c r="F315" s="114"/>
      <c r="G315" s="114" t="s">
        <v>104</v>
      </c>
      <c r="H315" s="97" t="s">
        <v>198</v>
      </c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</row>
    <row r="316" spans="2:27" x14ac:dyDescent="0.2">
      <c r="B316" s="113" t="s">
        <v>110</v>
      </c>
      <c r="C316" s="113"/>
      <c r="D316" s="113"/>
      <c r="E316" s="113"/>
      <c r="F316" s="114"/>
      <c r="G316" s="114" t="s">
        <v>104</v>
      </c>
      <c r="H316" s="97" t="s">
        <v>198</v>
      </c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</row>
    <row r="317" spans="2:27" x14ac:dyDescent="0.2">
      <c r="B317" s="115" t="s">
        <v>146</v>
      </c>
      <c r="C317" s="113"/>
      <c r="D317" s="113"/>
      <c r="E317" s="113"/>
      <c r="F317" s="114"/>
      <c r="G317" s="114" t="s">
        <v>104</v>
      </c>
      <c r="H317" s="97" t="s">
        <v>198</v>
      </c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</row>
    <row r="318" spans="2:27" ht="15" x14ac:dyDescent="0.25">
      <c r="B318" s="62"/>
    </row>
    <row r="319" spans="2:27" ht="15" x14ac:dyDescent="0.2">
      <c r="B319" s="11" t="s">
        <v>16</v>
      </c>
      <c r="C319" s="11"/>
      <c r="D319" s="17" t="s">
        <v>37</v>
      </c>
      <c r="E319" s="17" t="s">
        <v>78</v>
      </c>
      <c r="F319" s="15"/>
      <c r="G319" s="15" t="s">
        <v>22</v>
      </c>
      <c r="H319" s="12">
        <v>2023</v>
      </c>
      <c r="I319" s="12">
        <v>2024</v>
      </c>
      <c r="J319" s="12">
        <v>2025</v>
      </c>
      <c r="K319" s="12">
        <v>2026</v>
      </c>
      <c r="L319" s="12">
        <v>2027</v>
      </c>
      <c r="M319" s="12">
        <v>2028</v>
      </c>
      <c r="N319" s="12">
        <v>2029</v>
      </c>
      <c r="O319" s="12">
        <v>2030</v>
      </c>
      <c r="P319" s="12">
        <v>2031</v>
      </c>
      <c r="Q319" s="12">
        <v>2032</v>
      </c>
      <c r="R319" s="12">
        <v>2033</v>
      </c>
      <c r="S319" s="12">
        <v>2034</v>
      </c>
      <c r="T319" s="12">
        <v>2035</v>
      </c>
      <c r="U319" s="12">
        <v>2036</v>
      </c>
      <c r="V319" s="12">
        <v>2037</v>
      </c>
      <c r="W319" s="12">
        <v>2038</v>
      </c>
      <c r="X319" s="12">
        <v>2039</v>
      </c>
      <c r="Y319" s="12">
        <v>2040</v>
      </c>
      <c r="Z319" s="12">
        <v>2041</v>
      </c>
      <c r="AA319" s="12">
        <v>2042</v>
      </c>
    </row>
    <row r="320" spans="2:27" x14ac:dyDescent="0.2">
      <c r="B320" s="113" t="s">
        <v>1</v>
      </c>
      <c r="C320" s="113"/>
      <c r="D320" s="113"/>
      <c r="E320" s="113"/>
      <c r="F320" s="114"/>
      <c r="G320" s="114" t="s">
        <v>104</v>
      </c>
      <c r="H320" s="97">
        <v>53.596234806898899</v>
      </c>
      <c r="I320" s="97">
        <v>344.54319571453266</v>
      </c>
      <c r="J320" s="97">
        <v>65211.895425038943</v>
      </c>
      <c r="K320" s="97">
        <v>72319.294951663891</v>
      </c>
      <c r="L320" s="97">
        <v>16984.275684013985</v>
      </c>
      <c r="M320" s="97">
        <v>28277.315032099654</v>
      </c>
      <c r="N320" s="97">
        <v>0</v>
      </c>
      <c r="O320" s="97">
        <v>0</v>
      </c>
      <c r="P320" s="97">
        <v>0</v>
      </c>
      <c r="Q320" s="97">
        <v>0</v>
      </c>
      <c r="R320" s="97">
        <v>0</v>
      </c>
      <c r="S320" s="97">
        <v>0</v>
      </c>
      <c r="T320" s="97">
        <v>0</v>
      </c>
      <c r="U320" s="97">
        <v>0</v>
      </c>
      <c r="V320" s="97">
        <v>0</v>
      </c>
      <c r="W320" s="97">
        <v>0</v>
      </c>
      <c r="X320" s="97">
        <v>0</v>
      </c>
      <c r="Y320" s="97">
        <v>0</v>
      </c>
      <c r="Z320" s="97">
        <v>0</v>
      </c>
      <c r="AA320" s="97">
        <v>0</v>
      </c>
    </row>
    <row r="321" spans="2:27" x14ac:dyDescent="0.2">
      <c r="B321" s="113" t="s">
        <v>119</v>
      </c>
      <c r="C321" s="113"/>
      <c r="D321" s="113"/>
      <c r="E321" s="113"/>
      <c r="F321" s="114"/>
      <c r="G321" s="114" t="s">
        <v>104</v>
      </c>
      <c r="H321" s="97">
        <v>53.596234806898863</v>
      </c>
      <c r="I321" s="97">
        <v>344.54319571453266</v>
      </c>
      <c r="J321" s="97">
        <v>65211.895425038943</v>
      </c>
      <c r="K321" s="97">
        <v>72319.294951663891</v>
      </c>
      <c r="L321" s="97">
        <v>16984.275684013985</v>
      </c>
      <c r="M321" s="97">
        <v>367.4</v>
      </c>
      <c r="N321" s="97">
        <v>0</v>
      </c>
      <c r="O321" s="97">
        <v>0</v>
      </c>
      <c r="P321" s="97">
        <v>0</v>
      </c>
      <c r="Q321" s="97">
        <v>0</v>
      </c>
      <c r="R321" s="97">
        <v>0</v>
      </c>
      <c r="S321" s="97">
        <v>0</v>
      </c>
      <c r="T321" s="97">
        <v>0</v>
      </c>
      <c r="U321" s="97">
        <v>0</v>
      </c>
      <c r="V321" s="97">
        <v>0</v>
      </c>
      <c r="W321" s="97">
        <v>0</v>
      </c>
      <c r="X321" s="97">
        <v>0</v>
      </c>
      <c r="Y321" s="97">
        <v>0</v>
      </c>
      <c r="Z321" s="97">
        <v>0</v>
      </c>
      <c r="AA321" s="97">
        <v>0</v>
      </c>
    </row>
    <row r="322" spans="2:27" x14ac:dyDescent="0.2">
      <c r="B322" s="113" t="s">
        <v>120</v>
      </c>
      <c r="C322" s="113"/>
      <c r="D322" s="113"/>
      <c r="E322" s="113"/>
      <c r="F322" s="114"/>
      <c r="G322" s="114" t="s">
        <v>104</v>
      </c>
      <c r="H322" s="97">
        <v>53.596234806898863</v>
      </c>
      <c r="I322" s="97">
        <v>344.54319571453266</v>
      </c>
      <c r="J322" s="97">
        <v>65211.895425038943</v>
      </c>
      <c r="K322" s="97">
        <v>72319.294951663891</v>
      </c>
      <c r="L322" s="97">
        <v>1633</v>
      </c>
      <c r="M322" s="97">
        <v>0</v>
      </c>
      <c r="N322" s="97">
        <v>0</v>
      </c>
      <c r="O322" s="97">
        <v>0</v>
      </c>
      <c r="P322" s="97">
        <v>0</v>
      </c>
      <c r="Q322" s="97">
        <v>0</v>
      </c>
      <c r="R322" s="97">
        <v>0</v>
      </c>
      <c r="S322" s="97">
        <v>0</v>
      </c>
      <c r="T322" s="97">
        <v>0</v>
      </c>
      <c r="U322" s="97">
        <v>0</v>
      </c>
      <c r="V322" s="97">
        <v>0</v>
      </c>
      <c r="W322" s="97">
        <v>0</v>
      </c>
      <c r="X322" s="97">
        <v>0</v>
      </c>
      <c r="Y322" s="97">
        <v>0</v>
      </c>
      <c r="Z322" s="97">
        <v>0</v>
      </c>
      <c r="AA322" s="97">
        <v>0</v>
      </c>
    </row>
    <row r="323" spans="2:27" x14ac:dyDescent="0.2">
      <c r="B323" s="113" t="s">
        <v>2</v>
      </c>
      <c r="C323" s="113"/>
      <c r="D323" s="113"/>
      <c r="E323" s="113"/>
      <c r="F323" s="114"/>
      <c r="G323" s="114" t="s">
        <v>104</v>
      </c>
      <c r="H323" s="97">
        <v>53.596234806898863</v>
      </c>
      <c r="I323" s="97">
        <v>344.54319571453266</v>
      </c>
      <c r="J323" s="97">
        <v>65211.895425038943</v>
      </c>
      <c r="K323" s="97">
        <v>72319.294951663891</v>
      </c>
      <c r="L323" s="97">
        <v>138.69999999999999</v>
      </c>
      <c r="M323" s="97">
        <v>162.6</v>
      </c>
      <c r="N323" s="97">
        <v>0</v>
      </c>
      <c r="O323" s="97">
        <v>0</v>
      </c>
      <c r="P323" s="97">
        <v>0</v>
      </c>
      <c r="Q323" s="97">
        <v>0</v>
      </c>
      <c r="R323" s="97">
        <v>0</v>
      </c>
      <c r="S323" s="97">
        <v>0</v>
      </c>
      <c r="T323" s="97">
        <v>0</v>
      </c>
      <c r="U323" s="97">
        <v>0</v>
      </c>
      <c r="V323" s="97">
        <v>0</v>
      </c>
      <c r="W323" s="97">
        <v>0</v>
      </c>
      <c r="X323" s="97">
        <v>0</v>
      </c>
      <c r="Y323" s="97">
        <v>0</v>
      </c>
      <c r="Z323" s="97">
        <v>0</v>
      </c>
      <c r="AA323" s="97">
        <v>0</v>
      </c>
    </row>
    <row r="324" spans="2:27" x14ac:dyDescent="0.2">
      <c r="B324" s="113" t="s">
        <v>3</v>
      </c>
      <c r="C324" s="113"/>
      <c r="D324" s="113"/>
      <c r="E324" s="113"/>
      <c r="F324" s="114"/>
      <c r="G324" s="114" t="s">
        <v>104</v>
      </c>
      <c r="H324" s="97">
        <v>53.596234806898863</v>
      </c>
      <c r="I324" s="97">
        <v>344.54319571453266</v>
      </c>
      <c r="J324" s="97">
        <v>65211.895425038943</v>
      </c>
      <c r="K324" s="97">
        <v>72319.294951663891</v>
      </c>
      <c r="L324" s="97">
        <v>138.69999999999999</v>
      </c>
      <c r="M324" s="97">
        <v>0</v>
      </c>
      <c r="N324" s="97">
        <v>0</v>
      </c>
      <c r="O324" s="97">
        <v>0</v>
      </c>
      <c r="P324" s="97">
        <v>0</v>
      </c>
      <c r="Q324" s="97">
        <v>0</v>
      </c>
      <c r="R324" s="97">
        <v>0</v>
      </c>
      <c r="S324" s="97">
        <v>0</v>
      </c>
      <c r="T324" s="97">
        <v>0</v>
      </c>
      <c r="U324" s="97">
        <v>0</v>
      </c>
      <c r="V324" s="97">
        <v>0</v>
      </c>
      <c r="W324" s="97">
        <v>0</v>
      </c>
      <c r="X324" s="97">
        <v>0</v>
      </c>
      <c r="Y324" s="97">
        <v>0</v>
      </c>
      <c r="Z324" s="97">
        <v>0</v>
      </c>
      <c r="AA324" s="97">
        <v>0</v>
      </c>
    </row>
    <row r="325" spans="2:27" x14ac:dyDescent="0.2">
      <c r="B325" s="113" t="s">
        <v>4</v>
      </c>
      <c r="C325" s="113"/>
      <c r="D325" s="113"/>
      <c r="E325" s="113"/>
      <c r="F325" s="114"/>
      <c r="G325" s="114" t="s">
        <v>104</v>
      </c>
      <c r="H325" s="97" t="s">
        <v>198</v>
      </c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</row>
    <row r="326" spans="2:27" x14ac:dyDescent="0.2">
      <c r="B326" s="113" t="s">
        <v>6</v>
      </c>
      <c r="C326" s="113"/>
      <c r="D326" s="113"/>
      <c r="E326" s="113"/>
      <c r="F326" s="114"/>
      <c r="G326" s="114" t="s">
        <v>104</v>
      </c>
      <c r="H326" s="97" t="s">
        <v>198</v>
      </c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</row>
    <row r="327" spans="2:27" x14ac:dyDescent="0.2">
      <c r="B327" s="113" t="s">
        <v>107</v>
      </c>
      <c r="C327" s="113"/>
      <c r="D327" s="113"/>
      <c r="E327" s="113"/>
      <c r="F327" s="114"/>
      <c r="G327" s="114" t="s">
        <v>104</v>
      </c>
      <c r="H327" s="97" t="s">
        <v>198</v>
      </c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</row>
    <row r="328" spans="2:27" x14ac:dyDescent="0.2">
      <c r="B328" s="113" t="s">
        <v>108</v>
      </c>
      <c r="C328" s="113"/>
      <c r="D328" s="113"/>
      <c r="E328" s="113"/>
      <c r="F328" s="114"/>
      <c r="G328" s="114" t="s">
        <v>104</v>
      </c>
      <c r="H328" s="97" t="s">
        <v>198</v>
      </c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</row>
    <row r="329" spans="2:27" x14ac:dyDescent="0.2">
      <c r="B329" s="113" t="s">
        <v>109</v>
      </c>
      <c r="C329" s="113"/>
      <c r="D329" s="113"/>
      <c r="E329" s="113"/>
      <c r="F329" s="114"/>
      <c r="G329" s="114" t="s">
        <v>104</v>
      </c>
      <c r="H329" s="97" t="s">
        <v>198</v>
      </c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</row>
    <row r="330" spans="2:27" x14ac:dyDescent="0.2">
      <c r="B330" s="113" t="s">
        <v>110</v>
      </c>
      <c r="C330" s="113"/>
      <c r="D330" s="113"/>
      <c r="E330" s="113"/>
      <c r="F330" s="114"/>
      <c r="G330" s="114" t="s">
        <v>104</v>
      </c>
      <c r="H330" s="97" t="s">
        <v>198</v>
      </c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</row>
    <row r="331" spans="2:27" x14ac:dyDescent="0.2">
      <c r="B331" s="115" t="s">
        <v>146</v>
      </c>
      <c r="C331" s="113"/>
      <c r="D331" s="113"/>
      <c r="E331" s="113"/>
      <c r="F331" s="114"/>
      <c r="G331" s="114" t="s">
        <v>104</v>
      </c>
      <c r="H331" s="97" t="s">
        <v>198</v>
      </c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</row>
    <row r="332" spans="2:27" ht="15" x14ac:dyDescent="0.25">
      <c r="B332" s="62"/>
    </row>
    <row r="333" spans="2:27" ht="15" x14ac:dyDescent="0.2">
      <c r="B333" s="11" t="s">
        <v>16</v>
      </c>
      <c r="C333" s="11"/>
      <c r="D333" s="17" t="s">
        <v>38</v>
      </c>
      <c r="E333" s="17" t="s">
        <v>79</v>
      </c>
      <c r="F333" s="15"/>
      <c r="G333" s="15" t="s">
        <v>22</v>
      </c>
      <c r="H333" s="12">
        <v>2023</v>
      </c>
      <c r="I333" s="12">
        <v>2024</v>
      </c>
      <c r="J333" s="12">
        <v>2025</v>
      </c>
      <c r="K333" s="12">
        <v>2026</v>
      </c>
      <c r="L333" s="12">
        <v>2027</v>
      </c>
      <c r="M333" s="12">
        <v>2028</v>
      </c>
      <c r="N333" s="12">
        <v>2029</v>
      </c>
      <c r="O333" s="12">
        <v>2030</v>
      </c>
      <c r="P333" s="12">
        <v>2031</v>
      </c>
      <c r="Q333" s="12">
        <v>2032</v>
      </c>
      <c r="R333" s="12">
        <v>2033</v>
      </c>
      <c r="S333" s="12">
        <v>2034</v>
      </c>
      <c r="T333" s="12">
        <v>2035</v>
      </c>
      <c r="U333" s="12">
        <v>2036</v>
      </c>
      <c r="V333" s="12">
        <v>2037</v>
      </c>
      <c r="W333" s="12">
        <v>2038</v>
      </c>
      <c r="X333" s="12">
        <v>2039</v>
      </c>
      <c r="Y333" s="12">
        <v>2040</v>
      </c>
      <c r="Z333" s="12">
        <v>2041</v>
      </c>
      <c r="AA333" s="12">
        <v>2042</v>
      </c>
    </row>
    <row r="334" spans="2:27" x14ac:dyDescent="0.2">
      <c r="B334" s="113" t="s">
        <v>1</v>
      </c>
      <c r="C334" s="113"/>
      <c r="D334" s="113"/>
      <c r="E334" s="113"/>
      <c r="F334" s="114"/>
      <c r="G334" s="114" t="s">
        <v>104</v>
      </c>
      <c r="H334" s="97">
        <v>53.596234806898863</v>
      </c>
      <c r="I334" s="97">
        <v>53.596234806898863</v>
      </c>
      <c r="J334" s="97">
        <v>53.596234806898863</v>
      </c>
      <c r="K334" s="97">
        <v>58.080993857375603</v>
      </c>
      <c r="L334" s="97">
        <v>69.543260340084259</v>
      </c>
      <c r="M334" s="97">
        <v>78.90959159252435</v>
      </c>
      <c r="N334" s="97">
        <v>0</v>
      </c>
      <c r="O334" s="97">
        <v>0</v>
      </c>
      <c r="P334" s="97">
        <v>0</v>
      </c>
      <c r="Q334" s="97">
        <v>0</v>
      </c>
      <c r="R334" s="97">
        <v>0</v>
      </c>
      <c r="S334" s="97">
        <v>0</v>
      </c>
      <c r="T334" s="97">
        <v>0</v>
      </c>
      <c r="U334" s="97">
        <v>0</v>
      </c>
      <c r="V334" s="97">
        <v>0</v>
      </c>
      <c r="W334" s="97">
        <v>0</v>
      </c>
      <c r="X334" s="97">
        <v>0</v>
      </c>
      <c r="Y334" s="97">
        <v>0</v>
      </c>
      <c r="Z334" s="97">
        <v>0</v>
      </c>
      <c r="AA334" s="97">
        <v>0</v>
      </c>
    </row>
    <row r="335" spans="2:27" x14ac:dyDescent="0.2">
      <c r="B335" s="113" t="s">
        <v>119</v>
      </c>
      <c r="C335" s="113"/>
      <c r="D335" s="113"/>
      <c r="E335" s="113"/>
      <c r="F335" s="114"/>
      <c r="G335" s="114" t="s">
        <v>104</v>
      </c>
      <c r="H335" s="97">
        <v>53.596234806898863</v>
      </c>
      <c r="I335" s="97">
        <v>53.596234806898863</v>
      </c>
      <c r="J335" s="97">
        <v>53.596234806898863</v>
      </c>
      <c r="K335" s="97">
        <v>58.080993857375603</v>
      </c>
      <c r="L335" s="97">
        <v>69.543260340084259</v>
      </c>
      <c r="M335" s="97">
        <v>0</v>
      </c>
      <c r="N335" s="97">
        <v>0</v>
      </c>
      <c r="O335" s="97">
        <v>0</v>
      </c>
      <c r="P335" s="97">
        <v>0</v>
      </c>
      <c r="Q335" s="97">
        <v>0</v>
      </c>
      <c r="R335" s="97">
        <v>0</v>
      </c>
      <c r="S335" s="97">
        <v>0</v>
      </c>
      <c r="T335" s="97">
        <v>0</v>
      </c>
      <c r="U335" s="97">
        <v>0</v>
      </c>
      <c r="V335" s="97">
        <v>0</v>
      </c>
      <c r="W335" s="97">
        <v>0</v>
      </c>
      <c r="X335" s="97">
        <v>0</v>
      </c>
      <c r="Y335" s="97">
        <v>0</v>
      </c>
      <c r="Z335" s="97">
        <v>0</v>
      </c>
      <c r="AA335" s="97">
        <v>0</v>
      </c>
    </row>
    <row r="336" spans="2:27" x14ac:dyDescent="0.2">
      <c r="B336" s="113" t="s">
        <v>120</v>
      </c>
      <c r="C336" s="113"/>
      <c r="D336" s="113"/>
      <c r="E336" s="113"/>
      <c r="F336" s="114"/>
      <c r="G336" s="114" t="s">
        <v>104</v>
      </c>
      <c r="H336" s="97">
        <v>53.596234806898863</v>
      </c>
      <c r="I336" s="97">
        <v>53.596234806898863</v>
      </c>
      <c r="J336" s="97">
        <v>53.596234806898863</v>
      </c>
      <c r="K336" s="97">
        <v>58.080993857375603</v>
      </c>
      <c r="L336" s="97">
        <v>0</v>
      </c>
      <c r="M336" s="97">
        <v>0</v>
      </c>
      <c r="N336" s="97">
        <v>0</v>
      </c>
      <c r="O336" s="97">
        <v>0</v>
      </c>
      <c r="P336" s="97">
        <v>0</v>
      </c>
      <c r="Q336" s="97">
        <v>0</v>
      </c>
      <c r="R336" s="97">
        <v>0</v>
      </c>
      <c r="S336" s="97">
        <v>0</v>
      </c>
      <c r="T336" s="97">
        <v>0</v>
      </c>
      <c r="U336" s="97">
        <v>0</v>
      </c>
      <c r="V336" s="97">
        <v>0</v>
      </c>
      <c r="W336" s="97">
        <v>0</v>
      </c>
      <c r="X336" s="97">
        <v>0</v>
      </c>
      <c r="Y336" s="97">
        <v>0</v>
      </c>
      <c r="Z336" s="97">
        <v>0</v>
      </c>
      <c r="AA336" s="97">
        <v>0</v>
      </c>
    </row>
    <row r="337" spans="2:27" x14ac:dyDescent="0.2">
      <c r="B337" s="113" t="s">
        <v>2</v>
      </c>
      <c r="C337" s="113"/>
      <c r="D337" s="113"/>
      <c r="E337" s="113"/>
      <c r="F337" s="114"/>
      <c r="G337" s="114" t="s">
        <v>104</v>
      </c>
      <c r="H337" s="97">
        <v>53.596234806898863</v>
      </c>
      <c r="I337" s="97">
        <v>53.596234806898863</v>
      </c>
      <c r="J337" s="97">
        <v>53.596234806898863</v>
      </c>
      <c r="K337" s="97">
        <v>58.080993857375603</v>
      </c>
      <c r="L337" s="97">
        <v>0</v>
      </c>
      <c r="M337" s="97">
        <v>0</v>
      </c>
      <c r="N337" s="97">
        <v>0</v>
      </c>
      <c r="O337" s="97">
        <v>0</v>
      </c>
      <c r="P337" s="97">
        <v>0</v>
      </c>
      <c r="Q337" s="97">
        <v>0</v>
      </c>
      <c r="R337" s="97">
        <v>0</v>
      </c>
      <c r="S337" s="97">
        <v>0</v>
      </c>
      <c r="T337" s="97">
        <v>0</v>
      </c>
      <c r="U337" s="97">
        <v>0</v>
      </c>
      <c r="V337" s="97">
        <v>0</v>
      </c>
      <c r="W337" s="97">
        <v>0</v>
      </c>
      <c r="X337" s="97">
        <v>0</v>
      </c>
      <c r="Y337" s="97">
        <v>0</v>
      </c>
      <c r="Z337" s="97">
        <v>0</v>
      </c>
      <c r="AA337" s="97">
        <v>0</v>
      </c>
    </row>
    <row r="338" spans="2:27" x14ac:dyDescent="0.2">
      <c r="B338" s="113" t="s">
        <v>3</v>
      </c>
      <c r="C338" s="113"/>
      <c r="D338" s="113"/>
      <c r="E338" s="113"/>
      <c r="F338" s="114"/>
      <c r="G338" s="114" t="s">
        <v>104</v>
      </c>
      <c r="H338" s="97">
        <v>53.596234806898863</v>
      </c>
      <c r="I338" s="97">
        <v>53.596234806898863</v>
      </c>
      <c r="J338" s="97">
        <v>53.596234806898863</v>
      </c>
      <c r="K338" s="97">
        <v>58.080993857375603</v>
      </c>
      <c r="L338" s="97">
        <v>0</v>
      </c>
      <c r="M338" s="97">
        <v>0</v>
      </c>
      <c r="N338" s="97">
        <v>0</v>
      </c>
      <c r="O338" s="97">
        <v>0</v>
      </c>
      <c r="P338" s="97">
        <v>0</v>
      </c>
      <c r="Q338" s="97">
        <v>0</v>
      </c>
      <c r="R338" s="97">
        <v>0</v>
      </c>
      <c r="S338" s="97">
        <v>0</v>
      </c>
      <c r="T338" s="97">
        <v>0</v>
      </c>
      <c r="U338" s="97">
        <v>0</v>
      </c>
      <c r="V338" s="97">
        <v>0</v>
      </c>
      <c r="W338" s="97">
        <v>0</v>
      </c>
      <c r="X338" s="97">
        <v>0</v>
      </c>
      <c r="Y338" s="97">
        <v>0</v>
      </c>
      <c r="Z338" s="97">
        <v>0</v>
      </c>
      <c r="AA338" s="97">
        <v>0</v>
      </c>
    </row>
    <row r="339" spans="2:27" x14ac:dyDescent="0.2">
      <c r="B339" s="113" t="s">
        <v>4</v>
      </c>
      <c r="C339" s="113"/>
      <c r="D339" s="113"/>
      <c r="E339" s="113"/>
      <c r="F339" s="114"/>
      <c r="G339" s="114" t="s">
        <v>104</v>
      </c>
      <c r="H339" s="97" t="s">
        <v>198</v>
      </c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</row>
    <row r="340" spans="2:27" x14ac:dyDescent="0.2">
      <c r="B340" s="113" t="s">
        <v>6</v>
      </c>
      <c r="C340" s="113"/>
      <c r="D340" s="113"/>
      <c r="E340" s="113"/>
      <c r="F340" s="114"/>
      <c r="G340" s="114" t="s">
        <v>104</v>
      </c>
      <c r="H340" s="97" t="s">
        <v>198</v>
      </c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</row>
    <row r="341" spans="2:27" x14ac:dyDescent="0.2">
      <c r="B341" s="113" t="s">
        <v>107</v>
      </c>
      <c r="C341" s="113"/>
      <c r="D341" s="113"/>
      <c r="E341" s="113"/>
      <c r="F341" s="114"/>
      <c r="G341" s="114" t="s">
        <v>104</v>
      </c>
      <c r="H341" s="97" t="s">
        <v>198</v>
      </c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</row>
    <row r="342" spans="2:27" x14ac:dyDescent="0.2">
      <c r="B342" s="113" t="s">
        <v>108</v>
      </c>
      <c r="C342" s="113"/>
      <c r="D342" s="113"/>
      <c r="E342" s="113"/>
      <c r="F342" s="114"/>
      <c r="G342" s="114" t="s">
        <v>104</v>
      </c>
      <c r="H342" s="97" t="s">
        <v>198</v>
      </c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</row>
    <row r="343" spans="2:27" x14ac:dyDescent="0.2">
      <c r="B343" s="113" t="s">
        <v>109</v>
      </c>
      <c r="C343" s="113"/>
      <c r="D343" s="113"/>
      <c r="E343" s="113"/>
      <c r="F343" s="114"/>
      <c r="G343" s="114" t="s">
        <v>104</v>
      </c>
      <c r="H343" s="97" t="s">
        <v>198</v>
      </c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</row>
    <row r="344" spans="2:27" x14ac:dyDescent="0.2">
      <c r="B344" s="113" t="s">
        <v>110</v>
      </c>
      <c r="C344" s="113"/>
      <c r="D344" s="113"/>
      <c r="E344" s="113"/>
      <c r="F344" s="114"/>
      <c r="G344" s="114" t="s">
        <v>104</v>
      </c>
      <c r="H344" s="97" t="s">
        <v>198</v>
      </c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</row>
    <row r="345" spans="2:27" x14ac:dyDescent="0.2">
      <c r="B345" s="115" t="s">
        <v>146</v>
      </c>
      <c r="C345" s="113"/>
      <c r="D345" s="113"/>
      <c r="E345" s="113"/>
      <c r="F345" s="114"/>
      <c r="G345" s="114" t="s">
        <v>104</v>
      </c>
      <c r="H345" s="97" t="s">
        <v>198</v>
      </c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</row>
    <row r="346" spans="2:27" ht="15" x14ac:dyDescent="0.25">
      <c r="B346" s="62"/>
    </row>
    <row r="347" spans="2:27" ht="15" x14ac:dyDescent="0.25">
      <c r="B347" s="8" t="s">
        <v>11</v>
      </c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spans="2:27" ht="15" x14ac:dyDescent="0.2">
      <c r="B348" s="11" t="s">
        <v>16</v>
      </c>
      <c r="C348" s="11"/>
      <c r="D348" s="17" t="s">
        <v>36</v>
      </c>
      <c r="E348" s="17" t="s">
        <v>137</v>
      </c>
      <c r="F348" s="15"/>
      <c r="G348" s="15" t="s">
        <v>22</v>
      </c>
      <c r="H348" s="12">
        <v>2023</v>
      </c>
      <c r="I348" s="12">
        <v>2024</v>
      </c>
      <c r="J348" s="12">
        <v>2025</v>
      </c>
      <c r="K348" s="12">
        <v>2026</v>
      </c>
      <c r="L348" s="12">
        <v>2027</v>
      </c>
      <c r="M348" s="12">
        <v>2028</v>
      </c>
      <c r="N348" s="12">
        <v>2029</v>
      </c>
      <c r="O348" s="12">
        <v>2030</v>
      </c>
      <c r="P348" s="12">
        <v>2031</v>
      </c>
      <c r="Q348" s="12">
        <v>2032</v>
      </c>
      <c r="R348" s="12">
        <v>2033</v>
      </c>
      <c r="S348" s="12">
        <v>2034</v>
      </c>
      <c r="T348" s="12">
        <v>2035</v>
      </c>
      <c r="U348" s="12">
        <v>2036</v>
      </c>
      <c r="V348" s="12">
        <v>2037</v>
      </c>
      <c r="W348" s="12">
        <v>2038</v>
      </c>
      <c r="X348" s="12">
        <v>2039</v>
      </c>
      <c r="Y348" s="12">
        <v>2040</v>
      </c>
      <c r="Z348" s="12">
        <v>2041</v>
      </c>
      <c r="AA348" s="12">
        <v>2042</v>
      </c>
    </row>
    <row r="349" spans="2:27" x14ac:dyDescent="0.2">
      <c r="B349" s="113" t="s">
        <v>1</v>
      </c>
      <c r="C349" s="113"/>
      <c r="D349" s="113"/>
      <c r="E349" s="113"/>
      <c r="F349" s="114"/>
      <c r="G349" s="114" t="s">
        <v>31</v>
      </c>
      <c r="H349" s="105" t="s">
        <v>198</v>
      </c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</row>
    <row r="350" spans="2:27" hidden="1" x14ac:dyDescent="0.2">
      <c r="B350" s="113" t="s">
        <v>119</v>
      </c>
      <c r="C350" s="113"/>
      <c r="D350" s="113"/>
      <c r="E350" s="113"/>
      <c r="F350" s="114"/>
      <c r="G350" s="114" t="s">
        <v>31</v>
      </c>
      <c r="H350" s="105" t="s">
        <v>198</v>
      </c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</row>
    <row r="351" spans="2:27" hidden="1" x14ac:dyDescent="0.2">
      <c r="B351" s="113" t="s">
        <v>120</v>
      </c>
      <c r="C351" s="113"/>
      <c r="D351" s="113"/>
      <c r="E351" s="113"/>
      <c r="F351" s="114"/>
      <c r="G351" s="114" t="s">
        <v>31</v>
      </c>
      <c r="H351" s="105" t="s">
        <v>198</v>
      </c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</row>
    <row r="352" spans="2:27" hidden="1" x14ac:dyDescent="0.2">
      <c r="B352" s="113" t="s">
        <v>2</v>
      </c>
      <c r="C352" s="113"/>
      <c r="D352" s="113"/>
      <c r="E352" s="113"/>
      <c r="F352" s="114"/>
      <c r="G352" s="114" t="s">
        <v>31</v>
      </c>
      <c r="H352" s="105" t="s">
        <v>198</v>
      </c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</row>
    <row r="353" spans="2:27" hidden="1" x14ac:dyDescent="0.2">
      <c r="B353" s="113" t="s">
        <v>3</v>
      </c>
      <c r="C353" s="113"/>
      <c r="D353" s="113"/>
      <c r="E353" s="113"/>
      <c r="F353" s="114"/>
      <c r="G353" s="114" t="s">
        <v>31</v>
      </c>
      <c r="H353" s="105" t="s">
        <v>198</v>
      </c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</row>
    <row r="354" spans="2:27" x14ac:dyDescent="0.2">
      <c r="B354" s="113" t="s">
        <v>4</v>
      </c>
      <c r="C354" s="113"/>
      <c r="D354" s="113"/>
      <c r="E354" s="113"/>
      <c r="F354" s="114"/>
      <c r="G354" s="114" t="s">
        <v>31</v>
      </c>
      <c r="H354" s="105" t="s">
        <v>198</v>
      </c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</row>
    <row r="355" spans="2:27" x14ac:dyDescent="0.2">
      <c r="B355" s="113" t="s">
        <v>6</v>
      </c>
      <c r="C355" s="113"/>
      <c r="D355" s="113"/>
      <c r="E355" s="113"/>
      <c r="F355" s="114"/>
      <c r="G355" s="114" t="s">
        <v>31</v>
      </c>
      <c r="H355" s="105" t="s">
        <v>198</v>
      </c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</row>
    <row r="356" spans="2:27" x14ac:dyDescent="0.2">
      <c r="B356" s="113" t="s">
        <v>107</v>
      </c>
      <c r="C356" s="113"/>
      <c r="D356" s="113"/>
      <c r="E356" s="113"/>
      <c r="F356" s="114"/>
      <c r="G356" s="114" t="s">
        <v>31</v>
      </c>
      <c r="H356" s="105" t="s">
        <v>198</v>
      </c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</row>
    <row r="357" spans="2:27" x14ac:dyDescent="0.2">
      <c r="B357" s="113" t="s">
        <v>108</v>
      </c>
      <c r="C357" s="113"/>
      <c r="D357" s="113"/>
      <c r="E357" s="113"/>
      <c r="F357" s="114"/>
      <c r="G357" s="114" t="s">
        <v>31</v>
      </c>
      <c r="H357" s="105" t="s">
        <v>198</v>
      </c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</row>
    <row r="358" spans="2:27" x14ac:dyDescent="0.2">
      <c r="B358" s="113" t="s">
        <v>109</v>
      </c>
      <c r="C358" s="113"/>
      <c r="D358" s="113"/>
      <c r="E358" s="113"/>
      <c r="F358" s="114"/>
      <c r="G358" s="114" t="s">
        <v>31</v>
      </c>
      <c r="H358" s="105" t="s">
        <v>198</v>
      </c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</row>
    <row r="359" spans="2:27" x14ac:dyDescent="0.2">
      <c r="B359" s="113" t="s">
        <v>110</v>
      </c>
      <c r="C359" s="113"/>
      <c r="D359" s="113"/>
      <c r="E359" s="113"/>
      <c r="F359" s="114"/>
      <c r="G359" s="114" t="s">
        <v>31</v>
      </c>
      <c r="H359" s="105" t="s">
        <v>198</v>
      </c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</row>
    <row r="360" spans="2:27" x14ac:dyDescent="0.2">
      <c r="B360" s="115" t="s">
        <v>146</v>
      </c>
      <c r="C360" s="113"/>
      <c r="D360" s="113"/>
      <c r="E360" s="113"/>
      <c r="F360" s="114"/>
      <c r="G360" s="114" t="s">
        <v>31</v>
      </c>
      <c r="H360" s="105" t="s">
        <v>198</v>
      </c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</row>
    <row r="362" spans="2:27" ht="15" x14ac:dyDescent="0.2">
      <c r="B362" s="11" t="s">
        <v>16</v>
      </c>
      <c r="C362" s="11"/>
      <c r="D362" s="17" t="s">
        <v>37</v>
      </c>
      <c r="E362" s="17" t="s">
        <v>78</v>
      </c>
      <c r="F362" s="15"/>
      <c r="G362" s="15" t="s">
        <v>22</v>
      </c>
      <c r="H362" s="12">
        <v>2023</v>
      </c>
      <c r="I362" s="12">
        <v>2024</v>
      </c>
      <c r="J362" s="12">
        <v>2025</v>
      </c>
      <c r="K362" s="12">
        <v>2026</v>
      </c>
      <c r="L362" s="12">
        <v>2027</v>
      </c>
      <c r="M362" s="12">
        <v>2028</v>
      </c>
      <c r="N362" s="12">
        <v>2029</v>
      </c>
      <c r="O362" s="12">
        <v>2030</v>
      </c>
      <c r="P362" s="12">
        <v>2031</v>
      </c>
      <c r="Q362" s="12">
        <v>2032</v>
      </c>
      <c r="R362" s="12">
        <v>2033</v>
      </c>
      <c r="S362" s="12">
        <v>2034</v>
      </c>
      <c r="T362" s="12">
        <v>2035</v>
      </c>
      <c r="U362" s="12">
        <v>2036</v>
      </c>
      <c r="V362" s="12">
        <v>2037</v>
      </c>
      <c r="W362" s="12">
        <v>2038</v>
      </c>
      <c r="X362" s="12">
        <v>2039</v>
      </c>
      <c r="Y362" s="12">
        <v>2040</v>
      </c>
      <c r="Z362" s="12">
        <v>2041</v>
      </c>
      <c r="AA362" s="12">
        <v>2042</v>
      </c>
    </row>
    <row r="363" spans="2:27" x14ac:dyDescent="0.2">
      <c r="B363" s="113" t="s">
        <v>1</v>
      </c>
      <c r="C363" s="113"/>
      <c r="D363" s="113"/>
      <c r="E363" s="113"/>
      <c r="F363" s="114"/>
      <c r="G363" s="114" t="s">
        <v>31</v>
      </c>
      <c r="H363" s="105" t="s">
        <v>198</v>
      </c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</row>
    <row r="364" spans="2:27" hidden="1" x14ac:dyDescent="0.2">
      <c r="B364" s="113" t="s">
        <v>119</v>
      </c>
      <c r="C364" s="113"/>
      <c r="D364" s="113"/>
      <c r="E364" s="113"/>
      <c r="F364" s="114"/>
      <c r="G364" s="114" t="s">
        <v>31</v>
      </c>
      <c r="H364" s="105" t="s">
        <v>198</v>
      </c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</row>
    <row r="365" spans="2:27" hidden="1" x14ac:dyDescent="0.2">
      <c r="B365" s="113" t="s">
        <v>120</v>
      </c>
      <c r="C365" s="113"/>
      <c r="D365" s="113"/>
      <c r="E365" s="113"/>
      <c r="F365" s="114"/>
      <c r="G365" s="114" t="s">
        <v>31</v>
      </c>
      <c r="H365" s="105" t="s">
        <v>198</v>
      </c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</row>
    <row r="366" spans="2:27" hidden="1" x14ac:dyDescent="0.2">
      <c r="B366" s="113" t="s">
        <v>2</v>
      </c>
      <c r="C366" s="113"/>
      <c r="D366" s="113"/>
      <c r="E366" s="113"/>
      <c r="F366" s="114"/>
      <c r="G366" s="114" t="s">
        <v>31</v>
      </c>
      <c r="H366" s="105" t="s">
        <v>198</v>
      </c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</row>
    <row r="367" spans="2:27" hidden="1" x14ac:dyDescent="0.2">
      <c r="B367" s="113" t="s">
        <v>3</v>
      </c>
      <c r="C367" s="113"/>
      <c r="D367" s="113"/>
      <c r="E367" s="113"/>
      <c r="F367" s="114"/>
      <c r="G367" s="114" t="s">
        <v>31</v>
      </c>
      <c r="H367" s="105" t="s">
        <v>198</v>
      </c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</row>
    <row r="368" spans="2:27" x14ac:dyDescent="0.2">
      <c r="B368" s="113" t="s">
        <v>4</v>
      </c>
      <c r="C368" s="113"/>
      <c r="D368" s="113"/>
      <c r="E368" s="113"/>
      <c r="F368" s="114"/>
      <c r="G368" s="114" t="s">
        <v>31</v>
      </c>
      <c r="H368" s="105" t="s">
        <v>198</v>
      </c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</row>
    <row r="369" spans="2:27" x14ac:dyDescent="0.2">
      <c r="B369" s="113" t="s">
        <v>6</v>
      </c>
      <c r="C369" s="113"/>
      <c r="D369" s="113"/>
      <c r="E369" s="113"/>
      <c r="F369" s="114"/>
      <c r="G369" s="114" t="s">
        <v>31</v>
      </c>
      <c r="H369" s="105" t="s">
        <v>198</v>
      </c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</row>
    <row r="370" spans="2:27" x14ac:dyDescent="0.2">
      <c r="B370" s="113" t="s">
        <v>107</v>
      </c>
      <c r="C370" s="113"/>
      <c r="D370" s="113"/>
      <c r="E370" s="113"/>
      <c r="F370" s="114"/>
      <c r="G370" s="114" t="s">
        <v>31</v>
      </c>
      <c r="H370" s="105" t="s">
        <v>198</v>
      </c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</row>
    <row r="371" spans="2:27" x14ac:dyDescent="0.2">
      <c r="B371" s="113" t="s">
        <v>108</v>
      </c>
      <c r="C371" s="113"/>
      <c r="D371" s="113"/>
      <c r="E371" s="113"/>
      <c r="F371" s="114"/>
      <c r="G371" s="114" t="s">
        <v>31</v>
      </c>
      <c r="H371" s="105" t="s">
        <v>198</v>
      </c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</row>
    <row r="372" spans="2:27" x14ac:dyDescent="0.2">
      <c r="B372" s="113" t="s">
        <v>109</v>
      </c>
      <c r="C372" s="113"/>
      <c r="D372" s="113"/>
      <c r="E372" s="113"/>
      <c r="F372" s="114"/>
      <c r="G372" s="114" t="s">
        <v>31</v>
      </c>
      <c r="H372" s="105" t="s">
        <v>198</v>
      </c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</row>
    <row r="373" spans="2:27" x14ac:dyDescent="0.2">
      <c r="B373" s="113" t="s">
        <v>110</v>
      </c>
      <c r="C373" s="113"/>
      <c r="D373" s="113"/>
      <c r="E373" s="113"/>
      <c r="F373" s="114"/>
      <c r="G373" s="114" t="s">
        <v>31</v>
      </c>
      <c r="H373" s="105" t="s">
        <v>198</v>
      </c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</row>
    <row r="374" spans="2:27" x14ac:dyDescent="0.2">
      <c r="B374" s="115" t="s">
        <v>146</v>
      </c>
      <c r="C374" s="113"/>
      <c r="D374" s="113"/>
      <c r="E374" s="113"/>
      <c r="F374" s="114"/>
      <c r="G374" s="114" t="s">
        <v>31</v>
      </c>
      <c r="H374" s="105" t="s">
        <v>198</v>
      </c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</row>
    <row r="376" spans="2:27" ht="15" x14ac:dyDescent="0.2">
      <c r="B376" s="11" t="s">
        <v>16</v>
      </c>
      <c r="C376" s="11"/>
      <c r="D376" s="17" t="s">
        <v>38</v>
      </c>
      <c r="E376" s="17" t="s">
        <v>79</v>
      </c>
      <c r="F376" s="15"/>
      <c r="G376" s="15" t="s">
        <v>22</v>
      </c>
      <c r="H376" s="12">
        <v>2023</v>
      </c>
      <c r="I376" s="12">
        <v>2024</v>
      </c>
      <c r="J376" s="12">
        <v>2025</v>
      </c>
      <c r="K376" s="12">
        <v>2026</v>
      </c>
      <c r="L376" s="12">
        <v>2027</v>
      </c>
      <c r="M376" s="12">
        <v>2028</v>
      </c>
      <c r="N376" s="12">
        <v>2029</v>
      </c>
      <c r="O376" s="12">
        <v>2030</v>
      </c>
      <c r="P376" s="12">
        <v>2031</v>
      </c>
      <c r="Q376" s="12">
        <v>2032</v>
      </c>
      <c r="R376" s="12">
        <v>2033</v>
      </c>
      <c r="S376" s="12">
        <v>2034</v>
      </c>
      <c r="T376" s="12">
        <v>2035</v>
      </c>
      <c r="U376" s="12">
        <v>2036</v>
      </c>
      <c r="V376" s="12">
        <v>2037</v>
      </c>
      <c r="W376" s="12">
        <v>2038</v>
      </c>
      <c r="X376" s="12">
        <v>2039</v>
      </c>
      <c r="Y376" s="12">
        <v>2040</v>
      </c>
      <c r="Z376" s="12">
        <v>2041</v>
      </c>
      <c r="AA376" s="12">
        <v>2042</v>
      </c>
    </row>
    <row r="377" spans="2:27" x14ac:dyDescent="0.2">
      <c r="B377" s="113" t="s">
        <v>1</v>
      </c>
      <c r="C377" s="113"/>
      <c r="D377" s="113"/>
      <c r="E377" s="113"/>
      <c r="F377" s="114"/>
      <c r="G377" s="114" t="s">
        <v>31</v>
      </c>
      <c r="H377" s="105" t="s">
        <v>198</v>
      </c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</row>
    <row r="378" spans="2:27" hidden="1" x14ac:dyDescent="0.2">
      <c r="B378" s="113" t="s">
        <v>119</v>
      </c>
      <c r="C378" s="113"/>
      <c r="D378" s="113"/>
      <c r="E378" s="113"/>
      <c r="F378" s="114"/>
      <c r="G378" s="114" t="s">
        <v>31</v>
      </c>
      <c r="H378" s="105" t="s">
        <v>198</v>
      </c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</row>
    <row r="379" spans="2:27" hidden="1" x14ac:dyDescent="0.2">
      <c r="B379" s="113" t="s">
        <v>120</v>
      </c>
      <c r="C379" s="113"/>
      <c r="D379" s="113"/>
      <c r="E379" s="113"/>
      <c r="F379" s="114"/>
      <c r="G379" s="114" t="s">
        <v>31</v>
      </c>
      <c r="H379" s="105" t="s">
        <v>198</v>
      </c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</row>
    <row r="380" spans="2:27" hidden="1" x14ac:dyDescent="0.2">
      <c r="B380" s="113" t="s">
        <v>2</v>
      </c>
      <c r="C380" s="113"/>
      <c r="D380" s="113"/>
      <c r="E380" s="113"/>
      <c r="F380" s="114"/>
      <c r="G380" s="114" t="s">
        <v>31</v>
      </c>
      <c r="H380" s="105" t="s">
        <v>198</v>
      </c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</row>
    <row r="381" spans="2:27" hidden="1" x14ac:dyDescent="0.2">
      <c r="B381" s="113" t="s">
        <v>3</v>
      </c>
      <c r="C381" s="113"/>
      <c r="D381" s="113"/>
      <c r="E381" s="113"/>
      <c r="F381" s="114"/>
      <c r="G381" s="114" t="s">
        <v>31</v>
      </c>
      <c r="H381" s="105" t="s">
        <v>198</v>
      </c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</row>
    <row r="382" spans="2:27" x14ac:dyDescent="0.2">
      <c r="B382" s="113" t="s">
        <v>4</v>
      </c>
      <c r="C382" s="113"/>
      <c r="D382" s="113"/>
      <c r="E382" s="113"/>
      <c r="F382" s="114"/>
      <c r="G382" s="114" t="s">
        <v>31</v>
      </c>
      <c r="H382" s="105" t="s">
        <v>198</v>
      </c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</row>
    <row r="383" spans="2:27" x14ac:dyDescent="0.2">
      <c r="B383" s="113" t="s">
        <v>6</v>
      </c>
      <c r="C383" s="113"/>
      <c r="D383" s="113"/>
      <c r="E383" s="113"/>
      <c r="F383" s="114"/>
      <c r="G383" s="114" t="s">
        <v>31</v>
      </c>
      <c r="H383" s="105" t="s">
        <v>198</v>
      </c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</row>
    <row r="384" spans="2:27" x14ac:dyDescent="0.2">
      <c r="B384" s="113" t="s">
        <v>107</v>
      </c>
      <c r="C384" s="113"/>
      <c r="D384" s="113"/>
      <c r="E384" s="113"/>
      <c r="F384" s="114"/>
      <c r="G384" s="114" t="s">
        <v>31</v>
      </c>
      <c r="H384" s="105" t="s">
        <v>198</v>
      </c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</row>
    <row r="385" spans="2:27" x14ac:dyDescent="0.2">
      <c r="B385" s="113" t="s">
        <v>108</v>
      </c>
      <c r="C385" s="113"/>
      <c r="D385" s="113"/>
      <c r="E385" s="113"/>
      <c r="F385" s="114"/>
      <c r="G385" s="114" t="s">
        <v>31</v>
      </c>
      <c r="H385" s="105" t="s">
        <v>198</v>
      </c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</row>
    <row r="386" spans="2:27" x14ac:dyDescent="0.2">
      <c r="B386" s="113" t="s">
        <v>109</v>
      </c>
      <c r="C386" s="113"/>
      <c r="D386" s="113"/>
      <c r="E386" s="113"/>
      <c r="F386" s="114"/>
      <c r="G386" s="114" t="s">
        <v>31</v>
      </c>
      <c r="H386" s="105" t="s">
        <v>198</v>
      </c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</row>
    <row r="387" spans="2:27" x14ac:dyDescent="0.2">
      <c r="B387" s="113" t="s">
        <v>110</v>
      </c>
      <c r="C387" s="113"/>
      <c r="D387" s="113"/>
      <c r="E387" s="113"/>
      <c r="F387" s="114"/>
      <c r="G387" s="114" t="s">
        <v>31</v>
      </c>
      <c r="H387" s="105" t="s">
        <v>198</v>
      </c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</row>
    <row r="388" spans="2:27" x14ac:dyDescent="0.2">
      <c r="B388" s="115" t="s">
        <v>146</v>
      </c>
      <c r="C388" s="113"/>
      <c r="D388" s="113"/>
      <c r="E388" s="113"/>
      <c r="F388" s="114"/>
      <c r="G388" s="114" t="s">
        <v>31</v>
      </c>
      <c r="H388" s="105" t="s">
        <v>198</v>
      </c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</row>
    <row r="390" spans="2:27" ht="15" x14ac:dyDescent="0.25">
      <c r="B390" s="8" t="s">
        <v>8</v>
      </c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spans="2:27" ht="15" x14ac:dyDescent="0.2">
      <c r="B391" s="11" t="s">
        <v>16</v>
      </c>
      <c r="C391" s="11"/>
      <c r="D391" s="17" t="s">
        <v>36</v>
      </c>
      <c r="E391" s="17" t="s">
        <v>137</v>
      </c>
      <c r="F391" s="15"/>
      <c r="G391" s="15" t="s">
        <v>22</v>
      </c>
      <c r="H391" s="12">
        <v>2023</v>
      </c>
      <c r="I391" s="12">
        <v>2024</v>
      </c>
      <c r="J391" s="12">
        <v>2025</v>
      </c>
      <c r="K391" s="12">
        <v>2026</v>
      </c>
      <c r="L391" s="12">
        <v>2027</v>
      </c>
      <c r="M391" s="12">
        <v>2028</v>
      </c>
      <c r="N391" s="12">
        <v>2029</v>
      </c>
      <c r="O391" s="12">
        <v>2030</v>
      </c>
      <c r="P391" s="12">
        <v>2031</v>
      </c>
      <c r="Q391" s="12">
        <v>2032</v>
      </c>
      <c r="R391" s="12">
        <v>2033</v>
      </c>
      <c r="S391" s="12">
        <v>2034</v>
      </c>
      <c r="T391" s="12">
        <v>2035</v>
      </c>
      <c r="U391" s="12">
        <v>2036</v>
      </c>
      <c r="V391" s="12">
        <v>2037</v>
      </c>
      <c r="W391" s="12">
        <v>2038</v>
      </c>
      <c r="X391" s="12">
        <v>2039</v>
      </c>
      <c r="Y391" s="12">
        <v>2040</v>
      </c>
      <c r="Z391" s="12">
        <v>2041</v>
      </c>
      <c r="AA391" s="12">
        <v>2042</v>
      </c>
    </row>
    <row r="392" spans="2:27" x14ac:dyDescent="0.2">
      <c r="B392" s="113" t="s">
        <v>1</v>
      </c>
      <c r="C392" s="113"/>
      <c r="D392" s="113"/>
      <c r="E392" s="113"/>
      <c r="F392" s="114"/>
      <c r="G392" s="114" t="s">
        <v>31</v>
      </c>
      <c r="H392" s="105" t="s">
        <v>198</v>
      </c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</row>
    <row r="393" spans="2:27" hidden="1" x14ac:dyDescent="0.2">
      <c r="B393" s="113" t="s">
        <v>119</v>
      </c>
      <c r="C393" s="113"/>
      <c r="D393" s="113"/>
      <c r="E393" s="113"/>
      <c r="F393" s="114"/>
      <c r="G393" s="114" t="s">
        <v>31</v>
      </c>
      <c r="H393" s="105" t="s">
        <v>198</v>
      </c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</row>
    <row r="394" spans="2:27" hidden="1" x14ac:dyDescent="0.2">
      <c r="B394" s="113" t="s">
        <v>120</v>
      </c>
      <c r="C394" s="113"/>
      <c r="D394" s="113"/>
      <c r="E394" s="113"/>
      <c r="F394" s="114"/>
      <c r="G394" s="114" t="s">
        <v>31</v>
      </c>
      <c r="H394" s="105" t="s">
        <v>198</v>
      </c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</row>
    <row r="395" spans="2:27" hidden="1" x14ac:dyDescent="0.2">
      <c r="B395" s="113" t="s">
        <v>2</v>
      </c>
      <c r="C395" s="113"/>
      <c r="D395" s="113"/>
      <c r="E395" s="113"/>
      <c r="F395" s="114"/>
      <c r="G395" s="114" t="s">
        <v>31</v>
      </c>
      <c r="H395" s="105" t="s">
        <v>198</v>
      </c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</row>
    <row r="396" spans="2:27" hidden="1" x14ac:dyDescent="0.2">
      <c r="B396" s="113" t="s">
        <v>3</v>
      </c>
      <c r="C396" s="113"/>
      <c r="D396" s="113"/>
      <c r="E396" s="113"/>
      <c r="F396" s="114"/>
      <c r="G396" s="114" t="s">
        <v>31</v>
      </c>
      <c r="H396" s="105" t="s">
        <v>198</v>
      </c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</row>
    <row r="397" spans="2:27" x14ac:dyDescent="0.2">
      <c r="B397" s="113" t="s">
        <v>4</v>
      </c>
      <c r="C397" s="113"/>
      <c r="D397" s="113"/>
      <c r="E397" s="113"/>
      <c r="F397" s="114"/>
      <c r="G397" s="114" t="s">
        <v>31</v>
      </c>
      <c r="H397" s="105" t="s">
        <v>198</v>
      </c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</row>
    <row r="398" spans="2:27" x14ac:dyDescent="0.2">
      <c r="B398" s="113" t="s">
        <v>6</v>
      </c>
      <c r="C398" s="113"/>
      <c r="D398" s="113"/>
      <c r="E398" s="113"/>
      <c r="F398" s="114"/>
      <c r="G398" s="114" t="s">
        <v>31</v>
      </c>
      <c r="H398" s="105" t="s">
        <v>198</v>
      </c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</row>
    <row r="399" spans="2:27" x14ac:dyDescent="0.2">
      <c r="B399" s="113" t="s">
        <v>107</v>
      </c>
      <c r="C399" s="113"/>
      <c r="D399" s="113"/>
      <c r="E399" s="113"/>
      <c r="F399" s="114"/>
      <c r="G399" s="114" t="s">
        <v>31</v>
      </c>
      <c r="H399" s="105" t="s">
        <v>198</v>
      </c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</row>
    <row r="400" spans="2:27" x14ac:dyDescent="0.2">
      <c r="B400" s="113" t="s">
        <v>108</v>
      </c>
      <c r="C400" s="113"/>
      <c r="D400" s="113"/>
      <c r="E400" s="113"/>
      <c r="F400" s="114"/>
      <c r="G400" s="114" t="s">
        <v>31</v>
      </c>
      <c r="H400" s="105" t="s">
        <v>198</v>
      </c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</row>
    <row r="401" spans="2:27" x14ac:dyDescent="0.2">
      <c r="B401" s="113" t="s">
        <v>109</v>
      </c>
      <c r="C401" s="113"/>
      <c r="D401" s="113"/>
      <c r="E401" s="113"/>
      <c r="F401" s="114"/>
      <c r="G401" s="114" t="s">
        <v>31</v>
      </c>
      <c r="H401" s="105" t="s">
        <v>198</v>
      </c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</row>
    <row r="402" spans="2:27" x14ac:dyDescent="0.2">
      <c r="B402" s="113" t="s">
        <v>110</v>
      </c>
      <c r="C402" s="113"/>
      <c r="D402" s="113"/>
      <c r="E402" s="113"/>
      <c r="F402" s="114"/>
      <c r="G402" s="114" t="s">
        <v>31</v>
      </c>
      <c r="H402" s="105" t="s">
        <v>198</v>
      </c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</row>
    <row r="403" spans="2:27" x14ac:dyDescent="0.2">
      <c r="B403" s="115" t="s">
        <v>146</v>
      </c>
      <c r="C403" s="113"/>
      <c r="D403" s="113"/>
      <c r="E403" s="113"/>
      <c r="F403" s="114"/>
      <c r="G403" s="114" t="s">
        <v>31</v>
      </c>
      <c r="H403" s="105" t="s">
        <v>198</v>
      </c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</row>
    <row r="405" spans="2:27" ht="15" x14ac:dyDescent="0.2">
      <c r="B405" s="11" t="s">
        <v>16</v>
      </c>
      <c r="C405" s="11"/>
      <c r="D405" s="17" t="s">
        <v>37</v>
      </c>
      <c r="E405" s="17" t="s">
        <v>78</v>
      </c>
      <c r="F405" s="15"/>
      <c r="G405" s="15" t="s">
        <v>22</v>
      </c>
      <c r="H405" s="12">
        <v>2023</v>
      </c>
      <c r="I405" s="12">
        <v>2024</v>
      </c>
      <c r="J405" s="12">
        <v>2025</v>
      </c>
      <c r="K405" s="12">
        <v>2026</v>
      </c>
      <c r="L405" s="12">
        <v>2027</v>
      </c>
      <c r="M405" s="12">
        <v>2028</v>
      </c>
      <c r="N405" s="12">
        <v>2029</v>
      </c>
      <c r="O405" s="12">
        <v>2030</v>
      </c>
      <c r="P405" s="12">
        <v>2031</v>
      </c>
      <c r="Q405" s="12">
        <v>2032</v>
      </c>
      <c r="R405" s="12">
        <v>2033</v>
      </c>
      <c r="S405" s="12">
        <v>2034</v>
      </c>
      <c r="T405" s="12">
        <v>2035</v>
      </c>
      <c r="U405" s="12">
        <v>2036</v>
      </c>
      <c r="V405" s="12">
        <v>2037</v>
      </c>
      <c r="W405" s="12">
        <v>2038</v>
      </c>
      <c r="X405" s="12">
        <v>2039</v>
      </c>
      <c r="Y405" s="12">
        <v>2040</v>
      </c>
      <c r="Z405" s="12">
        <v>2041</v>
      </c>
      <c r="AA405" s="12">
        <v>2042</v>
      </c>
    </row>
    <row r="406" spans="2:27" x14ac:dyDescent="0.2">
      <c r="B406" s="113" t="s">
        <v>1</v>
      </c>
      <c r="C406" s="113"/>
      <c r="D406" s="113"/>
      <c r="E406" s="113"/>
      <c r="F406" s="114"/>
      <c r="G406" s="114" t="s">
        <v>31</v>
      </c>
      <c r="H406" s="105" t="s">
        <v>198</v>
      </c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</row>
    <row r="407" spans="2:27" hidden="1" x14ac:dyDescent="0.2">
      <c r="B407" s="113" t="s">
        <v>119</v>
      </c>
      <c r="C407" s="113"/>
      <c r="D407" s="113"/>
      <c r="E407" s="113"/>
      <c r="F407" s="114"/>
      <c r="G407" s="114" t="s">
        <v>31</v>
      </c>
      <c r="H407" s="105" t="s">
        <v>198</v>
      </c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</row>
    <row r="408" spans="2:27" hidden="1" x14ac:dyDescent="0.2">
      <c r="B408" s="113" t="s">
        <v>120</v>
      </c>
      <c r="C408" s="113"/>
      <c r="D408" s="113"/>
      <c r="E408" s="113"/>
      <c r="F408" s="114"/>
      <c r="G408" s="114" t="s">
        <v>31</v>
      </c>
      <c r="H408" s="105" t="s">
        <v>198</v>
      </c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</row>
    <row r="409" spans="2:27" hidden="1" x14ac:dyDescent="0.2">
      <c r="B409" s="113" t="s">
        <v>2</v>
      </c>
      <c r="C409" s="113"/>
      <c r="D409" s="113"/>
      <c r="E409" s="113"/>
      <c r="F409" s="114"/>
      <c r="G409" s="114" t="s">
        <v>31</v>
      </c>
      <c r="H409" s="105" t="s">
        <v>198</v>
      </c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</row>
    <row r="410" spans="2:27" hidden="1" x14ac:dyDescent="0.2">
      <c r="B410" s="113" t="s">
        <v>3</v>
      </c>
      <c r="C410" s="113"/>
      <c r="D410" s="113"/>
      <c r="E410" s="113"/>
      <c r="F410" s="114"/>
      <c r="G410" s="114" t="s">
        <v>31</v>
      </c>
      <c r="H410" s="105" t="s">
        <v>198</v>
      </c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</row>
    <row r="411" spans="2:27" x14ac:dyDescent="0.2">
      <c r="B411" s="113" t="s">
        <v>4</v>
      </c>
      <c r="C411" s="113"/>
      <c r="D411" s="113"/>
      <c r="E411" s="113"/>
      <c r="F411" s="114"/>
      <c r="G411" s="114" t="s">
        <v>31</v>
      </c>
      <c r="H411" s="105" t="s">
        <v>198</v>
      </c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</row>
    <row r="412" spans="2:27" x14ac:dyDescent="0.2">
      <c r="B412" s="113" t="s">
        <v>6</v>
      </c>
      <c r="C412" s="113"/>
      <c r="D412" s="113"/>
      <c r="E412" s="113"/>
      <c r="F412" s="114"/>
      <c r="G412" s="114" t="s">
        <v>31</v>
      </c>
      <c r="H412" s="105" t="s">
        <v>198</v>
      </c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</row>
    <row r="413" spans="2:27" x14ac:dyDescent="0.2">
      <c r="B413" s="113" t="s">
        <v>107</v>
      </c>
      <c r="C413" s="113"/>
      <c r="D413" s="113"/>
      <c r="E413" s="113"/>
      <c r="F413" s="114"/>
      <c r="G413" s="114" t="s">
        <v>31</v>
      </c>
      <c r="H413" s="105" t="s">
        <v>198</v>
      </c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</row>
    <row r="414" spans="2:27" x14ac:dyDescent="0.2">
      <c r="B414" s="113" t="s">
        <v>108</v>
      </c>
      <c r="C414" s="113"/>
      <c r="D414" s="113"/>
      <c r="E414" s="113"/>
      <c r="F414" s="114"/>
      <c r="G414" s="114" t="s">
        <v>31</v>
      </c>
      <c r="H414" s="105" t="s">
        <v>198</v>
      </c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</row>
    <row r="415" spans="2:27" x14ac:dyDescent="0.2">
      <c r="B415" s="113" t="s">
        <v>109</v>
      </c>
      <c r="C415" s="113"/>
      <c r="D415" s="113"/>
      <c r="E415" s="113"/>
      <c r="F415" s="114"/>
      <c r="G415" s="114" t="s">
        <v>31</v>
      </c>
      <c r="H415" s="105" t="s">
        <v>198</v>
      </c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</row>
    <row r="416" spans="2:27" x14ac:dyDescent="0.2">
      <c r="B416" s="113" t="s">
        <v>110</v>
      </c>
      <c r="C416" s="113"/>
      <c r="D416" s="113"/>
      <c r="E416" s="113"/>
      <c r="F416" s="114"/>
      <c r="G416" s="114" t="s">
        <v>31</v>
      </c>
      <c r="H416" s="105" t="s">
        <v>198</v>
      </c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</row>
    <row r="417" spans="2:27" x14ac:dyDescent="0.2">
      <c r="B417" s="115" t="s">
        <v>146</v>
      </c>
      <c r="C417" s="113"/>
      <c r="D417" s="113"/>
      <c r="E417" s="113"/>
      <c r="F417" s="114"/>
      <c r="G417" s="114" t="s">
        <v>31</v>
      </c>
      <c r="H417" s="105" t="s">
        <v>198</v>
      </c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</row>
    <row r="419" spans="2:27" ht="15" x14ac:dyDescent="0.2">
      <c r="B419" s="11" t="s">
        <v>16</v>
      </c>
      <c r="C419" s="11"/>
      <c r="D419" s="17" t="s">
        <v>38</v>
      </c>
      <c r="E419" s="17" t="s">
        <v>79</v>
      </c>
      <c r="F419" s="15"/>
      <c r="G419" s="15" t="s">
        <v>22</v>
      </c>
      <c r="H419" s="12">
        <v>2023</v>
      </c>
      <c r="I419" s="12">
        <v>2024</v>
      </c>
      <c r="J419" s="12">
        <v>2025</v>
      </c>
      <c r="K419" s="12">
        <v>2026</v>
      </c>
      <c r="L419" s="12">
        <v>2027</v>
      </c>
      <c r="M419" s="12">
        <v>2028</v>
      </c>
      <c r="N419" s="12">
        <v>2029</v>
      </c>
      <c r="O419" s="12">
        <v>2030</v>
      </c>
      <c r="P419" s="12">
        <v>2031</v>
      </c>
      <c r="Q419" s="12">
        <v>2032</v>
      </c>
      <c r="R419" s="12">
        <v>2033</v>
      </c>
      <c r="S419" s="12">
        <v>2034</v>
      </c>
      <c r="T419" s="12">
        <v>2035</v>
      </c>
      <c r="U419" s="12">
        <v>2036</v>
      </c>
      <c r="V419" s="12">
        <v>2037</v>
      </c>
      <c r="W419" s="12">
        <v>2038</v>
      </c>
      <c r="X419" s="12">
        <v>2039</v>
      </c>
      <c r="Y419" s="12">
        <v>2040</v>
      </c>
      <c r="Z419" s="12">
        <v>2041</v>
      </c>
      <c r="AA419" s="12">
        <v>2042</v>
      </c>
    </row>
    <row r="420" spans="2:27" x14ac:dyDescent="0.2">
      <c r="B420" s="113" t="s">
        <v>1</v>
      </c>
      <c r="C420" s="113"/>
      <c r="D420" s="113"/>
      <c r="E420" s="113"/>
      <c r="F420" s="114"/>
      <c r="G420" s="114" t="s">
        <v>31</v>
      </c>
      <c r="H420" s="105" t="s">
        <v>198</v>
      </c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</row>
    <row r="421" spans="2:27" hidden="1" x14ac:dyDescent="0.2">
      <c r="B421" s="113" t="s">
        <v>119</v>
      </c>
      <c r="C421" s="113"/>
      <c r="D421" s="113"/>
      <c r="E421" s="113"/>
      <c r="F421" s="114"/>
      <c r="G421" s="114" t="s">
        <v>31</v>
      </c>
      <c r="H421" s="105" t="s">
        <v>198</v>
      </c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</row>
    <row r="422" spans="2:27" hidden="1" x14ac:dyDescent="0.2">
      <c r="B422" s="113" t="s">
        <v>120</v>
      </c>
      <c r="C422" s="113"/>
      <c r="D422" s="113"/>
      <c r="E422" s="113"/>
      <c r="F422" s="114"/>
      <c r="G422" s="114" t="s">
        <v>31</v>
      </c>
      <c r="H422" s="105" t="s">
        <v>198</v>
      </c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</row>
    <row r="423" spans="2:27" hidden="1" x14ac:dyDescent="0.2">
      <c r="B423" s="113" t="s">
        <v>2</v>
      </c>
      <c r="C423" s="113"/>
      <c r="D423" s="113"/>
      <c r="E423" s="113"/>
      <c r="F423" s="114"/>
      <c r="G423" s="114" t="s">
        <v>31</v>
      </c>
      <c r="H423" s="105" t="s">
        <v>198</v>
      </c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</row>
    <row r="424" spans="2:27" hidden="1" x14ac:dyDescent="0.2">
      <c r="B424" s="113" t="s">
        <v>3</v>
      </c>
      <c r="C424" s="113"/>
      <c r="D424" s="113"/>
      <c r="E424" s="113"/>
      <c r="F424" s="114"/>
      <c r="G424" s="114" t="s">
        <v>31</v>
      </c>
      <c r="H424" s="105" t="s">
        <v>198</v>
      </c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</row>
    <row r="425" spans="2:27" x14ac:dyDescent="0.2">
      <c r="B425" s="113" t="s">
        <v>4</v>
      </c>
      <c r="C425" s="113"/>
      <c r="D425" s="113"/>
      <c r="E425" s="113"/>
      <c r="F425" s="114"/>
      <c r="G425" s="114" t="s">
        <v>31</v>
      </c>
      <c r="H425" s="105" t="s">
        <v>198</v>
      </c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</row>
    <row r="426" spans="2:27" x14ac:dyDescent="0.2">
      <c r="B426" s="113" t="s">
        <v>6</v>
      </c>
      <c r="C426" s="113"/>
      <c r="D426" s="113"/>
      <c r="E426" s="113"/>
      <c r="F426" s="114"/>
      <c r="G426" s="114" t="s">
        <v>31</v>
      </c>
      <c r="H426" s="105" t="s">
        <v>198</v>
      </c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</row>
    <row r="427" spans="2:27" x14ac:dyDescent="0.2">
      <c r="B427" s="113" t="s">
        <v>107</v>
      </c>
      <c r="C427" s="113"/>
      <c r="D427" s="113"/>
      <c r="E427" s="113"/>
      <c r="F427" s="114"/>
      <c r="G427" s="114" t="s">
        <v>31</v>
      </c>
      <c r="H427" s="105" t="s">
        <v>198</v>
      </c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</row>
    <row r="428" spans="2:27" x14ac:dyDescent="0.2">
      <c r="B428" s="113" t="s">
        <v>108</v>
      </c>
      <c r="C428" s="113"/>
      <c r="D428" s="113"/>
      <c r="E428" s="113"/>
      <c r="F428" s="114"/>
      <c r="G428" s="114" t="s">
        <v>31</v>
      </c>
      <c r="H428" s="105" t="s">
        <v>198</v>
      </c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</row>
    <row r="429" spans="2:27" x14ac:dyDescent="0.2">
      <c r="B429" s="113" t="s">
        <v>109</v>
      </c>
      <c r="C429" s="113"/>
      <c r="D429" s="113"/>
      <c r="E429" s="113"/>
      <c r="F429" s="114"/>
      <c r="G429" s="114" t="s">
        <v>31</v>
      </c>
      <c r="H429" s="105" t="s">
        <v>198</v>
      </c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</row>
    <row r="430" spans="2:27" x14ac:dyDescent="0.2">
      <c r="B430" s="113" t="s">
        <v>110</v>
      </c>
      <c r="C430" s="113"/>
      <c r="D430" s="113"/>
      <c r="E430" s="113"/>
      <c r="F430" s="114"/>
      <c r="G430" s="114" t="s">
        <v>31</v>
      </c>
      <c r="H430" s="105" t="s">
        <v>198</v>
      </c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</row>
    <row r="431" spans="2:27" x14ac:dyDescent="0.2">
      <c r="B431" s="115" t="s">
        <v>146</v>
      </c>
      <c r="C431" s="113"/>
      <c r="D431" s="113"/>
      <c r="E431" s="113"/>
      <c r="F431" s="114"/>
      <c r="G431" s="114" t="s">
        <v>31</v>
      </c>
      <c r="H431" s="105" t="s">
        <v>198</v>
      </c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</row>
    <row r="434" spans="2:27" ht="19.5" x14ac:dyDescent="0.3">
      <c r="B434" s="2" t="s">
        <v>195</v>
      </c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6" spans="2:27" ht="15" x14ac:dyDescent="0.25">
      <c r="B436" s="8" t="s">
        <v>135</v>
      </c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spans="2:27" ht="15" x14ac:dyDescent="0.2">
      <c r="B437" s="11" t="s">
        <v>16</v>
      </c>
      <c r="C437" s="11"/>
      <c r="D437" s="17" t="s">
        <v>36</v>
      </c>
      <c r="E437" s="17" t="s">
        <v>137</v>
      </c>
      <c r="F437" s="15"/>
      <c r="G437" s="15" t="s">
        <v>22</v>
      </c>
      <c r="H437" s="12">
        <v>2023</v>
      </c>
      <c r="I437" s="12">
        <v>2024</v>
      </c>
      <c r="J437" s="12">
        <v>2025</v>
      </c>
      <c r="K437" s="12">
        <v>2026</v>
      </c>
      <c r="L437" s="12">
        <v>2027</v>
      </c>
      <c r="M437" s="12">
        <v>2028</v>
      </c>
      <c r="N437" s="12">
        <v>2029</v>
      </c>
      <c r="O437" s="12">
        <v>2030</v>
      </c>
      <c r="P437" s="12">
        <v>2031</v>
      </c>
      <c r="Q437" s="12">
        <v>2032</v>
      </c>
      <c r="R437" s="12">
        <v>2033</v>
      </c>
      <c r="S437" s="12">
        <v>2034</v>
      </c>
      <c r="T437" s="12">
        <v>2035</v>
      </c>
      <c r="U437" s="12">
        <v>2036</v>
      </c>
      <c r="V437" s="12">
        <v>2037</v>
      </c>
      <c r="W437" s="12">
        <v>2038</v>
      </c>
      <c r="X437" s="12">
        <v>2039</v>
      </c>
      <c r="Y437" s="12">
        <v>2040</v>
      </c>
      <c r="Z437" s="12">
        <v>2041</v>
      </c>
      <c r="AA437" s="12">
        <v>2042</v>
      </c>
    </row>
    <row r="438" spans="2:27" x14ac:dyDescent="0.2">
      <c r="B438" s="113" t="s">
        <v>1</v>
      </c>
      <c r="C438" s="113"/>
      <c r="D438" s="113"/>
      <c r="E438" s="113"/>
      <c r="F438" s="114"/>
      <c r="G438" s="114" t="s">
        <v>104</v>
      </c>
      <c r="H438" s="97">
        <v>53.596234806898863</v>
      </c>
      <c r="I438" s="97">
        <v>218.5014987665289</v>
      </c>
      <c r="J438" s="97">
        <v>14997.508040252525</v>
      </c>
      <c r="K438" s="97">
        <v>22891.141873609478</v>
      </c>
      <c r="L438" s="97">
        <v>4248.4541825677488</v>
      </c>
      <c r="M438" s="97">
        <v>6325.5890745354072</v>
      </c>
      <c r="N438" s="97">
        <v>7548.0615308395736</v>
      </c>
      <c r="O438" s="97">
        <v>13228.92385436969</v>
      </c>
      <c r="P438" s="97">
        <v>15720.174492638669</v>
      </c>
      <c r="Q438" s="97">
        <v>18337.189631257002</v>
      </c>
      <c r="R438" s="97">
        <v>20105.122351338388</v>
      </c>
      <c r="S438" s="97">
        <v>21963.689279411654</v>
      </c>
      <c r="T438" s="97">
        <v>23909.011522733177</v>
      </c>
      <c r="U438" s="97">
        <v>25942.886435309552</v>
      </c>
      <c r="V438" s="97">
        <v>29099.082181467245</v>
      </c>
      <c r="W438" s="97">
        <v>31863.228863687305</v>
      </c>
      <c r="X438" s="97">
        <v>36027.16393768735</v>
      </c>
      <c r="Y438" s="97">
        <v>40593.887112983939</v>
      </c>
      <c r="Z438" s="97">
        <v>45388.142842823312</v>
      </c>
      <c r="AA438" s="97">
        <v>50362.198286370331</v>
      </c>
    </row>
    <row r="439" spans="2:27" x14ac:dyDescent="0.2">
      <c r="B439" s="113" t="s">
        <v>119</v>
      </c>
      <c r="C439" s="113"/>
      <c r="D439" s="113"/>
      <c r="E439" s="113"/>
      <c r="F439" s="114"/>
      <c r="G439" s="114" t="s">
        <v>104</v>
      </c>
      <c r="H439" s="97">
        <v>53.596234806898863</v>
      </c>
      <c r="I439" s="97">
        <v>218.5014987665289</v>
      </c>
      <c r="J439" s="97">
        <v>14997.508040252525</v>
      </c>
      <c r="K439" s="97">
        <v>22891.141873609478</v>
      </c>
      <c r="L439" s="97">
        <v>4248.4541825677488</v>
      </c>
      <c r="M439" s="97">
        <v>0.7</v>
      </c>
      <c r="N439" s="97">
        <v>0</v>
      </c>
      <c r="O439" s="97">
        <v>0</v>
      </c>
      <c r="P439" s="97">
        <v>0</v>
      </c>
      <c r="Q439" s="97">
        <v>0</v>
      </c>
      <c r="R439" s="97">
        <v>0</v>
      </c>
      <c r="S439" s="97">
        <v>0</v>
      </c>
      <c r="T439" s="97">
        <v>0</v>
      </c>
      <c r="U439" s="97">
        <v>0</v>
      </c>
      <c r="V439" s="97">
        <v>0</v>
      </c>
      <c r="W439" s="97">
        <v>0</v>
      </c>
      <c r="X439" s="97">
        <v>0</v>
      </c>
      <c r="Y439" s="97">
        <v>0</v>
      </c>
      <c r="Z439" s="97">
        <v>0</v>
      </c>
      <c r="AA439" s="97">
        <v>0</v>
      </c>
    </row>
    <row r="440" spans="2:27" x14ac:dyDescent="0.2">
      <c r="B440" s="113" t="s">
        <v>120</v>
      </c>
      <c r="C440" s="113"/>
      <c r="D440" s="113"/>
      <c r="E440" s="113"/>
      <c r="F440" s="114"/>
      <c r="G440" s="114" t="s">
        <v>104</v>
      </c>
      <c r="H440" s="97">
        <v>53.596234806898863</v>
      </c>
      <c r="I440" s="97">
        <v>218.5014987665289</v>
      </c>
      <c r="J440" s="97">
        <v>14997.508040252525</v>
      </c>
      <c r="K440" s="97">
        <v>22891.141873609478</v>
      </c>
      <c r="L440" s="97">
        <v>237</v>
      </c>
      <c r="M440" s="97">
        <v>0</v>
      </c>
      <c r="N440" s="97">
        <v>0</v>
      </c>
      <c r="O440" s="97">
        <v>0</v>
      </c>
      <c r="P440" s="97">
        <v>0</v>
      </c>
      <c r="Q440" s="97">
        <v>0</v>
      </c>
      <c r="R440" s="97">
        <v>0</v>
      </c>
      <c r="S440" s="97">
        <v>0</v>
      </c>
      <c r="T440" s="97">
        <v>0</v>
      </c>
      <c r="U440" s="97">
        <v>0</v>
      </c>
      <c r="V440" s="97">
        <v>0</v>
      </c>
      <c r="W440" s="97">
        <v>0</v>
      </c>
      <c r="X440" s="97">
        <v>0</v>
      </c>
      <c r="Y440" s="97">
        <v>0</v>
      </c>
      <c r="Z440" s="97">
        <v>0</v>
      </c>
      <c r="AA440" s="97">
        <v>0</v>
      </c>
    </row>
    <row r="441" spans="2:27" x14ac:dyDescent="0.2">
      <c r="B441" s="113" t="s">
        <v>2</v>
      </c>
      <c r="C441" s="113"/>
      <c r="D441" s="113"/>
      <c r="E441" s="113"/>
      <c r="F441" s="114"/>
      <c r="G441" s="114" t="s">
        <v>104</v>
      </c>
      <c r="H441" s="97">
        <v>53.596234806898863</v>
      </c>
      <c r="I441" s="97">
        <v>218.5014987665289</v>
      </c>
      <c r="J441" s="97">
        <v>14997.508040252525</v>
      </c>
      <c r="K441" s="97">
        <v>22891.141873609478</v>
      </c>
      <c r="L441" s="97">
        <v>0</v>
      </c>
      <c r="M441" s="97">
        <v>0</v>
      </c>
      <c r="N441" s="97">
        <v>0</v>
      </c>
      <c r="O441" s="97">
        <v>0</v>
      </c>
      <c r="P441" s="97">
        <v>0</v>
      </c>
      <c r="Q441" s="97">
        <v>0</v>
      </c>
      <c r="R441" s="97">
        <v>0</v>
      </c>
      <c r="S441" s="97">
        <v>0</v>
      </c>
      <c r="T441" s="97">
        <v>0</v>
      </c>
      <c r="U441" s="97">
        <v>0</v>
      </c>
      <c r="V441" s="97">
        <v>0</v>
      </c>
      <c r="W441" s="97">
        <v>0</v>
      </c>
      <c r="X441" s="97">
        <v>0</v>
      </c>
      <c r="Y441" s="97">
        <v>0</v>
      </c>
      <c r="Z441" s="97">
        <v>0</v>
      </c>
      <c r="AA441" s="97">
        <v>0</v>
      </c>
    </row>
    <row r="442" spans="2:27" x14ac:dyDescent="0.2">
      <c r="B442" s="113" t="s">
        <v>3</v>
      </c>
      <c r="C442" s="113"/>
      <c r="D442" s="113"/>
      <c r="E442" s="113"/>
      <c r="F442" s="114"/>
      <c r="G442" s="114" t="s">
        <v>104</v>
      </c>
      <c r="H442" s="97">
        <v>53.596234806898863</v>
      </c>
      <c r="I442" s="97">
        <v>218.5014987665289</v>
      </c>
      <c r="J442" s="97">
        <v>14997.508040252525</v>
      </c>
      <c r="K442" s="97">
        <v>22891.141873609478</v>
      </c>
      <c r="L442" s="97">
        <v>0</v>
      </c>
      <c r="M442" s="97">
        <v>0</v>
      </c>
      <c r="N442" s="97">
        <v>0</v>
      </c>
      <c r="O442" s="97">
        <v>0</v>
      </c>
      <c r="P442" s="97">
        <v>0</v>
      </c>
      <c r="Q442" s="97">
        <v>0</v>
      </c>
      <c r="R442" s="97">
        <v>0</v>
      </c>
      <c r="S442" s="97">
        <v>0</v>
      </c>
      <c r="T442" s="97">
        <v>0</v>
      </c>
      <c r="U442" s="97">
        <v>0</v>
      </c>
      <c r="V442" s="97">
        <v>0</v>
      </c>
      <c r="W442" s="97">
        <v>0</v>
      </c>
      <c r="X442" s="97">
        <v>0</v>
      </c>
      <c r="Y442" s="97">
        <v>0</v>
      </c>
      <c r="Z442" s="97">
        <v>0</v>
      </c>
      <c r="AA442" s="97">
        <v>0</v>
      </c>
    </row>
    <row r="443" spans="2:27" x14ac:dyDescent="0.2">
      <c r="B443" s="113" t="s">
        <v>4</v>
      </c>
      <c r="C443" s="113"/>
      <c r="D443" s="113"/>
      <c r="E443" s="113"/>
      <c r="F443" s="114"/>
      <c r="G443" s="114" t="s">
        <v>104</v>
      </c>
      <c r="H443" s="97" t="s">
        <v>198</v>
      </c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</row>
    <row r="444" spans="2:27" x14ac:dyDescent="0.2">
      <c r="B444" s="113" t="s">
        <v>6</v>
      </c>
      <c r="C444" s="113"/>
      <c r="D444" s="113"/>
      <c r="E444" s="113"/>
      <c r="F444" s="114"/>
      <c r="G444" s="114" t="s">
        <v>104</v>
      </c>
      <c r="H444" s="97" t="s">
        <v>198</v>
      </c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</row>
    <row r="445" spans="2:27" x14ac:dyDescent="0.2">
      <c r="B445" s="113" t="s">
        <v>107</v>
      </c>
      <c r="C445" s="113"/>
      <c r="D445" s="113"/>
      <c r="E445" s="113"/>
      <c r="F445" s="114"/>
      <c r="G445" s="114" t="s">
        <v>104</v>
      </c>
      <c r="H445" s="97" t="s">
        <v>198</v>
      </c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</row>
    <row r="446" spans="2:27" x14ac:dyDescent="0.2">
      <c r="B446" s="113" t="s">
        <v>108</v>
      </c>
      <c r="C446" s="113"/>
      <c r="D446" s="113"/>
      <c r="E446" s="113"/>
      <c r="F446" s="114"/>
      <c r="G446" s="114" t="s">
        <v>104</v>
      </c>
      <c r="H446" s="97" t="s">
        <v>198</v>
      </c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</row>
    <row r="447" spans="2:27" x14ac:dyDescent="0.2">
      <c r="B447" s="113" t="s">
        <v>109</v>
      </c>
      <c r="C447" s="113"/>
      <c r="D447" s="113"/>
      <c r="E447" s="113"/>
      <c r="F447" s="114"/>
      <c r="G447" s="114" t="s">
        <v>104</v>
      </c>
      <c r="H447" s="97" t="s">
        <v>198</v>
      </c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</row>
    <row r="448" spans="2:27" x14ac:dyDescent="0.2">
      <c r="B448" s="113" t="s">
        <v>110</v>
      </c>
      <c r="C448" s="113"/>
      <c r="D448" s="113"/>
      <c r="E448" s="113"/>
      <c r="F448" s="114"/>
      <c r="G448" s="114" t="s">
        <v>104</v>
      </c>
      <c r="H448" s="97" t="s">
        <v>198</v>
      </c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</row>
    <row r="449" spans="2:27" x14ac:dyDescent="0.2">
      <c r="B449" s="115" t="s">
        <v>146</v>
      </c>
      <c r="C449" s="113"/>
      <c r="D449" s="113"/>
      <c r="E449" s="113"/>
      <c r="F449" s="114"/>
      <c r="G449" s="114" t="s">
        <v>104</v>
      </c>
      <c r="H449" s="97" t="s">
        <v>198</v>
      </c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</row>
    <row r="450" spans="2:27" ht="15" x14ac:dyDescent="0.25">
      <c r="B450" s="62"/>
    </row>
    <row r="451" spans="2:27" ht="15" x14ac:dyDescent="0.2">
      <c r="B451" s="11" t="s">
        <v>16</v>
      </c>
      <c r="C451" s="11"/>
      <c r="D451" s="17" t="s">
        <v>37</v>
      </c>
      <c r="E451" s="17" t="s">
        <v>78</v>
      </c>
      <c r="F451" s="15"/>
      <c r="G451" s="15" t="s">
        <v>22</v>
      </c>
      <c r="H451" s="12">
        <v>2023</v>
      </c>
      <c r="I451" s="12">
        <v>2024</v>
      </c>
      <c r="J451" s="12">
        <v>2025</v>
      </c>
      <c r="K451" s="12">
        <v>2026</v>
      </c>
      <c r="L451" s="12">
        <v>2027</v>
      </c>
      <c r="M451" s="12">
        <v>2028</v>
      </c>
      <c r="N451" s="12">
        <v>2029</v>
      </c>
      <c r="O451" s="12">
        <v>2030</v>
      </c>
      <c r="P451" s="12">
        <v>2031</v>
      </c>
      <c r="Q451" s="12">
        <v>2032</v>
      </c>
      <c r="R451" s="12">
        <v>2033</v>
      </c>
      <c r="S451" s="12">
        <v>2034</v>
      </c>
      <c r="T451" s="12">
        <v>2035</v>
      </c>
      <c r="U451" s="12">
        <v>2036</v>
      </c>
      <c r="V451" s="12">
        <v>2037</v>
      </c>
      <c r="W451" s="12">
        <v>2038</v>
      </c>
      <c r="X451" s="12">
        <v>2039</v>
      </c>
      <c r="Y451" s="12">
        <v>2040</v>
      </c>
      <c r="Z451" s="12">
        <v>2041</v>
      </c>
      <c r="AA451" s="12">
        <v>2042</v>
      </c>
    </row>
    <row r="452" spans="2:27" x14ac:dyDescent="0.2">
      <c r="B452" s="113" t="s">
        <v>1</v>
      </c>
      <c r="C452" s="113"/>
      <c r="D452" s="113"/>
      <c r="E452" s="113"/>
      <c r="F452" s="114"/>
      <c r="G452" s="114" t="s">
        <v>104</v>
      </c>
      <c r="H452" s="97">
        <v>53.596234806898899</v>
      </c>
      <c r="I452" s="97">
        <v>344.54319571453266</v>
      </c>
      <c r="J452" s="97">
        <v>65211.895425038943</v>
      </c>
      <c r="K452" s="97">
        <v>72319.294951663891</v>
      </c>
      <c r="L452" s="97">
        <v>16984.275684013985</v>
      </c>
      <c r="M452" s="97">
        <v>28277.315032099654</v>
      </c>
      <c r="N452" s="97">
        <v>37082.910658079265</v>
      </c>
      <c r="O452" s="97">
        <v>58034.914145497954</v>
      </c>
      <c r="P452" s="97">
        <v>65182.520802640473</v>
      </c>
      <c r="Q452" s="97">
        <v>72207.336916105822</v>
      </c>
      <c r="R452" s="97">
        <v>75126.812846956716</v>
      </c>
      <c r="S452" s="97">
        <v>78066.137332395228</v>
      </c>
      <c r="T452" s="97">
        <v>81018.734811527465</v>
      </c>
      <c r="U452" s="97">
        <v>86513.012450376889</v>
      </c>
      <c r="V452" s="97">
        <v>90932.177967887983</v>
      </c>
      <c r="W452" s="97">
        <v>88649.693864309462</v>
      </c>
      <c r="X452" s="97">
        <v>91932.22155241399</v>
      </c>
      <c r="Y452" s="97">
        <v>97253.395209945505</v>
      </c>
      <c r="Z452" s="97">
        <v>105363.34836306194</v>
      </c>
      <c r="AA452" s="97">
        <v>113644.98342071324</v>
      </c>
    </row>
    <row r="453" spans="2:27" x14ac:dyDescent="0.2">
      <c r="B453" s="113" t="s">
        <v>119</v>
      </c>
      <c r="C453" s="113"/>
      <c r="D453" s="113"/>
      <c r="E453" s="113"/>
      <c r="F453" s="114"/>
      <c r="G453" s="114" t="s">
        <v>104</v>
      </c>
      <c r="H453" s="97">
        <v>53.596234806898863</v>
      </c>
      <c r="I453" s="97">
        <v>344.54319571453266</v>
      </c>
      <c r="J453" s="97">
        <v>65211.895425038943</v>
      </c>
      <c r="K453" s="97">
        <v>72319.294951663891</v>
      </c>
      <c r="L453" s="97">
        <v>16984.275684013985</v>
      </c>
      <c r="M453" s="97">
        <v>367.4</v>
      </c>
      <c r="N453" s="97">
        <v>0</v>
      </c>
      <c r="O453" s="97">
        <v>0</v>
      </c>
      <c r="P453" s="97">
        <v>0</v>
      </c>
      <c r="Q453" s="97">
        <v>0</v>
      </c>
      <c r="R453" s="97">
        <v>0</v>
      </c>
      <c r="S453" s="97">
        <v>0</v>
      </c>
      <c r="T453" s="97">
        <v>0</v>
      </c>
      <c r="U453" s="97">
        <v>0</v>
      </c>
      <c r="V453" s="97">
        <v>0</v>
      </c>
      <c r="W453" s="97">
        <v>0</v>
      </c>
      <c r="X453" s="97">
        <v>0</v>
      </c>
      <c r="Y453" s="97">
        <v>0</v>
      </c>
      <c r="Z453" s="97">
        <v>0</v>
      </c>
      <c r="AA453" s="97">
        <v>0</v>
      </c>
    </row>
    <row r="454" spans="2:27" x14ac:dyDescent="0.2">
      <c r="B454" s="113" t="s">
        <v>120</v>
      </c>
      <c r="C454" s="113"/>
      <c r="D454" s="113"/>
      <c r="E454" s="113"/>
      <c r="F454" s="114"/>
      <c r="G454" s="114" t="s">
        <v>104</v>
      </c>
      <c r="H454" s="97">
        <v>53.596234806898863</v>
      </c>
      <c r="I454" s="97">
        <v>344.54319571453266</v>
      </c>
      <c r="J454" s="97">
        <v>65211.895425038943</v>
      </c>
      <c r="K454" s="97">
        <v>72319.294951663891</v>
      </c>
      <c r="L454" s="97">
        <v>1633</v>
      </c>
      <c r="M454" s="97">
        <v>0</v>
      </c>
      <c r="N454" s="97">
        <v>0</v>
      </c>
      <c r="O454" s="97">
        <v>0</v>
      </c>
      <c r="P454" s="97">
        <v>0</v>
      </c>
      <c r="Q454" s="97">
        <v>0</v>
      </c>
      <c r="R454" s="97">
        <v>0</v>
      </c>
      <c r="S454" s="97">
        <v>0</v>
      </c>
      <c r="T454" s="97">
        <v>0</v>
      </c>
      <c r="U454" s="97">
        <v>0</v>
      </c>
      <c r="V454" s="97">
        <v>0</v>
      </c>
      <c r="W454" s="97">
        <v>0</v>
      </c>
      <c r="X454" s="97">
        <v>0</v>
      </c>
      <c r="Y454" s="97">
        <v>0</v>
      </c>
      <c r="Z454" s="97">
        <v>0</v>
      </c>
      <c r="AA454" s="97">
        <v>0</v>
      </c>
    </row>
    <row r="455" spans="2:27" x14ac:dyDescent="0.2">
      <c r="B455" s="113" t="s">
        <v>2</v>
      </c>
      <c r="C455" s="113"/>
      <c r="D455" s="113"/>
      <c r="E455" s="113"/>
      <c r="F455" s="114"/>
      <c r="G455" s="114" t="s">
        <v>104</v>
      </c>
      <c r="H455" s="97">
        <v>53.596234806898863</v>
      </c>
      <c r="I455" s="97">
        <v>344.54319571453266</v>
      </c>
      <c r="J455" s="97">
        <v>65211.895425038943</v>
      </c>
      <c r="K455" s="97">
        <v>72319.294951663891</v>
      </c>
      <c r="L455" s="97">
        <v>138.69999999999999</v>
      </c>
      <c r="M455" s="97">
        <v>162.6</v>
      </c>
      <c r="N455" s="97">
        <v>0</v>
      </c>
      <c r="O455" s="97">
        <v>0</v>
      </c>
      <c r="P455" s="97">
        <v>0</v>
      </c>
      <c r="Q455" s="97">
        <v>0</v>
      </c>
      <c r="R455" s="97">
        <v>0</v>
      </c>
      <c r="S455" s="97">
        <v>0</v>
      </c>
      <c r="T455" s="97">
        <v>0</v>
      </c>
      <c r="U455" s="97">
        <v>0</v>
      </c>
      <c r="V455" s="97">
        <v>0</v>
      </c>
      <c r="W455" s="97">
        <v>0</v>
      </c>
      <c r="X455" s="97">
        <v>0</v>
      </c>
      <c r="Y455" s="97">
        <v>0</v>
      </c>
      <c r="Z455" s="97">
        <v>0</v>
      </c>
      <c r="AA455" s="97">
        <v>0</v>
      </c>
    </row>
    <row r="456" spans="2:27" x14ac:dyDescent="0.2">
      <c r="B456" s="113" t="s">
        <v>3</v>
      </c>
      <c r="C456" s="113"/>
      <c r="D456" s="113"/>
      <c r="E456" s="113"/>
      <c r="F456" s="114"/>
      <c r="G456" s="114" t="s">
        <v>104</v>
      </c>
      <c r="H456" s="97">
        <v>53.596234806898863</v>
      </c>
      <c r="I456" s="97">
        <v>344.54319571453266</v>
      </c>
      <c r="J456" s="97">
        <v>65211.895425038943</v>
      </c>
      <c r="K456" s="97">
        <v>72319.294951663891</v>
      </c>
      <c r="L456" s="97">
        <v>138.69999999999999</v>
      </c>
      <c r="M456" s="97">
        <v>0</v>
      </c>
      <c r="N456" s="97">
        <v>0</v>
      </c>
      <c r="O456" s="97">
        <v>0</v>
      </c>
      <c r="P456" s="97">
        <v>0</v>
      </c>
      <c r="Q456" s="97">
        <v>0</v>
      </c>
      <c r="R456" s="97">
        <v>0</v>
      </c>
      <c r="S456" s="97">
        <v>0</v>
      </c>
      <c r="T456" s="97">
        <v>0</v>
      </c>
      <c r="U456" s="97">
        <v>0</v>
      </c>
      <c r="V456" s="97">
        <v>0</v>
      </c>
      <c r="W456" s="97">
        <v>0</v>
      </c>
      <c r="X456" s="97">
        <v>0</v>
      </c>
      <c r="Y456" s="97">
        <v>0</v>
      </c>
      <c r="Z456" s="97">
        <v>0</v>
      </c>
      <c r="AA456" s="97">
        <v>0</v>
      </c>
    </row>
    <row r="457" spans="2:27" x14ac:dyDescent="0.2">
      <c r="B457" s="113" t="s">
        <v>4</v>
      </c>
      <c r="C457" s="113"/>
      <c r="D457" s="113"/>
      <c r="E457" s="113"/>
      <c r="F457" s="114"/>
      <c r="G457" s="114" t="s">
        <v>104</v>
      </c>
      <c r="H457" s="97" t="s">
        <v>198</v>
      </c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</row>
    <row r="458" spans="2:27" x14ac:dyDescent="0.2">
      <c r="B458" s="113" t="s">
        <v>6</v>
      </c>
      <c r="C458" s="113"/>
      <c r="D458" s="113"/>
      <c r="E458" s="113"/>
      <c r="F458" s="114"/>
      <c r="G458" s="114" t="s">
        <v>104</v>
      </c>
      <c r="H458" s="97" t="s">
        <v>198</v>
      </c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</row>
    <row r="459" spans="2:27" x14ac:dyDescent="0.2">
      <c r="B459" s="113" t="s">
        <v>107</v>
      </c>
      <c r="C459" s="113"/>
      <c r="D459" s="113"/>
      <c r="E459" s="113"/>
      <c r="F459" s="114"/>
      <c r="G459" s="114" t="s">
        <v>104</v>
      </c>
      <c r="H459" s="97" t="s">
        <v>198</v>
      </c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</row>
    <row r="460" spans="2:27" x14ac:dyDescent="0.2">
      <c r="B460" s="113" t="s">
        <v>108</v>
      </c>
      <c r="C460" s="113"/>
      <c r="D460" s="113"/>
      <c r="E460" s="113"/>
      <c r="F460" s="114"/>
      <c r="G460" s="114" t="s">
        <v>104</v>
      </c>
      <c r="H460" s="97" t="s">
        <v>198</v>
      </c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</row>
    <row r="461" spans="2:27" x14ac:dyDescent="0.2">
      <c r="B461" s="113" t="s">
        <v>109</v>
      </c>
      <c r="C461" s="113"/>
      <c r="D461" s="113"/>
      <c r="E461" s="113"/>
      <c r="F461" s="114"/>
      <c r="G461" s="114" t="s">
        <v>104</v>
      </c>
      <c r="H461" s="97" t="s">
        <v>198</v>
      </c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</row>
    <row r="462" spans="2:27" x14ac:dyDescent="0.2">
      <c r="B462" s="113" t="s">
        <v>110</v>
      </c>
      <c r="C462" s="113"/>
      <c r="D462" s="113"/>
      <c r="E462" s="113"/>
      <c r="F462" s="114"/>
      <c r="G462" s="114" t="s">
        <v>104</v>
      </c>
      <c r="H462" s="97" t="s">
        <v>198</v>
      </c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</row>
    <row r="463" spans="2:27" x14ac:dyDescent="0.2">
      <c r="B463" s="115" t="s">
        <v>146</v>
      </c>
      <c r="C463" s="113"/>
      <c r="D463" s="113"/>
      <c r="E463" s="113"/>
      <c r="F463" s="114"/>
      <c r="G463" s="114" t="s">
        <v>104</v>
      </c>
      <c r="H463" s="97" t="s">
        <v>198</v>
      </c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</row>
    <row r="464" spans="2:27" ht="15" x14ac:dyDescent="0.25">
      <c r="B464" s="62"/>
    </row>
    <row r="465" spans="2:27" ht="15" x14ac:dyDescent="0.2">
      <c r="B465" s="11" t="s">
        <v>16</v>
      </c>
      <c r="C465" s="11"/>
      <c r="D465" s="17" t="s">
        <v>38</v>
      </c>
      <c r="E465" s="17" t="s">
        <v>79</v>
      </c>
      <c r="F465" s="15"/>
      <c r="G465" s="15" t="s">
        <v>22</v>
      </c>
      <c r="H465" s="12">
        <v>2023</v>
      </c>
      <c r="I465" s="12">
        <v>2024</v>
      </c>
      <c r="J465" s="12">
        <v>2025</v>
      </c>
      <c r="K465" s="12">
        <v>2026</v>
      </c>
      <c r="L465" s="12">
        <v>2027</v>
      </c>
      <c r="M465" s="12">
        <v>2028</v>
      </c>
      <c r="N465" s="12">
        <v>2029</v>
      </c>
      <c r="O465" s="12">
        <v>2030</v>
      </c>
      <c r="P465" s="12">
        <v>2031</v>
      </c>
      <c r="Q465" s="12">
        <v>2032</v>
      </c>
      <c r="R465" s="12">
        <v>2033</v>
      </c>
      <c r="S465" s="12">
        <v>2034</v>
      </c>
      <c r="T465" s="12">
        <v>2035</v>
      </c>
      <c r="U465" s="12">
        <v>2036</v>
      </c>
      <c r="V465" s="12">
        <v>2037</v>
      </c>
      <c r="W465" s="12">
        <v>2038</v>
      </c>
      <c r="X465" s="12">
        <v>2039</v>
      </c>
      <c r="Y465" s="12">
        <v>2040</v>
      </c>
      <c r="Z465" s="12">
        <v>2041</v>
      </c>
      <c r="AA465" s="12">
        <v>2042</v>
      </c>
    </row>
    <row r="466" spans="2:27" x14ac:dyDescent="0.2">
      <c r="B466" s="113" t="s">
        <v>1</v>
      </c>
      <c r="C466" s="113"/>
      <c r="D466" s="113"/>
      <c r="E466" s="113"/>
      <c r="F466" s="114"/>
      <c r="G466" s="114" t="s">
        <v>104</v>
      </c>
      <c r="H466" s="97">
        <v>53.596234806898863</v>
      </c>
      <c r="I466" s="97">
        <v>53.596234806898863</v>
      </c>
      <c r="J466" s="97">
        <v>53.596234806898863</v>
      </c>
      <c r="K466" s="97">
        <v>58.080993857375603</v>
      </c>
      <c r="L466" s="97">
        <v>69.543260340084259</v>
      </c>
      <c r="M466" s="97">
        <v>78.90959159252435</v>
      </c>
      <c r="N466" s="97">
        <v>78.022650420387563</v>
      </c>
      <c r="O466" s="97">
        <v>86.894309019331246</v>
      </c>
      <c r="P466" s="97">
        <v>86.894309019331246</v>
      </c>
      <c r="Q466" s="97">
        <v>99.206202903964964</v>
      </c>
      <c r="R466" s="97">
        <v>103.0995136589101</v>
      </c>
      <c r="S466" s="97">
        <v>127.99191703954764</v>
      </c>
      <c r="T466" s="97">
        <v>127.94777723967161</v>
      </c>
      <c r="U466" s="97">
        <v>161.4024357388036</v>
      </c>
      <c r="V466" s="97">
        <v>167.90541993678073</v>
      </c>
      <c r="W466" s="97">
        <v>213.11737559946471</v>
      </c>
      <c r="X466" s="97">
        <v>270.21034782354906</v>
      </c>
      <c r="Y466" s="97">
        <v>421.34690981705324</v>
      </c>
      <c r="Z466" s="97">
        <v>641.82308056710792</v>
      </c>
      <c r="AA466" s="97">
        <v>971.42093338507607</v>
      </c>
    </row>
    <row r="467" spans="2:27" x14ac:dyDescent="0.2">
      <c r="B467" s="113" t="s">
        <v>119</v>
      </c>
      <c r="C467" s="113"/>
      <c r="D467" s="113"/>
      <c r="E467" s="113"/>
      <c r="F467" s="114"/>
      <c r="G467" s="114" t="s">
        <v>104</v>
      </c>
      <c r="H467" s="97">
        <v>53.596234806898863</v>
      </c>
      <c r="I467" s="97">
        <v>53.596234806898863</v>
      </c>
      <c r="J467" s="97">
        <v>53.596234806898863</v>
      </c>
      <c r="K467" s="97">
        <v>58.080993857375603</v>
      </c>
      <c r="L467" s="97">
        <v>69.543260340084259</v>
      </c>
      <c r="M467" s="97">
        <v>0</v>
      </c>
      <c r="N467" s="97">
        <v>0</v>
      </c>
      <c r="O467" s="97">
        <v>0</v>
      </c>
      <c r="P467" s="97">
        <v>0</v>
      </c>
      <c r="Q467" s="97">
        <v>0</v>
      </c>
      <c r="R467" s="97">
        <v>0</v>
      </c>
      <c r="S467" s="97">
        <v>0</v>
      </c>
      <c r="T467" s="97">
        <v>0</v>
      </c>
      <c r="U467" s="97">
        <v>0</v>
      </c>
      <c r="V467" s="97">
        <v>0</v>
      </c>
      <c r="W467" s="97">
        <v>0</v>
      </c>
      <c r="X467" s="97">
        <v>0</v>
      </c>
      <c r="Y467" s="97">
        <v>0</v>
      </c>
      <c r="Z467" s="97">
        <v>0</v>
      </c>
      <c r="AA467" s="97">
        <v>0</v>
      </c>
    </row>
    <row r="468" spans="2:27" x14ac:dyDescent="0.2">
      <c r="B468" s="113" t="s">
        <v>120</v>
      </c>
      <c r="C468" s="113"/>
      <c r="D468" s="113"/>
      <c r="E468" s="113"/>
      <c r="F468" s="114"/>
      <c r="G468" s="114" t="s">
        <v>104</v>
      </c>
      <c r="H468" s="97">
        <v>53.596234806898863</v>
      </c>
      <c r="I468" s="97">
        <v>53.596234806898863</v>
      </c>
      <c r="J468" s="97">
        <v>53.596234806898863</v>
      </c>
      <c r="K468" s="97">
        <v>58.080993857375603</v>
      </c>
      <c r="L468" s="97">
        <v>0</v>
      </c>
      <c r="M468" s="97">
        <v>0</v>
      </c>
      <c r="N468" s="97">
        <v>0</v>
      </c>
      <c r="O468" s="97">
        <v>0</v>
      </c>
      <c r="P468" s="97">
        <v>0</v>
      </c>
      <c r="Q468" s="97">
        <v>0</v>
      </c>
      <c r="R468" s="97">
        <v>0</v>
      </c>
      <c r="S468" s="97">
        <v>0</v>
      </c>
      <c r="T468" s="97">
        <v>0</v>
      </c>
      <c r="U468" s="97">
        <v>0</v>
      </c>
      <c r="V468" s="97">
        <v>0</v>
      </c>
      <c r="W468" s="97">
        <v>0</v>
      </c>
      <c r="X468" s="97">
        <v>0</v>
      </c>
      <c r="Y468" s="97">
        <v>0</v>
      </c>
      <c r="Z468" s="97">
        <v>0</v>
      </c>
      <c r="AA468" s="97">
        <v>0</v>
      </c>
    </row>
    <row r="469" spans="2:27" x14ac:dyDescent="0.2">
      <c r="B469" s="113" t="s">
        <v>2</v>
      </c>
      <c r="C469" s="113"/>
      <c r="D469" s="113"/>
      <c r="E469" s="113"/>
      <c r="F469" s="114"/>
      <c r="G469" s="114" t="s">
        <v>104</v>
      </c>
      <c r="H469" s="97">
        <v>53.596234806898863</v>
      </c>
      <c r="I469" s="97">
        <v>53.596234806898863</v>
      </c>
      <c r="J469" s="97">
        <v>53.596234806898863</v>
      </c>
      <c r="K469" s="97">
        <v>58.080993857375603</v>
      </c>
      <c r="L469" s="97">
        <v>0</v>
      </c>
      <c r="M469" s="97">
        <v>0</v>
      </c>
      <c r="N469" s="97">
        <v>0</v>
      </c>
      <c r="O469" s="97">
        <v>0</v>
      </c>
      <c r="P469" s="97">
        <v>0</v>
      </c>
      <c r="Q469" s="97">
        <v>0</v>
      </c>
      <c r="R469" s="97">
        <v>0</v>
      </c>
      <c r="S469" s="97">
        <v>0</v>
      </c>
      <c r="T469" s="97">
        <v>0</v>
      </c>
      <c r="U469" s="97">
        <v>0</v>
      </c>
      <c r="V469" s="97">
        <v>0</v>
      </c>
      <c r="W469" s="97">
        <v>0</v>
      </c>
      <c r="X469" s="97">
        <v>0</v>
      </c>
      <c r="Y469" s="97">
        <v>0</v>
      </c>
      <c r="Z469" s="97">
        <v>0</v>
      </c>
      <c r="AA469" s="97">
        <v>0</v>
      </c>
    </row>
    <row r="470" spans="2:27" x14ac:dyDescent="0.2">
      <c r="B470" s="113" t="s">
        <v>3</v>
      </c>
      <c r="C470" s="113"/>
      <c r="D470" s="113"/>
      <c r="E470" s="113"/>
      <c r="F470" s="114"/>
      <c r="G470" s="114" t="s">
        <v>104</v>
      </c>
      <c r="H470" s="97">
        <v>53.596234806898863</v>
      </c>
      <c r="I470" s="97">
        <v>53.596234806898863</v>
      </c>
      <c r="J470" s="97">
        <v>53.596234806898863</v>
      </c>
      <c r="K470" s="97">
        <v>58.080993857375603</v>
      </c>
      <c r="L470" s="97">
        <v>0</v>
      </c>
      <c r="M470" s="97">
        <v>0</v>
      </c>
      <c r="N470" s="97">
        <v>0</v>
      </c>
      <c r="O470" s="97">
        <v>0</v>
      </c>
      <c r="P470" s="97">
        <v>0</v>
      </c>
      <c r="Q470" s="97">
        <v>0</v>
      </c>
      <c r="R470" s="97">
        <v>0</v>
      </c>
      <c r="S470" s="97">
        <v>0</v>
      </c>
      <c r="T470" s="97">
        <v>0</v>
      </c>
      <c r="U470" s="97">
        <v>0</v>
      </c>
      <c r="V470" s="97">
        <v>0</v>
      </c>
      <c r="W470" s="97">
        <v>0</v>
      </c>
      <c r="X470" s="97">
        <v>0</v>
      </c>
      <c r="Y470" s="97">
        <v>0</v>
      </c>
      <c r="Z470" s="97">
        <v>0</v>
      </c>
      <c r="AA470" s="97">
        <v>0</v>
      </c>
    </row>
    <row r="471" spans="2:27" x14ac:dyDescent="0.2">
      <c r="B471" s="113" t="s">
        <v>4</v>
      </c>
      <c r="C471" s="113"/>
      <c r="D471" s="113"/>
      <c r="E471" s="113"/>
      <c r="F471" s="114"/>
      <c r="G471" s="114" t="s">
        <v>104</v>
      </c>
      <c r="H471" s="97" t="s">
        <v>198</v>
      </c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</row>
    <row r="472" spans="2:27" x14ac:dyDescent="0.2">
      <c r="B472" s="113" t="s">
        <v>6</v>
      </c>
      <c r="C472" s="113"/>
      <c r="D472" s="113"/>
      <c r="E472" s="113"/>
      <c r="F472" s="114"/>
      <c r="G472" s="114" t="s">
        <v>104</v>
      </c>
      <c r="H472" s="97" t="s">
        <v>198</v>
      </c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</row>
    <row r="473" spans="2:27" x14ac:dyDescent="0.2">
      <c r="B473" s="113" t="s">
        <v>107</v>
      </c>
      <c r="C473" s="113"/>
      <c r="D473" s="113"/>
      <c r="E473" s="113"/>
      <c r="F473" s="114"/>
      <c r="G473" s="114" t="s">
        <v>104</v>
      </c>
      <c r="H473" s="97" t="s">
        <v>198</v>
      </c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</row>
    <row r="474" spans="2:27" x14ac:dyDescent="0.2">
      <c r="B474" s="113" t="s">
        <v>108</v>
      </c>
      <c r="C474" s="113"/>
      <c r="D474" s="113"/>
      <c r="E474" s="113"/>
      <c r="F474" s="114"/>
      <c r="G474" s="114" t="s">
        <v>104</v>
      </c>
      <c r="H474" s="97" t="s">
        <v>198</v>
      </c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</row>
    <row r="475" spans="2:27" x14ac:dyDescent="0.2">
      <c r="B475" s="113" t="s">
        <v>109</v>
      </c>
      <c r="C475" s="113"/>
      <c r="D475" s="113"/>
      <c r="E475" s="113"/>
      <c r="F475" s="114"/>
      <c r="G475" s="114" t="s">
        <v>104</v>
      </c>
      <c r="H475" s="97" t="s">
        <v>198</v>
      </c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</row>
    <row r="476" spans="2:27" x14ac:dyDescent="0.2">
      <c r="B476" s="113" t="s">
        <v>110</v>
      </c>
      <c r="C476" s="113"/>
      <c r="D476" s="113"/>
      <c r="E476" s="113"/>
      <c r="F476" s="114"/>
      <c r="G476" s="114" t="s">
        <v>104</v>
      </c>
      <c r="H476" s="97" t="s">
        <v>198</v>
      </c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</row>
    <row r="477" spans="2:27" x14ac:dyDescent="0.2">
      <c r="B477" s="115" t="s">
        <v>146</v>
      </c>
      <c r="C477" s="113"/>
      <c r="D477" s="113"/>
      <c r="E477" s="113"/>
      <c r="F477" s="114"/>
      <c r="G477" s="114" t="s">
        <v>104</v>
      </c>
      <c r="H477" s="97" t="s">
        <v>198</v>
      </c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</row>
  </sheetData>
  <phoneticPr fontId="4" type="noConversion"/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C3B88-027C-4133-B4DE-B775A89B8E2A}">
  <sheetPr>
    <tabColor theme="9"/>
  </sheetPr>
  <dimension ref="A2:AD426"/>
  <sheetViews>
    <sheetView showGridLines="0" zoomScale="70" zoomScaleNormal="70" workbookViewId="0">
      <selection activeCell="B2" sqref="B2"/>
    </sheetView>
  </sheetViews>
  <sheetFormatPr defaultColWidth="8.625" defaultRowHeight="14.25" x14ac:dyDescent="0.2"/>
  <cols>
    <col min="1" max="1" width="14.25" style="10" customWidth="1"/>
    <col min="2" max="2" width="15.5" style="10" customWidth="1"/>
    <col min="3" max="3" width="36.875" style="10" customWidth="1"/>
    <col min="4" max="5" width="15.125" style="10" customWidth="1"/>
    <col min="6" max="6" width="16.625" style="65" customWidth="1"/>
    <col min="7" max="14" width="15.5" style="10" customWidth="1"/>
    <col min="15" max="15" width="19.75" style="10" customWidth="1"/>
    <col min="16" max="27" width="15.5" style="10" customWidth="1"/>
    <col min="28" max="28" width="15.75" style="10" customWidth="1"/>
    <col min="29" max="30" width="15.5" style="10" customWidth="1"/>
    <col min="31" max="31" width="8.625" style="10"/>
    <col min="32" max="32" width="10.375" style="10" bestFit="1" customWidth="1"/>
    <col min="33" max="33" width="8.625" style="10" bestFit="1" customWidth="1"/>
    <col min="34" max="34" width="10.625" style="10" bestFit="1" customWidth="1"/>
    <col min="35" max="35" width="9.5" style="10" bestFit="1" customWidth="1"/>
    <col min="36" max="16384" width="8.625" style="10"/>
  </cols>
  <sheetData>
    <row r="2" spans="2:26" ht="15" x14ac:dyDescent="0.25">
      <c r="B2" s="68" t="s">
        <v>36</v>
      </c>
      <c r="C2" s="68" t="s">
        <v>137</v>
      </c>
      <c r="D2" s="68"/>
      <c r="E2" s="69"/>
      <c r="F2" s="70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4" spans="2:26" ht="15" x14ac:dyDescent="0.25">
      <c r="B4" s="68" t="s">
        <v>36</v>
      </c>
      <c r="C4" s="68" t="s">
        <v>49</v>
      </c>
      <c r="D4" s="68"/>
      <c r="E4" s="69"/>
      <c r="F4" s="70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</row>
    <row r="5" spans="2:26" x14ac:dyDescent="0.2">
      <c r="F5" s="67"/>
    </row>
    <row r="6" spans="2:26" ht="15" x14ac:dyDescent="0.25">
      <c r="B6" s="29" t="s">
        <v>49</v>
      </c>
      <c r="C6" s="9"/>
      <c r="D6" s="9"/>
      <c r="E6" s="30"/>
      <c r="F6" s="44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2:26" ht="15" x14ac:dyDescent="0.25">
      <c r="B7" s="31" t="s">
        <v>30</v>
      </c>
      <c r="C7" s="31"/>
      <c r="D7" s="31"/>
      <c r="E7" s="32" t="s">
        <v>22</v>
      </c>
      <c r="F7" s="33" t="s">
        <v>50</v>
      </c>
      <c r="G7" s="33">
        <v>2023</v>
      </c>
      <c r="H7" s="33">
        <v>2024</v>
      </c>
      <c r="I7" s="33">
        <v>2025</v>
      </c>
      <c r="J7" s="33">
        <v>2026</v>
      </c>
      <c r="K7" s="33">
        <v>2027</v>
      </c>
      <c r="L7" s="33">
        <v>2028</v>
      </c>
      <c r="M7" s="33">
        <v>2029</v>
      </c>
      <c r="N7" s="33">
        <v>2030</v>
      </c>
      <c r="O7" s="33">
        <v>2031</v>
      </c>
      <c r="P7" s="33">
        <v>2032</v>
      </c>
      <c r="Q7" s="33">
        <v>2033</v>
      </c>
      <c r="R7" s="33">
        <v>2034</v>
      </c>
      <c r="S7" s="33">
        <v>2035</v>
      </c>
      <c r="T7" s="33">
        <v>2036</v>
      </c>
      <c r="U7" s="33">
        <v>2037</v>
      </c>
      <c r="V7" s="33">
        <v>2038</v>
      </c>
      <c r="W7" s="33">
        <v>2039</v>
      </c>
      <c r="X7" s="33">
        <v>2040</v>
      </c>
      <c r="Y7" s="33">
        <v>2041</v>
      </c>
      <c r="Z7" s="33">
        <v>2042</v>
      </c>
    </row>
    <row r="8" spans="2:26" x14ac:dyDescent="0.2">
      <c r="B8" s="34" t="s">
        <v>119</v>
      </c>
      <c r="C8" s="35"/>
      <c r="D8" s="35"/>
      <c r="E8" s="36" t="s">
        <v>31</v>
      </c>
      <c r="F8" s="45">
        <v>73440747.46738103</v>
      </c>
      <c r="G8" s="37">
        <v>-1590498.6479225196</v>
      </c>
      <c r="H8" s="37">
        <v>-3790677.8989933869</v>
      </c>
      <c r="I8" s="37">
        <v>-11415286.483739363</v>
      </c>
      <c r="J8" s="37">
        <v>-98043979.586719304</v>
      </c>
      <c r="K8" s="37">
        <v>-162514582.3826254</v>
      </c>
      <c r="L8" s="37">
        <v>334096203.71656591</v>
      </c>
      <c r="M8" s="37">
        <v>-2458374.13</v>
      </c>
      <c r="N8" s="37">
        <v>-2458374.13</v>
      </c>
      <c r="O8" s="37">
        <v>-2458374.13</v>
      </c>
      <c r="P8" s="37">
        <v>-2458374.13</v>
      </c>
      <c r="Q8" s="37">
        <v>-2458374.13</v>
      </c>
      <c r="R8" s="37">
        <v>-2458374.13</v>
      </c>
      <c r="S8" s="37">
        <v>-2458374.13</v>
      </c>
      <c r="T8" s="37">
        <v>-2458374.13</v>
      </c>
      <c r="U8" s="37">
        <v>-2458374.13</v>
      </c>
      <c r="V8" s="37">
        <v>-2458374.13</v>
      </c>
      <c r="W8" s="37">
        <v>-2458374.13</v>
      </c>
      <c r="X8" s="37">
        <v>-2458374.13</v>
      </c>
      <c r="Y8" s="37">
        <v>-2458374.13</v>
      </c>
      <c r="Z8" s="37">
        <v>179991345.31999999</v>
      </c>
    </row>
    <row r="9" spans="2:26" x14ac:dyDescent="0.2">
      <c r="B9" s="34" t="s">
        <v>120</v>
      </c>
      <c r="C9" s="35"/>
      <c r="D9" s="35"/>
      <c r="E9" s="36" t="s">
        <v>31</v>
      </c>
      <c r="F9" s="45">
        <v>295417627.32895201</v>
      </c>
      <c r="G9" s="37">
        <v>-2448313.6479225196</v>
      </c>
      <c r="H9" s="37">
        <v>-10297934.898993388</v>
      </c>
      <c r="I9" s="37">
        <v>-26692794.483739361</v>
      </c>
      <c r="J9" s="37">
        <v>-86855951.586719304</v>
      </c>
      <c r="K9" s="37">
        <v>152627018.38440341</v>
      </c>
      <c r="L9" s="37">
        <v>342294493.59930962</v>
      </c>
      <c r="M9" s="37">
        <v>-8370772.1500000004</v>
      </c>
      <c r="N9" s="37">
        <v>-18450686.149999999</v>
      </c>
      <c r="O9" s="37">
        <v>-2061387.15</v>
      </c>
      <c r="P9" s="37">
        <v>-1765826.66</v>
      </c>
      <c r="Q9" s="37">
        <v>-1765826.66</v>
      </c>
      <c r="R9" s="37">
        <v>-1765826.66</v>
      </c>
      <c r="S9" s="37">
        <v>-1765826.66</v>
      </c>
      <c r="T9" s="37">
        <v>-1765826.66</v>
      </c>
      <c r="U9" s="37">
        <v>-1765826.66</v>
      </c>
      <c r="V9" s="37">
        <v>-1765826.66</v>
      </c>
      <c r="W9" s="37">
        <v>-1765826.66</v>
      </c>
      <c r="X9" s="37">
        <v>-1765826.66</v>
      </c>
      <c r="Y9" s="37">
        <v>-1765826.66</v>
      </c>
      <c r="Z9" s="37">
        <v>136189290.815</v>
      </c>
    </row>
    <row r="10" spans="2:26" x14ac:dyDescent="0.2">
      <c r="B10" s="34" t="s">
        <v>2</v>
      </c>
      <c r="C10" s="35"/>
      <c r="D10" s="35"/>
      <c r="E10" s="36" t="s">
        <v>31</v>
      </c>
      <c r="F10" s="45">
        <v>322516578.10260564</v>
      </c>
      <c r="G10" s="37">
        <v>-4018785</v>
      </c>
      <c r="H10" s="37">
        <v>-21143209</v>
      </c>
      <c r="I10" s="37">
        <v>-56287929</v>
      </c>
      <c r="J10" s="37">
        <v>-3027405</v>
      </c>
      <c r="K10" s="37">
        <v>230015120.74453518</v>
      </c>
      <c r="L10" s="37">
        <v>341258817.51930958</v>
      </c>
      <c r="M10" s="37">
        <v>-11589694.23</v>
      </c>
      <c r="N10" s="37">
        <v>-96980823.230000004</v>
      </c>
      <c r="O10" s="37">
        <v>-10468761.23</v>
      </c>
      <c r="P10" s="37">
        <v>-2047851.25</v>
      </c>
      <c r="Q10" s="37">
        <v>-2047851.25</v>
      </c>
      <c r="R10" s="37">
        <v>-2047851.25</v>
      </c>
      <c r="S10" s="37">
        <v>-2047851.25</v>
      </c>
      <c r="T10" s="37">
        <v>-2047851.25</v>
      </c>
      <c r="U10" s="37">
        <v>-2047851.25</v>
      </c>
      <c r="V10" s="37">
        <v>-2047851.25</v>
      </c>
      <c r="W10" s="37">
        <v>-2047851.25</v>
      </c>
      <c r="X10" s="37">
        <v>-2047851.25</v>
      </c>
      <c r="Y10" s="37">
        <v>-2047851.25</v>
      </c>
      <c r="Z10" s="37">
        <v>124173840.5</v>
      </c>
    </row>
    <row r="11" spans="2:26" x14ac:dyDescent="0.2">
      <c r="B11" s="34" t="s">
        <v>3</v>
      </c>
      <c r="C11" s="35"/>
      <c r="D11" s="35"/>
      <c r="E11" s="36" t="s">
        <v>31</v>
      </c>
      <c r="F11" s="45">
        <v>306046011.39683437</v>
      </c>
      <c r="G11" s="37">
        <v>-4018785</v>
      </c>
      <c r="H11" s="37">
        <v>-21143209</v>
      </c>
      <c r="I11" s="37">
        <v>-56287929</v>
      </c>
      <c r="J11" s="37">
        <v>-2602300</v>
      </c>
      <c r="K11" s="37">
        <v>229794925.09661266</v>
      </c>
      <c r="L11" s="37">
        <v>341356784.62031621</v>
      </c>
      <c r="M11" s="37">
        <v>-9050700.7137393635</v>
      </c>
      <c r="N11" s="37">
        <v>-87081669.816719308</v>
      </c>
      <c r="O11" s="37">
        <v>-66732842.612625413</v>
      </c>
      <c r="P11" s="37">
        <v>-2071361.8299999998</v>
      </c>
      <c r="Q11" s="37">
        <v>-2071361.8299999998</v>
      </c>
      <c r="R11" s="37">
        <v>-2071361.8299999998</v>
      </c>
      <c r="S11" s="37">
        <v>-2071361.8299999998</v>
      </c>
      <c r="T11" s="37">
        <v>-2071361.8299999998</v>
      </c>
      <c r="U11" s="37">
        <v>-2071361.8299999998</v>
      </c>
      <c r="V11" s="37">
        <v>-2071361.8299999998</v>
      </c>
      <c r="W11" s="37">
        <v>-2071361.8299999998</v>
      </c>
      <c r="X11" s="37">
        <v>-2071361.8299999998</v>
      </c>
      <c r="Y11" s="37">
        <v>-2071361.8299999998</v>
      </c>
      <c r="Z11" s="37">
        <v>155704546.96999997</v>
      </c>
    </row>
    <row r="12" spans="2:26" x14ac:dyDescent="0.2">
      <c r="B12" s="34" t="s">
        <v>4</v>
      </c>
      <c r="C12" s="35"/>
      <c r="D12" s="35"/>
      <c r="E12" s="36" t="s">
        <v>31</v>
      </c>
      <c r="F12" s="45">
        <v>276402670.25913948</v>
      </c>
      <c r="G12" s="37" t="s">
        <v>198</v>
      </c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2:26" x14ac:dyDescent="0.2">
      <c r="B13" s="34" t="s">
        <v>6</v>
      </c>
      <c r="C13" s="35"/>
      <c r="D13" s="35"/>
      <c r="E13" s="36" t="s">
        <v>31</v>
      </c>
      <c r="F13" s="45">
        <v>259932103.55336836</v>
      </c>
      <c r="G13" s="37" t="s">
        <v>198</v>
      </c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2:26" x14ac:dyDescent="0.2">
      <c r="B14" s="34" t="s">
        <v>107</v>
      </c>
      <c r="C14" s="35"/>
      <c r="D14" s="35"/>
      <c r="E14" s="36" t="s">
        <v>31</v>
      </c>
      <c r="F14" s="45">
        <v>1819311727.857749</v>
      </c>
      <c r="G14" s="37" t="s">
        <v>198</v>
      </c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2:26" x14ac:dyDescent="0.2">
      <c r="B15" s="34" t="s">
        <v>108</v>
      </c>
      <c r="C15" s="35"/>
      <c r="D15" s="35"/>
      <c r="E15" s="36" t="s">
        <v>31</v>
      </c>
      <c r="F15" s="45">
        <v>1399367517.8620059</v>
      </c>
      <c r="G15" s="37" t="s">
        <v>198</v>
      </c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2:26" x14ac:dyDescent="0.2">
      <c r="B16" s="34" t="s">
        <v>109</v>
      </c>
      <c r="C16" s="35"/>
      <c r="D16" s="35"/>
      <c r="E16" s="36" t="s">
        <v>31</v>
      </c>
      <c r="F16" s="45">
        <v>433375264.39626789</v>
      </c>
      <c r="G16" s="37" t="s">
        <v>198</v>
      </c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2:30" x14ac:dyDescent="0.2">
      <c r="B17" s="34" t="s">
        <v>110</v>
      </c>
      <c r="C17" s="35"/>
      <c r="D17" s="35"/>
      <c r="E17" s="36" t="s">
        <v>31</v>
      </c>
      <c r="F17" s="45">
        <v>2091111567.1175902</v>
      </c>
      <c r="G17" s="37" t="s">
        <v>198</v>
      </c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2:30" x14ac:dyDescent="0.2">
      <c r="B18" s="34" t="s">
        <v>146</v>
      </c>
      <c r="C18" s="35"/>
      <c r="D18" s="35"/>
      <c r="E18" s="36" t="s">
        <v>31</v>
      </c>
      <c r="F18" s="45">
        <v>2114078265.3191288</v>
      </c>
      <c r="G18" s="37" t="s">
        <v>198</v>
      </c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2:30" x14ac:dyDescent="0.2"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</row>
    <row r="20" spans="2:30" x14ac:dyDescent="0.2"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</row>
    <row r="21" spans="2:30" ht="15" x14ac:dyDescent="0.25">
      <c r="B21" s="68" t="s">
        <v>36</v>
      </c>
      <c r="C21" s="68" t="s">
        <v>51</v>
      </c>
      <c r="D21" s="68"/>
      <c r="E21" s="69"/>
      <c r="F21" s="70"/>
      <c r="G21" s="69">
        <v>1</v>
      </c>
      <c r="H21" s="69">
        <v>1</v>
      </c>
      <c r="I21" s="69">
        <v>1</v>
      </c>
      <c r="J21" s="69">
        <v>1</v>
      </c>
      <c r="K21" s="69">
        <v>1</v>
      </c>
      <c r="L21" s="69">
        <v>1</v>
      </c>
      <c r="M21" s="69">
        <v>1</v>
      </c>
      <c r="N21" s="69">
        <v>1</v>
      </c>
      <c r="O21" s="69">
        <v>1</v>
      </c>
      <c r="P21" s="69">
        <v>1</v>
      </c>
      <c r="Q21" s="69">
        <v>1</v>
      </c>
      <c r="R21" s="69">
        <v>1</v>
      </c>
      <c r="S21" s="69">
        <v>1</v>
      </c>
      <c r="T21" s="69">
        <v>1</v>
      </c>
      <c r="U21" s="69">
        <v>1</v>
      </c>
      <c r="V21" s="69">
        <v>1</v>
      </c>
      <c r="W21" s="69">
        <v>1</v>
      </c>
      <c r="X21" s="69">
        <v>1</v>
      </c>
      <c r="Y21" s="69">
        <v>1</v>
      </c>
      <c r="Z21" s="69">
        <v>1</v>
      </c>
    </row>
    <row r="22" spans="2:30" x14ac:dyDescent="0.2">
      <c r="AB22" s="64"/>
    </row>
    <row r="23" spans="2:30" ht="15" x14ac:dyDescent="0.25">
      <c r="B23" s="27" t="s">
        <v>54</v>
      </c>
      <c r="C23" s="28"/>
      <c r="D23" s="28"/>
      <c r="E23" s="6"/>
      <c r="F23" s="18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B23" s="6"/>
      <c r="AC23" s="6"/>
      <c r="AD23" s="6"/>
    </row>
    <row r="24" spans="2:30" ht="30" x14ac:dyDescent="0.25">
      <c r="B24" s="31" t="s">
        <v>30</v>
      </c>
      <c r="C24" s="31" t="s">
        <v>52</v>
      </c>
      <c r="D24" s="32" t="s">
        <v>53</v>
      </c>
      <c r="E24" s="32" t="s">
        <v>22</v>
      </c>
      <c r="F24" s="33" t="s">
        <v>50</v>
      </c>
      <c r="G24" s="33">
        <v>2023</v>
      </c>
      <c r="H24" s="33">
        <v>2024</v>
      </c>
      <c r="I24" s="33">
        <v>2025</v>
      </c>
      <c r="J24" s="33">
        <v>2026</v>
      </c>
      <c r="K24" s="33">
        <v>2027</v>
      </c>
      <c r="L24" s="33">
        <v>2028</v>
      </c>
      <c r="M24" s="33">
        <v>2029</v>
      </c>
      <c r="N24" s="33">
        <v>2030</v>
      </c>
      <c r="O24" s="33">
        <v>2031</v>
      </c>
      <c r="P24" s="33">
        <v>2032</v>
      </c>
      <c r="Q24" s="33">
        <v>2033</v>
      </c>
      <c r="R24" s="33">
        <v>2034</v>
      </c>
      <c r="S24" s="33">
        <v>2035</v>
      </c>
      <c r="T24" s="33">
        <v>2036</v>
      </c>
      <c r="U24" s="33">
        <v>2037</v>
      </c>
      <c r="V24" s="33">
        <v>2038</v>
      </c>
      <c r="W24" s="33">
        <v>2039</v>
      </c>
      <c r="X24" s="33">
        <v>2040</v>
      </c>
      <c r="Y24" s="33">
        <v>2041</v>
      </c>
      <c r="Z24" s="33">
        <v>2042</v>
      </c>
      <c r="AB24" s="33" t="s">
        <v>57</v>
      </c>
      <c r="AC24" s="40" t="s">
        <v>113</v>
      </c>
      <c r="AD24" s="40" t="s">
        <v>60</v>
      </c>
    </row>
    <row r="25" spans="2:30" x14ac:dyDescent="0.2">
      <c r="B25" s="34" t="s">
        <v>119</v>
      </c>
      <c r="C25" s="34" t="s">
        <v>75</v>
      </c>
      <c r="D25" s="39">
        <v>1</v>
      </c>
      <c r="E25" s="36" t="s">
        <v>31</v>
      </c>
      <c r="F25" s="45">
        <v>-19696857.771412719</v>
      </c>
      <c r="G25" s="37">
        <v>-369584.13170573663</v>
      </c>
      <c r="H25" s="37">
        <v>-911433.595995571</v>
      </c>
      <c r="I25" s="37">
        <v>-2531172.9888490154</v>
      </c>
      <c r="J25" s="37">
        <v>-13116120.456729978</v>
      </c>
      <c r="K25" s="37">
        <v>-15217605.642107941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20091198.009617653</v>
      </c>
      <c r="AB25" s="37">
        <v>20091198.009617653</v>
      </c>
      <c r="AC25" s="41">
        <v>15</v>
      </c>
      <c r="AD25" s="37">
        <v>803647.92038470611</v>
      </c>
    </row>
    <row r="26" spans="2:30" x14ac:dyDescent="0.2">
      <c r="B26" s="34" t="s">
        <v>119</v>
      </c>
      <c r="C26" s="34" t="s">
        <v>105</v>
      </c>
      <c r="D26" s="39">
        <v>1</v>
      </c>
      <c r="E26" s="36" t="s">
        <v>31</v>
      </c>
      <c r="F26" s="45">
        <v>-55200298.459928848</v>
      </c>
      <c r="G26" s="37">
        <v>-720424.51621678297</v>
      </c>
      <c r="H26" s="37">
        <v>-1910871.3029978159</v>
      </c>
      <c r="I26" s="37">
        <v>-5679005.4948903471</v>
      </c>
      <c r="J26" s="37">
        <v>-31953027.129989326</v>
      </c>
      <c r="K26" s="37">
        <v>-50674714.740517475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56836276.990382336</v>
      </c>
      <c r="AB26" s="37">
        <v>56836276.990382336</v>
      </c>
      <c r="AC26" s="41">
        <v>15</v>
      </c>
      <c r="AD26" s="37">
        <v>2273451.0796152935</v>
      </c>
    </row>
    <row r="27" spans="2:30" x14ac:dyDescent="0.2">
      <c r="B27" s="34" t="s">
        <v>119</v>
      </c>
      <c r="C27" s="34" t="s">
        <v>74</v>
      </c>
      <c r="D27" s="39">
        <v>1</v>
      </c>
      <c r="E27" s="36" t="s">
        <v>31</v>
      </c>
      <c r="F27" s="45">
        <v>-70881180.216648608</v>
      </c>
      <c r="G27" s="37">
        <v>-500490</v>
      </c>
      <c r="H27" s="37">
        <v>-968373</v>
      </c>
      <c r="I27" s="37">
        <v>-3205108</v>
      </c>
      <c r="J27" s="37">
        <v>-11802832</v>
      </c>
      <c r="K27" s="37">
        <v>-96622262</v>
      </c>
      <c r="L27" s="37">
        <v>-9654388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79789744.449999988</v>
      </c>
      <c r="AB27" s="37">
        <v>79789744.449999988</v>
      </c>
      <c r="AC27" s="41">
        <v>14</v>
      </c>
      <c r="AD27" s="37">
        <v>3068836.3250000002</v>
      </c>
    </row>
    <row r="28" spans="2:30" x14ac:dyDescent="0.2">
      <c r="B28" s="34" t="s">
        <v>120</v>
      </c>
      <c r="C28" s="34" t="s">
        <v>73</v>
      </c>
      <c r="D28" s="39">
        <v>1</v>
      </c>
      <c r="E28" s="36" t="s">
        <v>31</v>
      </c>
      <c r="F28" s="45">
        <v>-19513900.904928125</v>
      </c>
      <c r="G28" s="37">
        <v>-1358305</v>
      </c>
      <c r="H28" s="37">
        <v>-7475630</v>
      </c>
      <c r="I28" s="37">
        <v>-18482616</v>
      </c>
      <c r="J28" s="37">
        <v>-614804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16758813</v>
      </c>
      <c r="AB28" s="37">
        <v>16758813</v>
      </c>
      <c r="AC28" s="41">
        <v>16</v>
      </c>
      <c r="AD28" s="37">
        <v>698283.875</v>
      </c>
    </row>
    <row r="29" spans="2:30" x14ac:dyDescent="0.2">
      <c r="B29" s="34" t="s">
        <v>120</v>
      </c>
      <c r="C29" s="34" t="s">
        <v>74</v>
      </c>
      <c r="D29" s="39">
        <v>1</v>
      </c>
      <c r="E29" s="36" t="s">
        <v>31</v>
      </c>
      <c r="F29" s="45">
        <v>-19696857.771412719</v>
      </c>
      <c r="G29" s="37">
        <v>-369584.13170573663</v>
      </c>
      <c r="H29" s="37">
        <v>-911433.595995571</v>
      </c>
      <c r="I29" s="37">
        <v>-2531172.9888490154</v>
      </c>
      <c r="J29" s="37">
        <v>-13116120.456729978</v>
      </c>
      <c r="K29" s="37">
        <v>-15217605.642107941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20091198.009617653</v>
      </c>
      <c r="AB29" s="37">
        <v>20091198.009617653</v>
      </c>
      <c r="AC29" s="41">
        <v>15</v>
      </c>
      <c r="AD29" s="37">
        <v>803647.92038470611</v>
      </c>
    </row>
    <row r="30" spans="2:30" x14ac:dyDescent="0.2">
      <c r="B30" s="34" t="s">
        <v>120</v>
      </c>
      <c r="C30" s="34" t="s">
        <v>106</v>
      </c>
      <c r="D30" s="39">
        <v>1</v>
      </c>
      <c r="E30" s="36" t="s">
        <v>31</v>
      </c>
      <c r="F30" s="45">
        <v>-55200298.459928848</v>
      </c>
      <c r="G30" s="37">
        <v>-720424.51621678297</v>
      </c>
      <c r="H30" s="37">
        <v>-1910871.3029978159</v>
      </c>
      <c r="I30" s="37">
        <v>-5679005.4948903471</v>
      </c>
      <c r="J30" s="37">
        <v>-31953027.129989326</v>
      </c>
      <c r="K30" s="37">
        <v>-50674714.740517475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56836276.990382336</v>
      </c>
      <c r="AB30" s="37">
        <v>56836276.990382336</v>
      </c>
      <c r="AC30" s="41">
        <v>15</v>
      </c>
      <c r="AD30" s="37">
        <v>2273451.0796152935</v>
      </c>
    </row>
    <row r="31" spans="2:30" x14ac:dyDescent="0.2">
      <c r="B31" s="34" t="s">
        <v>120</v>
      </c>
      <c r="C31" s="34" t="s">
        <v>76</v>
      </c>
      <c r="D31" s="39">
        <v>1</v>
      </c>
      <c r="E31" s="36" t="s">
        <v>31</v>
      </c>
      <c r="F31" s="45">
        <v>-11207627.675473509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-1214965</v>
      </c>
      <c r="M31" s="37">
        <v>-6860619</v>
      </c>
      <c r="N31" s="37">
        <v>-16940533</v>
      </c>
      <c r="O31" s="37">
        <v>-551234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18536329.475000001</v>
      </c>
      <c r="AB31" s="37">
        <v>18536329.475000001</v>
      </c>
      <c r="AC31" s="41">
        <v>11</v>
      </c>
      <c r="AD31" s="37">
        <v>639183.77500000002</v>
      </c>
    </row>
    <row r="32" spans="2:30" x14ac:dyDescent="0.2">
      <c r="B32" s="34" t="s">
        <v>120</v>
      </c>
      <c r="C32" s="34" t="s">
        <v>170</v>
      </c>
      <c r="D32" s="39">
        <v>1</v>
      </c>
      <c r="E32" s="36" t="s">
        <v>31</v>
      </c>
      <c r="F32" s="45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B32" s="37" t="e">
        <v>#N/A</v>
      </c>
      <c r="AC32" s="41" t="e">
        <v>#N/A</v>
      </c>
      <c r="AD32" s="37">
        <v>799071.3</v>
      </c>
    </row>
    <row r="33" spans="2:30" x14ac:dyDescent="0.2">
      <c r="B33" s="34" t="s">
        <v>2</v>
      </c>
      <c r="C33" s="34" t="s">
        <v>121</v>
      </c>
      <c r="D33" s="39">
        <v>1</v>
      </c>
      <c r="E33" s="36" t="s">
        <v>31</v>
      </c>
      <c r="F33" s="45">
        <v>-24642214.609404027</v>
      </c>
      <c r="G33" s="37">
        <v>-1343466</v>
      </c>
      <c r="H33" s="37">
        <v>-6512733</v>
      </c>
      <c r="I33" s="37">
        <v>-20104207</v>
      </c>
      <c r="J33" s="37">
        <v>-1392084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5870498</v>
      </c>
      <c r="AB33" s="37">
        <v>5870498</v>
      </c>
      <c r="AC33" s="41">
        <v>16</v>
      </c>
      <c r="AD33" s="37">
        <v>1467624.5</v>
      </c>
    </row>
    <row r="34" spans="2:30" x14ac:dyDescent="0.2">
      <c r="B34" s="34" t="s">
        <v>2</v>
      </c>
      <c r="C34" s="34" t="s">
        <v>122</v>
      </c>
      <c r="D34" s="39">
        <v>1</v>
      </c>
      <c r="E34" s="36" t="s">
        <v>31</v>
      </c>
      <c r="F34" s="45">
        <v>-38216090.982472263</v>
      </c>
      <c r="G34" s="37">
        <v>-2675319</v>
      </c>
      <c r="H34" s="37">
        <v>-14630476</v>
      </c>
      <c r="I34" s="37">
        <v>-36183722</v>
      </c>
      <c r="J34" s="37">
        <v>-1210216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32819839.800000001</v>
      </c>
      <c r="AB34" s="37">
        <v>32819839.800000001</v>
      </c>
      <c r="AC34" s="41">
        <v>16</v>
      </c>
      <c r="AD34" s="37">
        <v>1367493.325</v>
      </c>
    </row>
    <row r="35" spans="2:30" x14ac:dyDescent="0.2">
      <c r="B35" s="34" t="s">
        <v>2</v>
      </c>
      <c r="C35" s="34" t="s">
        <v>74</v>
      </c>
      <c r="D35" s="39">
        <v>1</v>
      </c>
      <c r="E35" s="36" t="s">
        <v>31</v>
      </c>
      <c r="F35" s="45">
        <v>-51808972.467911914</v>
      </c>
      <c r="G35" s="37">
        <v>0</v>
      </c>
      <c r="H35" s="37">
        <v>0</v>
      </c>
      <c r="I35" s="37">
        <v>0</v>
      </c>
      <c r="J35" s="37">
        <v>-425105</v>
      </c>
      <c r="K35" s="37">
        <v>-869813</v>
      </c>
      <c r="L35" s="37">
        <v>-2920272</v>
      </c>
      <c r="M35" s="37">
        <v>-10749172</v>
      </c>
      <c r="N35" s="37">
        <v>-96140301</v>
      </c>
      <c r="O35" s="37">
        <v>-9628239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87531353.950000003</v>
      </c>
      <c r="AB35" s="37">
        <v>87531353.950000003</v>
      </c>
      <c r="AC35" s="41">
        <v>11</v>
      </c>
      <c r="AD35" s="37">
        <v>3018322.55</v>
      </c>
    </row>
    <row r="36" spans="2:30" x14ac:dyDescent="0.2">
      <c r="B36" s="34" t="s">
        <v>3</v>
      </c>
      <c r="C36" s="34" t="s">
        <v>121</v>
      </c>
      <c r="D36" s="39">
        <v>1</v>
      </c>
      <c r="E36" s="36" t="s">
        <v>31</v>
      </c>
      <c r="F36" s="45">
        <v>-24642214.609404027</v>
      </c>
      <c r="G36" s="37">
        <v>-1343466</v>
      </c>
      <c r="H36" s="37">
        <v>-6512733</v>
      </c>
      <c r="I36" s="37">
        <v>-20104207</v>
      </c>
      <c r="J36" s="37">
        <v>-1392084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5870498</v>
      </c>
      <c r="AB36" s="37">
        <v>5870498</v>
      </c>
      <c r="AC36" s="41">
        <v>16</v>
      </c>
      <c r="AD36" s="37">
        <v>1467624.5</v>
      </c>
    </row>
    <row r="37" spans="2:30" x14ac:dyDescent="0.2">
      <c r="B37" s="34" t="s">
        <v>3</v>
      </c>
      <c r="C37" s="34" t="s">
        <v>122</v>
      </c>
      <c r="D37" s="39">
        <v>1</v>
      </c>
      <c r="E37" s="36" t="s">
        <v>31</v>
      </c>
      <c r="F37" s="45">
        <v>-38216090.982472263</v>
      </c>
      <c r="G37" s="37">
        <v>-2675319</v>
      </c>
      <c r="H37" s="37">
        <v>-14630476</v>
      </c>
      <c r="I37" s="37">
        <v>-36183722</v>
      </c>
      <c r="J37" s="37">
        <v>-1210216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32819839.800000001</v>
      </c>
      <c r="AB37" s="37">
        <v>32819839.800000001</v>
      </c>
      <c r="AC37" s="41">
        <v>16</v>
      </c>
      <c r="AD37" s="37">
        <v>1367493.325</v>
      </c>
    </row>
    <row r="38" spans="2:30" x14ac:dyDescent="0.2">
      <c r="B38" s="34" t="s">
        <v>3</v>
      </c>
      <c r="C38" s="34" t="s">
        <v>74</v>
      </c>
      <c r="D38" s="39">
        <v>1</v>
      </c>
      <c r="E38" s="36" t="s">
        <v>31</v>
      </c>
      <c r="F38" s="45">
        <v>-13336819.512450159</v>
      </c>
      <c r="G38" s="37">
        <v>0</v>
      </c>
      <c r="H38" s="37">
        <v>0</v>
      </c>
      <c r="I38" s="37">
        <v>0</v>
      </c>
      <c r="J38" s="37">
        <v>0</v>
      </c>
      <c r="K38" s="37">
        <v>-369584.13170573663</v>
      </c>
      <c r="L38" s="37">
        <v>-911433.595995571</v>
      </c>
      <c r="M38" s="37">
        <v>-2531172.9888490154</v>
      </c>
      <c r="N38" s="37">
        <v>-13116120.456729978</v>
      </c>
      <c r="O38" s="37">
        <v>-15217605.642107941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23305789.691156477</v>
      </c>
      <c r="AB38" s="37">
        <v>23305789.691156477</v>
      </c>
      <c r="AC38" s="41">
        <v>11</v>
      </c>
      <c r="AD38" s="37">
        <v>803647.92038470611</v>
      </c>
    </row>
    <row r="39" spans="2:30" x14ac:dyDescent="0.2">
      <c r="B39" s="34" t="s">
        <v>3</v>
      </c>
      <c r="C39" s="34" t="s">
        <v>106</v>
      </c>
      <c r="D39" s="39">
        <v>1</v>
      </c>
      <c r="E39" s="36" t="s">
        <v>31</v>
      </c>
      <c r="F39" s="45">
        <v>-37308624.390331157</v>
      </c>
      <c r="G39" s="37">
        <v>0</v>
      </c>
      <c r="H39" s="37">
        <v>0</v>
      </c>
      <c r="I39" s="37">
        <v>0</v>
      </c>
      <c r="J39" s="37">
        <v>0</v>
      </c>
      <c r="K39" s="37">
        <v>-720424.51621678297</v>
      </c>
      <c r="L39" s="37">
        <v>-1910871.3029978159</v>
      </c>
      <c r="M39" s="37">
        <v>-5679005.4948903471</v>
      </c>
      <c r="N39" s="37">
        <v>-31953027.129989326</v>
      </c>
      <c r="O39" s="37">
        <v>-50674714.740517475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65930081.308843508</v>
      </c>
      <c r="AB39" s="37">
        <v>65930081.308843508</v>
      </c>
      <c r="AC39" s="41">
        <v>11</v>
      </c>
      <c r="AD39" s="37">
        <v>2273451.0796152935</v>
      </c>
    </row>
    <row r="40" spans="2:30" x14ac:dyDescent="0.2">
      <c r="B40" s="34" t="s">
        <v>3</v>
      </c>
      <c r="C40" s="34" t="s">
        <v>76</v>
      </c>
      <c r="D40" s="39">
        <v>1</v>
      </c>
      <c r="E40" s="36" t="s">
        <v>31</v>
      </c>
      <c r="F40" s="45">
        <v>0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B40" s="37" t="e">
        <v>#N/A</v>
      </c>
      <c r="AC40" s="41" t="e">
        <v>#N/A</v>
      </c>
      <c r="AD40" s="37">
        <v>679739.15</v>
      </c>
    </row>
    <row r="41" spans="2:30" x14ac:dyDescent="0.2">
      <c r="B41" s="34" t="s">
        <v>4</v>
      </c>
      <c r="C41" s="34" t="s">
        <v>173</v>
      </c>
      <c r="D41" s="39">
        <v>1</v>
      </c>
      <c r="E41" s="36" t="s">
        <v>31</v>
      </c>
      <c r="F41" s="45"/>
      <c r="G41" s="37" t="s">
        <v>198</v>
      </c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B41" s="37" t="s">
        <v>198</v>
      </c>
      <c r="AC41" s="41"/>
      <c r="AD41" s="37"/>
    </row>
    <row r="42" spans="2:30" x14ac:dyDescent="0.2">
      <c r="B42" s="34" t="s">
        <v>4</v>
      </c>
      <c r="C42" s="34" t="s">
        <v>148</v>
      </c>
      <c r="D42" s="39">
        <v>1</v>
      </c>
      <c r="E42" s="36" t="s">
        <v>31</v>
      </c>
      <c r="F42" s="45"/>
      <c r="G42" s="37" t="s">
        <v>198</v>
      </c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B42" s="37" t="s">
        <v>198</v>
      </c>
      <c r="AC42" s="41"/>
      <c r="AD42" s="37"/>
    </row>
    <row r="43" spans="2:30" x14ac:dyDescent="0.2">
      <c r="B43" s="34" t="s">
        <v>4</v>
      </c>
      <c r="C43" s="34" t="s">
        <v>149</v>
      </c>
      <c r="D43" s="39">
        <v>1</v>
      </c>
      <c r="E43" s="36" t="s">
        <v>31</v>
      </c>
      <c r="F43" s="45"/>
      <c r="G43" s="37" t="s">
        <v>198</v>
      </c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B43" s="37" t="s">
        <v>198</v>
      </c>
      <c r="AC43" s="41"/>
      <c r="AD43" s="37"/>
    </row>
    <row r="44" spans="2:30" x14ac:dyDescent="0.2">
      <c r="B44" s="34" t="s">
        <v>4</v>
      </c>
      <c r="C44" s="34" t="s">
        <v>150</v>
      </c>
      <c r="D44" s="39">
        <v>1</v>
      </c>
      <c r="E44" s="36" t="s">
        <v>31</v>
      </c>
      <c r="F44" s="45"/>
      <c r="G44" s="37" t="s">
        <v>198</v>
      </c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B44" s="37" t="s">
        <v>198</v>
      </c>
      <c r="AC44" s="41"/>
      <c r="AD44" s="37"/>
    </row>
    <row r="45" spans="2:30" x14ac:dyDescent="0.2">
      <c r="B45" s="34" t="s">
        <v>4</v>
      </c>
      <c r="C45" s="34" t="s">
        <v>151</v>
      </c>
      <c r="D45" s="39">
        <v>1</v>
      </c>
      <c r="E45" s="36" t="s">
        <v>31</v>
      </c>
      <c r="F45" s="45"/>
      <c r="G45" s="37" t="s">
        <v>198</v>
      </c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B45" s="37" t="s">
        <v>198</v>
      </c>
      <c r="AC45" s="41"/>
      <c r="AD45" s="37"/>
    </row>
    <row r="46" spans="2:30" x14ac:dyDescent="0.2">
      <c r="B46" s="34" t="s">
        <v>4</v>
      </c>
      <c r="C46" s="34" t="s">
        <v>74</v>
      </c>
      <c r="D46" s="39">
        <v>1</v>
      </c>
      <c r="E46" s="36" t="s">
        <v>31</v>
      </c>
      <c r="F46" s="45"/>
      <c r="G46" s="37" t="s">
        <v>198</v>
      </c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B46" s="37" t="s">
        <v>198</v>
      </c>
      <c r="AC46" s="41"/>
      <c r="AD46" s="37"/>
    </row>
    <row r="47" spans="2:30" x14ac:dyDescent="0.2">
      <c r="B47" s="34" t="s">
        <v>6</v>
      </c>
      <c r="C47" s="34" t="s">
        <v>173</v>
      </c>
      <c r="D47" s="39">
        <v>1</v>
      </c>
      <c r="E47" s="36" t="s">
        <v>31</v>
      </c>
      <c r="F47" s="45"/>
      <c r="G47" s="37" t="s">
        <v>198</v>
      </c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B47" s="37" t="s">
        <v>198</v>
      </c>
      <c r="AC47" s="41"/>
      <c r="AD47" s="37"/>
    </row>
    <row r="48" spans="2:30" x14ac:dyDescent="0.2">
      <c r="B48" s="34" t="s">
        <v>6</v>
      </c>
      <c r="C48" s="34" t="s">
        <v>148</v>
      </c>
      <c r="D48" s="39">
        <v>1</v>
      </c>
      <c r="E48" s="36" t="s">
        <v>31</v>
      </c>
      <c r="F48" s="45"/>
      <c r="G48" s="37" t="s">
        <v>198</v>
      </c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B48" s="37" t="s">
        <v>198</v>
      </c>
      <c r="AC48" s="41"/>
      <c r="AD48" s="37"/>
    </row>
    <row r="49" spans="2:30" x14ac:dyDescent="0.2">
      <c r="B49" s="34" t="s">
        <v>6</v>
      </c>
      <c r="C49" s="34" t="s">
        <v>149</v>
      </c>
      <c r="D49" s="39">
        <v>1</v>
      </c>
      <c r="E49" s="36" t="s">
        <v>31</v>
      </c>
      <c r="F49" s="45"/>
      <c r="G49" s="37" t="s">
        <v>198</v>
      </c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B49" s="37" t="s">
        <v>198</v>
      </c>
      <c r="AC49" s="41"/>
      <c r="AD49" s="37"/>
    </row>
    <row r="50" spans="2:30" x14ac:dyDescent="0.2">
      <c r="B50" s="34" t="s">
        <v>6</v>
      </c>
      <c r="C50" s="34" t="s">
        <v>150</v>
      </c>
      <c r="D50" s="39">
        <v>1</v>
      </c>
      <c r="E50" s="36" t="s">
        <v>31</v>
      </c>
      <c r="F50" s="45"/>
      <c r="G50" s="37" t="s">
        <v>198</v>
      </c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B50" s="37" t="s">
        <v>198</v>
      </c>
      <c r="AC50" s="41"/>
      <c r="AD50" s="37"/>
    </row>
    <row r="51" spans="2:30" x14ac:dyDescent="0.2">
      <c r="B51" s="34" t="s">
        <v>6</v>
      </c>
      <c r="C51" s="34" t="s">
        <v>151</v>
      </c>
      <c r="D51" s="39">
        <v>1</v>
      </c>
      <c r="E51" s="36" t="s">
        <v>31</v>
      </c>
      <c r="F51" s="45"/>
      <c r="G51" s="37" t="s">
        <v>198</v>
      </c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B51" s="37" t="s">
        <v>198</v>
      </c>
      <c r="AC51" s="41"/>
      <c r="AD51" s="37"/>
    </row>
    <row r="52" spans="2:30" x14ac:dyDescent="0.2">
      <c r="B52" s="34" t="s">
        <v>6</v>
      </c>
      <c r="C52" s="34" t="s">
        <v>74</v>
      </c>
      <c r="D52" s="39">
        <v>1</v>
      </c>
      <c r="E52" s="36" t="s">
        <v>31</v>
      </c>
      <c r="F52" s="45"/>
      <c r="G52" s="37" t="s">
        <v>198</v>
      </c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B52" s="37" t="s">
        <v>198</v>
      </c>
      <c r="AC52" s="41"/>
      <c r="AD52" s="37"/>
    </row>
    <row r="53" spans="2:30" x14ac:dyDescent="0.2">
      <c r="B53" s="34" t="s">
        <v>6</v>
      </c>
      <c r="C53" s="34" t="s">
        <v>106</v>
      </c>
      <c r="D53" s="39">
        <v>1</v>
      </c>
      <c r="E53" s="36" t="s">
        <v>31</v>
      </c>
      <c r="F53" s="45"/>
      <c r="G53" s="37" t="s">
        <v>198</v>
      </c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B53" s="37" t="s">
        <v>198</v>
      </c>
      <c r="AC53" s="41"/>
      <c r="AD53" s="37"/>
    </row>
    <row r="54" spans="2:30" x14ac:dyDescent="0.2">
      <c r="B54" s="34" t="s">
        <v>6</v>
      </c>
      <c r="C54" s="34" t="s">
        <v>76</v>
      </c>
      <c r="D54" s="39">
        <v>1</v>
      </c>
      <c r="E54" s="36" t="s">
        <v>31</v>
      </c>
      <c r="F54" s="45"/>
      <c r="G54" s="37" t="s">
        <v>198</v>
      </c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B54" s="37" t="s">
        <v>198</v>
      </c>
      <c r="AC54" s="41"/>
      <c r="AD54" s="37"/>
    </row>
    <row r="55" spans="2:30" x14ac:dyDescent="0.2">
      <c r="B55" s="34" t="s">
        <v>107</v>
      </c>
      <c r="C55" s="34" t="s">
        <v>152</v>
      </c>
      <c r="D55" s="39">
        <v>0</v>
      </c>
      <c r="E55" s="36" t="s">
        <v>31</v>
      </c>
      <c r="F55" s="45"/>
      <c r="G55" s="37" t="s">
        <v>198</v>
      </c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B55" s="37" t="s">
        <v>198</v>
      </c>
      <c r="AC55" s="41"/>
      <c r="AD55" s="37"/>
    </row>
    <row r="56" spans="2:30" x14ac:dyDescent="0.2">
      <c r="B56" s="34" t="s">
        <v>107</v>
      </c>
      <c r="C56" s="34" t="s">
        <v>153</v>
      </c>
      <c r="D56" s="39">
        <v>0</v>
      </c>
      <c r="E56" s="36" t="s">
        <v>31</v>
      </c>
      <c r="F56" s="45"/>
      <c r="G56" s="37" t="s">
        <v>198</v>
      </c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B56" s="37" t="s">
        <v>198</v>
      </c>
      <c r="AC56" s="41"/>
      <c r="AD56" s="37"/>
    </row>
    <row r="57" spans="2:30" x14ac:dyDescent="0.2">
      <c r="B57" s="34" t="s">
        <v>107</v>
      </c>
      <c r="C57" s="34" t="s">
        <v>154</v>
      </c>
      <c r="D57" s="39">
        <v>0</v>
      </c>
      <c r="E57" s="36" t="s">
        <v>31</v>
      </c>
      <c r="F57" s="45"/>
      <c r="G57" s="37" t="s">
        <v>198</v>
      </c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B57" s="37" t="s">
        <v>198</v>
      </c>
      <c r="AC57" s="41"/>
      <c r="AD57" s="37"/>
    </row>
    <row r="58" spans="2:30" x14ac:dyDescent="0.2">
      <c r="B58" s="34" t="s">
        <v>107</v>
      </c>
      <c r="C58" s="34" t="s">
        <v>156</v>
      </c>
      <c r="D58" s="39">
        <v>0</v>
      </c>
      <c r="E58" s="36" t="s">
        <v>31</v>
      </c>
      <c r="F58" s="45"/>
      <c r="G58" s="37" t="s">
        <v>198</v>
      </c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B58" s="37" t="s">
        <v>198</v>
      </c>
      <c r="AC58" s="41"/>
      <c r="AD58" s="37"/>
    </row>
    <row r="59" spans="2:30" x14ac:dyDescent="0.2">
      <c r="B59" s="34" t="s">
        <v>107</v>
      </c>
      <c r="C59" s="34" t="s">
        <v>111</v>
      </c>
      <c r="D59" s="39">
        <v>1</v>
      </c>
      <c r="E59" s="36" t="s">
        <v>31</v>
      </c>
      <c r="F59" s="45"/>
      <c r="G59" s="37" t="s">
        <v>198</v>
      </c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B59" s="37" t="s">
        <v>198</v>
      </c>
      <c r="AC59" s="41"/>
      <c r="AD59" s="37"/>
    </row>
    <row r="60" spans="2:30" x14ac:dyDescent="0.2">
      <c r="B60" s="34" t="s">
        <v>108</v>
      </c>
      <c r="C60" s="34" t="s">
        <v>115</v>
      </c>
      <c r="D60" s="39">
        <v>0</v>
      </c>
      <c r="E60" s="36" t="s">
        <v>31</v>
      </c>
      <c r="F60" s="45"/>
      <c r="G60" s="37" t="s">
        <v>198</v>
      </c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B60" s="37" t="s">
        <v>198</v>
      </c>
      <c r="AC60" s="41"/>
      <c r="AD60" s="37"/>
    </row>
    <row r="61" spans="2:30" x14ac:dyDescent="0.2">
      <c r="B61" s="34" t="s">
        <v>108</v>
      </c>
      <c r="C61" s="34" t="s">
        <v>116</v>
      </c>
      <c r="D61" s="39">
        <v>0</v>
      </c>
      <c r="E61" s="36" t="s">
        <v>31</v>
      </c>
      <c r="F61" s="45"/>
      <c r="G61" s="37" t="s">
        <v>198</v>
      </c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B61" s="37" t="s">
        <v>198</v>
      </c>
      <c r="AC61" s="41"/>
      <c r="AD61" s="37"/>
    </row>
    <row r="62" spans="2:30" x14ac:dyDescent="0.2">
      <c r="B62" s="34" t="s">
        <v>108</v>
      </c>
      <c r="C62" s="34" t="s">
        <v>157</v>
      </c>
      <c r="D62" s="39">
        <v>0</v>
      </c>
      <c r="E62" s="36" t="s">
        <v>31</v>
      </c>
      <c r="F62" s="45"/>
      <c r="G62" s="37" t="s">
        <v>198</v>
      </c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B62" s="37" t="s">
        <v>198</v>
      </c>
      <c r="AC62" s="41"/>
      <c r="AD62" s="37"/>
    </row>
    <row r="63" spans="2:30" x14ac:dyDescent="0.2">
      <c r="B63" s="34" t="s">
        <v>108</v>
      </c>
      <c r="C63" s="34" t="s">
        <v>158</v>
      </c>
      <c r="D63" s="39">
        <v>0</v>
      </c>
      <c r="E63" s="36" t="s">
        <v>31</v>
      </c>
      <c r="F63" s="45"/>
      <c r="G63" s="37" t="s">
        <v>198</v>
      </c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B63" s="37" t="s">
        <v>198</v>
      </c>
      <c r="AC63" s="41"/>
      <c r="AD63" s="37"/>
    </row>
    <row r="64" spans="2:30" x14ac:dyDescent="0.2">
      <c r="B64" s="34" t="s">
        <v>108</v>
      </c>
      <c r="C64" s="34" t="s">
        <v>111</v>
      </c>
      <c r="D64" s="39">
        <v>1</v>
      </c>
      <c r="E64" s="36" t="s">
        <v>31</v>
      </c>
      <c r="F64" s="45"/>
      <c r="G64" s="37" t="s">
        <v>198</v>
      </c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B64" s="37" t="s">
        <v>198</v>
      </c>
      <c r="AC64" s="41"/>
      <c r="AD64" s="37"/>
    </row>
    <row r="65" spans="2:30" x14ac:dyDescent="0.2">
      <c r="B65" s="34" t="s">
        <v>109</v>
      </c>
      <c r="C65" s="34" t="s">
        <v>159</v>
      </c>
      <c r="D65" s="39">
        <v>0</v>
      </c>
      <c r="E65" s="36" t="s">
        <v>31</v>
      </c>
      <c r="F65" s="45"/>
      <c r="G65" s="37" t="s">
        <v>198</v>
      </c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B65" s="37" t="s">
        <v>198</v>
      </c>
      <c r="AC65" s="41"/>
      <c r="AD65" s="37"/>
    </row>
    <row r="66" spans="2:30" x14ac:dyDescent="0.2">
      <c r="B66" s="34" t="s">
        <v>109</v>
      </c>
      <c r="C66" s="34" t="s">
        <v>168</v>
      </c>
      <c r="D66" s="39">
        <v>1</v>
      </c>
      <c r="E66" s="36" t="s">
        <v>31</v>
      </c>
      <c r="F66" s="45"/>
      <c r="G66" s="37" t="s">
        <v>198</v>
      </c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B66" s="37" t="s">
        <v>198</v>
      </c>
      <c r="AC66" s="41"/>
      <c r="AD66" s="37"/>
    </row>
    <row r="67" spans="2:30" x14ac:dyDescent="0.2">
      <c r="B67" s="34" t="s">
        <v>109</v>
      </c>
      <c r="C67" s="34" t="s">
        <v>161</v>
      </c>
      <c r="D67" s="39">
        <v>0</v>
      </c>
      <c r="E67" s="36" t="s">
        <v>31</v>
      </c>
      <c r="F67" s="45"/>
      <c r="G67" s="37" t="s">
        <v>198</v>
      </c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B67" s="37" t="s">
        <v>198</v>
      </c>
      <c r="AC67" s="41"/>
      <c r="AD67" s="37"/>
    </row>
    <row r="68" spans="2:30" x14ac:dyDescent="0.2">
      <c r="B68" s="34" t="s">
        <v>109</v>
      </c>
      <c r="C68" s="34" t="s">
        <v>111</v>
      </c>
      <c r="D68" s="39">
        <v>1</v>
      </c>
      <c r="E68" s="36" t="s">
        <v>31</v>
      </c>
      <c r="F68" s="45"/>
      <c r="G68" s="37" t="s">
        <v>198</v>
      </c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B68" s="37" t="s">
        <v>198</v>
      </c>
      <c r="AC68" s="41"/>
      <c r="AD68" s="37"/>
    </row>
    <row r="69" spans="2:30" x14ac:dyDescent="0.2">
      <c r="B69" s="34" t="s">
        <v>110</v>
      </c>
      <c r="C69" s="34" t="s">
        <v>162</v>
      </c>
      <c r="D69" s="39">
        <v>0</v>
      </c>
      <c r="E69" s="36" t="s">
        <v>31</v>
      </c>
      <c r="F69" s="45"/>
      <c r="G69" s="37" t="s">
        <v>198</v>
      </c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B69" s="37" t="s">
        <v>198</v>
      </c>
      <c r="AC69" s="41"/>
      <c r="AD69" s="37"/>
    </row>
    <row r="70" spans="2:30" x14ac:dyDescent="0.2">
      <c r="B70" s="34" t="s">
        <v>110</v>
      </c>
      <c r="C70" s="34" t="s">
        <v>148</v>
      </c>
      <c r="D70" s="39">
        <v>0</v>
      </c>
      <c r="E70" s="36" t="s">
        <v>31</v>
      </c>
      <c r="F70" s="45"/>
      <c r="G70" s="37" t="s">
        <v>198</v>
      </c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B70" s="37" t="s">
        <v>198</v>
      </c>
      <c r="AC70" s="41"/>
      <c r="AD70" s="37"/>
    </row>
    <row r="71" spans="2:30" x14ac:dyDescent="0.2">
      <c r="B71" s="34" t="s">
        <v>110</v>
      </c>
      <c r="C71" s="34" t="s">
        <v>151</v>
      </c>
      <c r="D71" s="39">
        <v>0</v>
      </c>
      <c r="E71" s="36" t="s">
        <v>31</v>
      </c>
      <c r="F71" s="45"/>
      <c r="G71" s="37" t="s">
        <v>198</v>
      </c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B71" s="37" t="s">
        <v>198</v>
      </c>
      <c r="AC71" s="41"/>
      <c r="AD71" s="37"/>
    </row>
    <row r="72" spans="2:30" x14ac:dyDescent="0.2">
      <c r="B72" s="34" t="s">
        <v>110</v>
      </c>
      <c r="C72" s="34" t="s">
        <v>150</v>
      </c>
      <c r="D72" s="39">
        <v>0</v>
      </c>
      <c r="E72" s="36" t="s">
        <v>31</v>
      </c>
      <c r="F72" s="45"/>
      <c r="G72" s="37" t="s">
        <v>198</v>
      </c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B72" s="37" t="s">
        <v>198</v>
      </c>
      <c r="AC72" s="41"/>
      <c r="AD72" s="37"/>
    </row>
    <row r="73" spans="2:30" x14ac:dyDescent="0.2">
      <c r="B73" s="34" t="s">
        <v>110</v>
      </c>
      <c r="C73" s="34" t="s">
        <v>165</v>
      </c>
      <c r="D73" s="39">
        <v>0</v>
      </c>
      <c r="E73" s="36" t="s">
        <v>31</v>
      </c>
      <c r="F73" s="45"/>
      <c r="G73" s="37" t="s">
        <v>198</v>
      </c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B73" s="37" t="s">
        <v>198</v>
      </c>
      <c r="AC73" s="41"/>
      <c r="AD73" s="37"/>
    </row>
    <row r="74" spans="2:30" x14ac:dyDescent="0.2">
      <c r="B74" s="34" t="s">
        <v>110</v>
      </c>
      <c r="C74" s="34" t="s">
        <v>166</v>
      </c>
      <c r="D74" s="39">
        <v>0</v>
      </c>
      <c r="E74" s="36" t="s">
        <v>31</v>
      </c>
      <c r="F74" s="45"/>
      <c r="G74" s="37" t="s">
        <v>198</v>
      </c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B74" s="37" t="s">
        <v>198</v>
      </c>
      <c r="AC74" s="41"/>
      <c r="AD74" s="37"/>
    </row>
    <row r="75" spans="2:30" x14ac:dyDescent="0.2">
      <c r="B75" s="34" t="s">
        <v>110</v>
      </c>
      <c r="C75" s="34" t="s">
        <v>111</v>
      </c>
      <c r="D75" s="39">
        <v>1</v>
      </c>
      <c r="E75" s="36" t="s">
        <v>31</v>
      </c>
      <c r="F75" s="45"/>
      <c r="G75" s="37" t="s">
        <v>198</v>
      </c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B75" s="37" t="s">
        <v>198</v>
      </c>
      <c r="AC75" s="41"/>
      <c r="AD75" s="37"/>
    </row>
    <row r="76" spans="2:30" x14ac:dyDescent="0.2">
      <c r="B76" s="34" t="s">
        <v>146</v>
      </c>
      <c r="C76" s="34" t="s">
        <v>167</v>
      </c>
      <c r="D76" s="39">
        <v>1</v>
      </c>
      <c r="E76" s="36" t="s">
        <v>31</v>
      </c>
      <c r="F76" s="45"/>
      <c r="G76" s="37" t="s">
        <v>198</v>
      </c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B76" s="37" t="s">
        <v>198</v>
      </c>
      <c r="AC76" s="41"/>
      <c r="AD76" s="37"/>
    </row>
    <row r="77" spans="2:30" x14ac:dyDescent="0.2">
      <c r="B77" s="34" t="s">
        <v>146</v>
      </c>
      <c r="C77" s="34" t="s">
        <v>159</v>
      </c>
      <c r="D77" s="39">
        <v>0</v>
      </c>
      <c r="E77" s="36" t="s">
        <v>31</v>
      </c>
      <c r="F77" s="45"/>
      <c r="G77" s="37" t="s">
        <v>198</v>
      </c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B77" s="37" t="s">
        <v>198</v>
      </c>
      <c r="AC77" s="41"/>
      <c r="AD77" s="37"/>
    </row>
    <row r="78" spans="2:30" x14ac:dyDescent="0.2">
      <c r="B78" s="34" t="s">
        <v>146</v>
      </c>
      <c r="C78" s="34" t="s">
        <v>160</v>
      </c>
      <c r="D78" s="39">
        <v>0</v>
      </c>
      <c r="E78" s="36" t="s">
        <v>31</v>
      </c>
      <c r="F78" s="45"/>
      <c r="G78" s="37" t="s">
        <v>198</v>
      </c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B78" s="37" t="s">
        <v>198</v>
      </c>
      <c r="AC78" s="41"/>
      <c r="AD78" s="37"/>
    </row>
    <row r="79" spans="2:30" x14ac:dyDescent="0.2">
      <c r="B79" s="34" t="s">
        <v>146</v>
      </c>
      <c r="C79" s="34" t="s">
        <v>111</v>
      </c>
      <c r="D79" s="39">
        <v>1</v>
      </c>
      <c r="E79" s="36" t="s">
        <v>31</v>
      </c>
      <c r="F79" s="45"/>
      <c r="G79" s="37" t="s">
        <v>198</v>
      </c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B79" s="37" t="s">
        <v>198</v>
      </c>
      <c r="AC79" s="41"/>
      <c r="AD79" s="37"/>
    </row>
    <row r="80" spans="2:30" x14ac:dyDescent="0.2">
      <c r="B80" s="34" t="s">
        <v>125</v>
      </c>
      <c r="C80" s="34" t="s">
        <v>126</v>
      </c>
      <c r="D80" s="39"/>
      <c r="E80" s="36"/>
      <c r="F80" s="45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B80" s="37"/>
      <c r="AC80" s="41"/>
      <c r="AD80" s="37"/>
    </row>
    <row r="81" spans="2:30" x14ac:dyDescent="0.2">
      <c r="B81" s="34" t="s">
        <v>119</v>
      </c>
      <c r="C81" s="34" t="s">
        <v>75</v>
      </c>
      <c r="D81" s="39">
        <v>1</v>
      </c>
      <c r="E81" s="36" t="s">
        <v>31</v>
      </c>
      <c r="F81" s="45">
        <v>-2615119.8316731858</v>
      </c>
      <c r="G81" s="37">
        <v>0</v>
      </c>
      <c r="H81" s="37">
        <v>0</v>
      </c>
      <c r="I81" s="37">
        <v>0</v>
      </c>
      <c r="J81" s="37">
        <v>-4180000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2612500</v>
      </c>
      <c r="AB81" s="37">
        <v>2612500</v>
      </c>
      <c r="AC81" s="41">
        <v>15</v>
      </c>
      <c r="AD81" s="37">
        <v>104500</v>
      </c>
    </row>
    <row r="82" spans="2:30" x14ac:dyDescent="0.2">
      <c r="B82" s="34" t="s">
        <v>119</v>
      </c>
      <c r="C82" s="34" t="s">
        <v>105</v>
      </c>
      <c r="D82" s="39">
        <v>1</v>
      </c>
      <c r="E82" s="36" t="s">
        <v>31</v>
      </c>
      <c r="F82" s="45">
        <v>-5686947.1937581953</v>
      </c>
      <c r="G82" s="37">
        <v>0</v>
      </c>
      <c r="H82" s="37">
        <v>0</v>
      </c>
      <c r="I82" s="37">
        <v>0</v>
      </c>
      <c r="J82" s="37">
        <v>-9090000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5681250</v>
      </c>
      <c r="AB82" s="37">
        <v>5681250</v>
      </c>
      <c r="AC82" s="41">
        <v>15</v>
      </c>
      <c r="AD82" s="37">
        <v>227250</v>
      </c>
    </row>
    <row r="83" spans="2:30" x14ac:dyDescent="0.2">
      <c r="B83" s="34" t="s">
        <v>120</v>
      </c>
      <c r="C83" s="34" t="s">
        <v>74</v>
      </c>
      <c r="D83" s="39">
        <v>1</v>
      </c>
      <c r="E83" s="36" t="s">
        <v>31</v>
      </c>
      <c r="F83" s="45">
        <v>-2615119.8316731858</v>
      </c>
      <c r="G83" s="37">
        <v>0</v>
      </c>
      <c r="H83" s="37">
        <v>0</v>
      </c>
      <c r="I83" s="37">
        <v>0</v>
      </c>
      <c r="J83" s="37">
        <v>-4180000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2612500</v>
      </c>
      <c r="AB83" s="37">
        <v>2612500</v>
      </c>
      <c r="AC83" s="41">
        <v>15</v>
      </c>
      <c r="AD83" s="37">
        <v>104500</v>
      </c>
    </row>
    <row r="84" spans="2:30" x14ac:dyDescent="0.2">
      <c r="B84" s="34" t="s">
        <v>120</v>
      </c>
      <c r="C84" s="34" t="s">
        <v>106</v>
      </c>
      <c r="D84" s="39">
        <v>1</v>
      </c>
      <c r="E84" s="36" t="s">
        <v>31</v>
      </c>
      <c r="F84" s="45">
        <v>-5686947.1937581953</v>
      </c>
      <c r="G84" s="37">
        <v>0</v>
      </c>
      <c r="H84" s="37">
        <v>0</v>
      </c>
      <c r="I84" s="37">
        <v>0</v>
      </c>
      <c r="J84" s="37">
        <v>-9090000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5681250</v>
      </c>
      <c r="AB84" s="37">
        <v>5681250</v>
      </c>
      <c r="AC84" s="41">
        <v>15</v>
      </c>
      <c r="AD84" s="37">
        <v>227250</v>
      </c>
    </row>
    <row r="85" spans="2:30" x14ac:dyDescent="0.2">
      <c r="B85" s="34" t="s">
        <v>3</v>
      </c>
      <c r="C85" s="34" t="s">
        <v>74</v>
      </c>
      <c r="D85" s="39">
        <v>1</v>
      </c>
      <c r="E85" s="36" t="s">
        <v>31</v>
      </c>
      <c r="F85" s="45">
        <v>-1777720.5296025979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-4180000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3030500</v>
      </c>
      <c r="AB85" s="37">
        <v>3030500</v>
      </c>
      <c r="AC85" s="41">
        <v>11</v>
      </c>
      <c r="AD85" s="37">
        <v>104500</v>
      </c>
    </row>
    <row r="86" spans="2:30" x14ac:dyDescent="0.2">
      <c r="B86" s="34" t="s">
        <v>3</v>
      </c>
      <c r="C86" s="34" t="s">
        <v>106</v>
      </c>
      <c r="D86" s="39">
        <v>1</v>
      </c>
      <c r="E86" s="36" t="s">
        <v>31</v>
      </c>
      <c r="F86" s="45">
        <v>-3865904.2138965586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-9090000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6590250</v>
      </c>
      <c r="AB86" s="37">
        <v>6590250</v>
      </c>
      <c r="AC86" s="41">
        <v>11</v>
      </c>
      <c r="AD86" s="37">
        <v>227250</v>
      </c>
    </row>
    <row r="87" spans="2:30" x14ac:dyDescent="0.2">
      <c r="B87" s="34" t="s">
        <v>6</v>
      </c>
      <c r="C87" s="34" t="s">
        <v>74</v>
      </c>
      <c r="D87" s="39">
        <v>1</v>
      </c>
      <c r="E87" s="36" t="s">
        <v>31</v>
      </c>
      <c r="F87" s="45"/>
      <c r="G87" s="37" t="s">
        <v>198</v>
      </c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B87" s="37" t="s">
        <v>198</v>
      </c>
      <c r="AC87" s="41"/>
      <c r="AD87" s="37"/>
    </row>
    <row r="88" spans="2:30" x14ac:dyDescent="0.2">
      <c r="B88" s="34" t="s">
        <v>6</v>
      </c>
      <c r="C88" s="34" t="s">
        <v>106</v>
      </c>
      <c r="D88" s="39">
        <v>1</v>
      </c>
      <c r="E88" s="36" t="s">
        <v>31</v>
      </c>
      <c r="F88" s="45"/>
      <c r="G88" s="37" t="s">
        <v>198</v>
      </c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B88" s="37" t="s">
        <v>198</v>
      </c>
      <c r="AC88" s="41"/>
      <c r="AD88" s="37"/>
    </row>
    <row r="89" spans="2:30" x14ac:dyDescent="0.2">
      <c r="B89" s="34" t="s">
        <v>127</v>
      </c>
      <c r="C89" s="34" t="s">
        <v>204</v>
      </c>
      <c r="D89" s="39"/>
      <c r="E89" s="36"/>
      <c r="F89" s="45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B89" s="37"/>
      <c r="AC89" s="41"/>
      <c r="AD89" s="37"/>
    </row>
    <row r="90" spans="2:30" x14ac:dyDescent="0.2">
      <c r="B90" s="34" t="s">
        <v>119</v>
      </c>
      <c r="C90" s="34" t="s">
        <v>75</v>
      </c>
      <c r="D90" s="39">
        <v>1</v>
      </c>
      <c r="E90" s="36" t="s">
        <v>31</v>
      </c>
      <c r="F90" s="45">
        <v>-14689716.183657032</v>
      </c>
      <c r="G90" s="37">
        <v>0</v>
      </c>
      <c r="H90" s="37">
        <v>0</v>
      </c>
      <c r="I90" s="37">
        <v>0</v>
      </c>
      <c r="J90" s="37">
        <v>-23480000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14675000</v>
      </c>
      <c r="AB90" s="37">
        <v>14675000</v>
      </c>
      <c r="AC90" s="41">
        <v>15</v>
      </c>
      <c r="AD90" s="37">
        <v>587000</v>
      </c>
    </row>
    <row r="91" spans="2:30" x14ac:dyDescent="0.2">
      <c r="B91" s="34" t="s">
        <v>119</v>
      </c>
      <c r="C91" s="34" t="s">
        <v>105</v>
      </c>
      <c r="D91" s="39">
        <v>1</v>
      </c>
      <c r="E91" s="36" t="s">
        <v>31</v>
      </c>
      <c r="F91" s="45">
        <v>-2766521.5061384751</v>
      </c>
      <c r="G91" s="37">
        <v>0</v>
      </c>
      <c r="H91" s="37">
        <v>0</v>
      </c>
      <c r="I91" s="37">
        <v>0</v>
      </c>
      <c r="J91" s="37">
        <v>-4422000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2763750</v>
      </c>
      <c r="AB91" s="37">
        <v>2763750</v>
      </c>
      <c r="AC91" s="41">
        <v>15</v>
      </c>
      <c r="AD91" s="37">
        <v>110550</v>
      </c>
    </row>
    <row r="92" spans="2:30" x14ac:dyDescent="0.2">
      <c r="B92" s="34" t="s">
        <v>120</v>
      </c>
      <c r="C92" s="34" t="s">
        <v>74</v>
      </c>
      <c r="D92" s="39">
        <v>1</v>
      </c>
      <c r="E92" s="36" t="s">
        <v>31</v>
      </c>
      <c r="F92" s="45">
        <v>-14689716.183657032</v>
      </c>
      <c r="G92" s="37">
        <v>0</v>
      </c>
      <c r="H92" s="37">
        <v>0</v>
      </c>
      <c r="I92" s="37">
        <v>0</v>
      </c>
      <c r="J92" s="37">
        <v>-23480000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14675000</v>
      </c>
      <c r="AB92" s="37">
        <v>14675000</v>
      </c>
      <c r="AC92" s="41">
        <v>15</v>
      </c>
      <c r="AD92" s="37">
        <v>587000</v>
      </c>
    </row>
    <row r="93" spans="2:30" x14ac:dyDescent="0.2">
      <c r="B93" s="34" t="s">
        <v>120</v>
      </c>
      <c r="C93" s="34" t="s">
        <v>106</v>
      </c>
      <c r="D93" s="39">
        <v>1</v>
      </c>
      <c r="E93" s="36" t="s">
        <v>31</v>
      </c>
      <c r="F93" s="45">
        <v>-2766521.5061384751</v>
      </c>
      <c r="G93" s="37">
        <v>0</v>
      </c>
      <c r="H93" s="37">
        <v>0</v>
      </c>
      <c r="I93" s="37">
        <v>0</v>
      </c>
      <c r="J93" s="37">
        <v>-4422000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2763750</v>
      </c>
      <c r="AB93" s="37">
        <v>2763750</v>
      </c>
      <c r="AC93" s="41">
        <v>15</v>
      </c>
      <c r="AD93" s="37">
        <v>110550</v>
      </c>
    </row>
    <row r="94" spans="2:30" x14ac:dyDescent="0.2">
      <c r="B94" s="34" t="s">
        <v>3</v>
      </c>
      <c r="C94" s="34" t="s">
        <v>74</v>
      </c>
      <c r="D94" s="39">
        <v>1</v>
      </c>
      <c r="E94" s="36" t="s">
        <v>31</v>
      </c>
      <c r="F94" s="45">
        <v>-9985855.9892509561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-23480000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17023000</v>
      </c>
      <c r="AB94" s="37">
        <v>17023000</v>
      </c>
      <c r="AC94" s="41">
        <v>11</v>
      </c>
      <c r="AD94" s="37">
        <v>587000</v>
      </c>
    </row>
    <row r="95" spans="2:30" x14ac:dyDescent="0.2">
      <c r="B95" s="34" t="s">
        <v>3</v>
      </c>
      <c r="C95" s="34" t="s">
        <v>106</v>
      </c>
      <c r="D95" s="39">
        <v>1</v>
      </c>
      <c r="E95" s="36" t="s">
        <v>31</v>
      </c>
      <c r="F95" s="45">
        <v>-1880641.1918427481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-4422000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3205950</v>
      </c>
      <c r="AB95" s="37">
        <v>3205950</v>
      </c>
      <c r="AC95" s="41">
        <v>11</v>
      </c>
      <c r="AD95" s="37">
        <v>110550</v>
      </c>
    </row>
    <row r="96" spans="2:30" x14ac:dyDescent="0.2">
      <c r="B96" s="34" t="s">
        <v>6</v>
      </c>
      <c r="C96" s="34" t="s">
        <v>74</v>
      </c>
      <c r="D96" s="39">
        <v>1</v>
      </c>
      <c r="E96" s="36" t="s">
        <v>31</v>
      </c>
      <c r="F96" s="45"/>
      <c r="G96" s="37" t="s">
        <v>198</v>
      </c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B96" s="37" t="s">
        <v>198</v>
      </c>
      <c r="AC96" s="41"/>
      <c r="AD96" s="37"/>
    </row>
    <row r="97" spans="2:30" x14ac:dyDescent="0.2">
      <c r="B97" s="34" t="s">
        <v>6</v>
      </c>
      <c r="C97" s="34" t="s">
        <v>106</v>
      </c>
      <c r="D97" s="39">
        <v>1</v>
      </c>
      <c r="E97" s="36" t="s">
        <v>31</v>
      </c>
      <c r="F97" s="45"/>
      <c r="G97" s="37" t="s">
        <v>198</v>
      </c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B97" s="37" t="s">
        <v>198</v>
      </c>
      <c r="AC97" s="41"/>
      <c r="AD97" s="37"/>
    </row>
    <row r="98" spans="2:30" x14ac:dyDescent="0.2">
      <c r="B98" s="34" t="s">
        <v>132</v>
      </c>
      <c r="C98" s="34" t="s">
        <v>133</v>
      </c>
      <c r="D98" s="39"/>
      <c r="E98" s="36"/>
      <c r="F98" s="45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B98" s="37"/>
      <c r="AC98" s="41"/>
      <c r="AD98" s="37"/>
    </row>
    <row r="99" spans="2:30" x14ac:dyDescent="0.2">
      <c r="B99" s="34" t="s">
        <v>107</v>
      </c>
      <c r="C99" s="34" t="s">
        <v>152</v>
      </c>
      <c r="D99" s="39">
        <v>0</v>
      </c>
      <c r="E99" s="36" t="s">
        <v>31</v>
      </c>
      <c r="F99" s="45"/>
      <c r="G99" s="37" t="s">
        <v>198</v>
      </c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B99" s="37" t="s">
        <v>198</v>
      </c>
      <c r="AC99" s="41"/>
      <c r="AD99" s="37"/>
    </row>
    <row r="100" spans="2:30" x14ac:dyDescent="0.2">
      <c r="B100" s="34" t="s">
        <v>107</v>
      </c>
      <c r="C100" s="34" t="s">
        <v>153</v>
      </c>
      <c r="D100" s="39">
        <v>0</v>
      </c>
      <c r="E100" s="36" t="s">
        <v>31</v>
      </c>
      <c r="F100" s="45"/>
      <c r="G100" s="37" t="s">
        <v>198</v>
      </c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B100" s="37" t="s">
        <v>198</v>
      </c>
      <c r="AC100" s="41"/>
      <c r="AD100" s="37"/>
    </row>
    <row r="101" spans="2:30" x14ac:dyDescent="0.2">
      <c r="B101" s="34" t="s">
        <v>108</v>
      </c>
      <c r="C101" s="34" t="s">
        <v>176</v>
      </c>
      <c r="D101" s="39">
        <v>0</v>
      </c>
      <c r="E101" s="36" t="s">
        <v>31</v>
      </c>
      <c r="F101" s="45"/>
      <c r="G101" s="37" t="s">
        <v>198</v>
      </c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B101" s="37" t="s">
        <v>198</v>
      </c>
      <c r="AC101" s="41"/>
      <c r="AD101" s="37"/>
    </row>
    <row r="102" spans="2:30" x14ac:dyDescent="0.2">
      <c r="B102" s="34" t="s">
        <v>108</v>
      </c>
      <c r="C102" s="34" t="s">
        <v>177</v>
      </c>
      <c r="D102" s="39">
        <v>0</v>
      </c>
      <c r="E102" s="36" t="s">
        <v>31</v>
      </c>
      <c r="F102" s="45"/>
      <c r="G102" s="37" t="s">
        <v>198</v>
      </c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B102" s="37" t="s">
        <v>198</v>
      </c>
      <c r="AC102" s="41"/>
      <c r="AD102" s="37"/>
    </row>
    <row r="103" spans="2:30" x14ac:dyDescent="0.2">
      <c r="B103" s="34" t="s">
        <v>108</v>
      </c>
      <c r="C103" s="34" t="s">
        <v>178</v>
      </c>
      <c r="D103" s="39">
        <v>0</v>
      </c>
      <c r="E103" s="36" t="s">
        <v>31</v>
      </c>
      <c r="F103" s="45"/>
      <c r="G103" s="37" t="s">
        <v>198</v>
      </c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B103" s="37" t="s">
        <v>198</v>
      </c>
      <c r="AC103" s="41"/>
      <c r="AD103" s="37"/>
    </row>
    <row r="104" spans="2:30" x14ac:dyDescent="0.2">
      <c r="B104" s="34" t="s">
        <v>108</v>
      </c>
      <c r="C104" s="34" t="s">
        <v>153</v>
      </c>
      <c r="D104" s="39">
        <v>0</v>
      </c>
      <c r="E104" s="36" t="s">
        <v>31</v>
      </c>
      <c r="F104" s="45"/>
      <c r="G104" s="37" t="s">
        <v>198</v>
      </c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B104" s="37" t="s">
        <v>198</v>
      </c>
      <c r="AC104" s="41"/>
      <c r="AD104" s="37"/>
    </row>
    <row r="105" spans="2:30" x14ac:dyDescent="0.2">
      <c r="B105" s="34" t="s">
        <v>109</v>
      </c>
      <c r="C105" s="34" t="s">
        <v>153</v>
      </c>
      <c r="D105" s="39">
        <v>0</v>
      </c>
      <c r="E105" s="36" t="s">
        <v>31</v>
      </c>
      <c r="F105" s="45"/>
      <c r="G105" s="37" t="s">
        <v>198</v>
      </c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B105" s="37" t="s">
        <v>198</v>
      </c>
      <c r="AC105" s="41"/>
      <c r="AD105" s="37"/>
    </row>
    <row r="106" spans="2:30" x14ac:dyDescent="0.2">
      <c r="B106" s="34" t="s">
        <v>110</v>
      </c>
      <c r="C106" s="34" t="s">
        <v>160</v>
      </c>
      <c r="D106" s="39">
        <v>0</v>
      </c>
      <c r="E106" s="36" t="s">
        <v>31</v>
      </c>
      <c r="F106" s="45"/>
      <c r="G106" s="37" t="s">
        <v>198</v>
      </c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B106" s="37" t="s">
        <v>198</v>
      </c>
      <c r="AC106" s="41"/>
      <c r="AD106" s="37"/>
    </row>
    <row r="107" spans="2:30" x14ac:dyDescent="0.2">
      <c r="B107" s="34" t="s">
        <v>110</v>
      </c>
      <c r="C107" s="34" t="s">
        <v>153</v>
      </c>
      <c r="D107" s="39">
        <v>0</v>
      </c>
      <c r="E107" s="36" t="s">
        <v>31</v>
      </c>
      <c r="F107" s="45"/>
      <c r="G107" s="37" t="s">
        <v>198</v>
      </c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B107" s="37" t="s">
        <v>198</v>
      </c>
      <c r="AC107" s="41"/>
      <c r="AD107" s="37"/>
    </row>
    <row r="108" spans="2:30" x14ac:dyDescent="0.2">
      <c r="B108" s="34" t="s">
        <v>179</v>
      </c>
      <c r="C108" s="34" t="s">
        <v>159</v>
      </c>
      <c r="D108" s="39">
        <v>0</v>
      </c>
      <c r="E108" s="36" t="s">
        <v>31</v>
      </c>
      <c r="F108" s="45"/>
      <c r="G108" s="37" t="s">
        <v>198</v>
      </c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B108" s="37" t="s">
        <v>198</v>
      </c>
      <c r="AC108" s="41"/>
      <c r="AD108" s="37"/>
    </row>
    <row r="109" spans="2:30" x14ac:dyDescent="0.2">
      <c r="B109" s="34" t="s">
        <v>179</v>
      </c>
      <c r="C109" s="34" t="s">
        <v>160</v>
      </c>
      <c r="D109" s="39">
        <v>0</v>
      </c>
      <c r="E109" s="36" t="s">
        <v>31</v>
      </c>
      <c r="F109" s="45"/>
      <c r="G109" s="37" t="s">
        <v>198</v>
      </c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B109" s="37" t="s">
        <v>198</v>
      </c>
      <c r="AC109" s="41"/>
      <c r="AD109" s="37"/>
    </row>
    <row r="111" spans="2:30" ht="15" x14ac:dyDescent="0.25">
      <c r="B111" s="29" t="s">
        <v>55</v>
      </c>
      <c r="C111" s="9"/>
      <c r="D111" s="9"/>
      <c r="E111" s="30"/>
      <c r="F111" s="44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2:30" ht="15" x14ac:dyDescent="0.25">
      <c r="B112" s="31" t="s">
        <v>30</v>
      </c>
      <c r="C112" s="31"/>
      <c r="D112" s="31"/>
      <c r="E112" s="32" t="s">
        <v>22</v>
      </c>
      <c r="F112" s="33" t="s">
        <v>50</v>
      </c>
      <c r="G112" s="33">
        <v>2023</v>
      </c>
      <c r="H112" s="33">
        <v>2024</v>
      </c>
      <c r="I112" s="33">
        <v>2025</v>
      </c>
      <c r="J112" s="33">
        <v>2026</v>
      </c>
      <c r="K112" s="33">
        <v>2027</v>
      </c>
      <c r="L112" s="33">
        <v>2028</v>
      </c>
      <c r="M112" s="33">
        <v>2029</v>
      </c>
      <c r="N112" s="33">
        <v>2030</v>
      </c>
      <c r="O112" s="33">
        <v>2031</v>
      </c>
      <c r="P112" s="33">
        <v>2032</v>
      </c>
      <c r="Q112" s="33">
        <v>2033</v>
      </c>
      <c r="R112" s="33">
        <v>2034</v>
      </c>
      <c r="S112" s="33">
        <v>2035</v>
      </c>
      <c r="T112" s="33">
        <v>2036</v>
      </c>
      <c r="U112" s="33">
        <v>2037</v>
      </c>
      <c r="V112" s="33">
        <v>2038</v>
      </c>
      <c r="W112" s="33">
        <v>2039</v>
      </c>
      <c r="X112" s="33">
        <v>2040</v>
      </c>
      <c r="Y112" s="33">
        <v>2041</v>
      </c>
      <c r="Z112" s="33">
        <v>2042</v>
      </c>
    </row>
    <row r="113" spans="2:26" x14ac:dyDescent="0.2">
      <c r="B113" s="34" t="s">
        <v>119</v>
      </c>
      <c r="C113" s="35"/>
      <c r="D113" s="35"/>
      <c r="E113" s="36" t="s">
        <v>31</v>
      </c>
      <c r="F113" s="45">
        <v>-171536641.16321704</v>
      </c>
      <c r="G113" s="37">
        <v>-1590498.6479225196</v>
      </c>
      <c r="H113" s="37">
        <v>-3790677.8989933869</v>
      </c>
      <c r="I113" s="37">
        <v>-11415286.483739363</v>
      </c>
      <c r="J113" s="37">
        <v>-98043979.586719304</v>
      </c>
      <c r="K113" s="37">
        <v>-162514582.3826254</v>
      </c>
      <c r="L113" s="37">
        <v>-9654388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182449719.44999999</v>
      </c>
    </row>
    <row r="114" spans="2:26" x14ac:dyDescent="0.2">
      <c r="B114" s="34" t="s">
        <v>120</v>
      </c>
      <c r="C114" s="35"/>
      <c r="D114" s="35"/>
      <c r="E114" s="36" t="s">
        <v>31</v>
      </c>
      <c r="F114" s="45">
        <v>-131376989.5269701</v>
      </c>
      <c r="G114" s="37">
        <v>-2448313.6479225196</v>
      </c>
      <c r="H114" s="37">
        <v>-10297934.898993388</v>
      </c>
      <c r="I114" s="37">
        <v>-26692794.483739361</v>
      </c>
      <c r="J114" s="37">
        <v>-86855951.586719304</v>
      </c>
      <c r="K114" s="37">
        <v>-65892320.382625416</v>
      </c>
      <c r="L114" s="37">
        <v>-1214965</v>
      </c>
      <c r="M114" s="37">
        <v>-6860619</v>
      </c>
      <c r="N114" s="37">
        <v>-16940533</v>
      </c>
      <c r="O114" s="37">
        <v>-551234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137955117.47499999</v>
      </c>
    </row>
    <row r="115" spans="2:26" x14ac:dyDescent="0.2">
      <c r="B115" s="34" t="s">
        <v>2</v>
      </c>
      <c r="C115" s="35"/>
      <c r="D115" s="35"/>
      <c r="E115" s="36" t="s">
        <v>31</v>
      </c>
      <c r="F115" s="45">
        <v>-114667278.0597882</v>
      </c>
      <c r="G115" s="37">
        <v>-4018785</v>
      </c>
      <c r="H115" s="37">
        <v>-21143209</v>
      </c>
      <c r="I115" s="37">
        <v>-56287929</v>
      </c>
      <c r="J115" s="37">
        <v>-3027405</v>
      </c>
      <c r="K115" s="37">
        <v>-869813</v>
      </c>
      <c r="L115" s="37">
        <v>-2920272</v>
      </c>
      <c r="M115" s="37">
        <v>-10749172</v>
      </c>
      <c r="N115" s="37">
        <v>-96140301</v>
      </c>
      <c r="O115" s="37">
        <v>-9628239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126221691.75</v>
      </c>
    </row>
    <row r="116" spans="2:26" x14ac:dyDescent="0.2">
      <c r="B116" s="34" t="s">
        <v>3</v>
      </c>
      <c r="C116" s="35"/>
      <c r="D116" s="35"/>
      <c r="E116" s="36" t="s">
        <v>31</v>
      </c>
      <c r="F116" s="45">
        <v>-131013871.41925043</v>
      </c>
      <c r="G116" s="37">
        <v>-4018785</v>
      </c>
      <c r="H116" s="37">
        <v>-21143209</v>
      </c>
      <c r="I116" s="37">
        <v>-56287929</v>
      </c>
      <c r="J116" s="37">
        <v>-2602300</v>
      </c>
      <c r="K116" s="37">
        <v>-1090008.6479225196</v>
      </c>
      <c r="L116" s="37">
        <v>-2822304.8989933869</v>
      </c>
      <c r="M116" s="37">
        <v>-8210178.483739363</v>
      </c>
      <c r="N116" s="37">
        <v>-86241147.586719304</v>
      </c>
      <c r="O116" s="37">
        <v>-65892320.382625416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157775908.79999998</v>
      </c>
    </row>
    <row r="117" spans="2:26" x14ac:dyDescent="0.2">
      <c r="B117" s="34" t="s">
        <v>4</v>
      </c>
      <c r="C117" s="35"/>
      <c r="D117" s="35"/>
      <c r="E117" s="36" t="s">
        <v>31</v>
      </c>
      <c r="F117" s="45"/>
      <c r="G117" s="37" t="s">
        <v>198</v>
      </c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2:26" x14ac:dyDescent="0.2">
      <c r="B118" s="34" t="s">
        <v>6</v>
      </c>
      <c r="C118" s="35"/>
      <c r="D118" s="35"/>
      <c r="E118" s="36" t="s">
        <v>31</v>
      </c>
      <c r="F118" s="45"/>
      <c r="G118" s="37" t="s">
        <v>198</v>
      </c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2:26" x14ac:dyDescent="0.2">
      <c r="B119" s="34" t="s">
        <v>107</v>
      </c>
      <c r="C119" s="35"/>
      <c r="D119" s="35"/>
      <c r="E119" s="36" t="s">
        <v>31</v>
      </c>
      <c r="F119" s="45"/>
      <c r="G119" s="37" t="s">
        <v>198</v>
      </c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2:26" x14ac:dyDescent="0.2">
      <c r="B120" s="34" t="s">
        <v>108</v>
      </c>
      <c r="C120" s="35"/>
      <c r="D120" s="35"/>
      <c r="E120" s="36" t="s">
        <v>31</v>
      </c>
      <c r="F120" s="45"/>
      <c r="G120" s="37" t="s">
        <v>198</v>
      </c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2:26" x14ac:dyDescent="0.2">
      <c r="B121" s="34" t="s">
        <v>109</v>
      </c>
      <c r="C121" s="35"/>
      <c r="D121" s="35"/>
      <c r="E121" s="36" t="s">
        <v>31</v>
      </c>
      <c r="F121" s="45"/>
      <c r="G121" s="37" t="s">
        <v>198</v>
      </c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2:26" x14ac:dyDescent="0.2">
      <c r="B122" s="34" t="s">
        <v>110</v>
      </c>
      <c r="C122" s="35"/>
      <c r="D122" s="35"/>
      <c r="E122" s="36" t="s">
        <v>31</v>
      </c>
      <c r="F122" s="45"/>
      <c r="G122" s="37" t="s">
        <v>198</v>
      </c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2:26" x14ac:dyDescent="0.2">
      <c r="B123" s="34" t="s">
        <v>146</v>
      </c>
      <c r="C123" s="35"/>
      <c r="D123" s="35"/>
      <c r="E123" s="36" t="s">
        <v>31</v>
      </c>
      <c r="F123" s="45"/>
      <c r="G123" s="37" t="s">
        <v>198</v>
      </c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5" spans="2:26" ht="15" x14ac:dyDescent="0.25">
      <c r="B125" s="29" t="s">
        <v>56</v>
      </c>
      <c r="C125" s="9"/>
      <c r="D125" s="9"/>
      <c r="E125" s="30"/>
      <c r="F125" s="44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2:26" ht="15" x14ac:dyDescent="0.25">
      <c r="B126" s="31" t="s">
        <v>30</v>
      </c>
      <c r="C126" s="31"/>
      <c r="D126" s="31"/>
      <c r="E126" s="32" t="s">
        <v>22</v>
      </c>
      <c r="F126" s="33" t="s">
        <v>50</v>
      </c>
      <c r="G126" s="33">
        <v>2023</v>
      </c>
      <c r="H126" s="33">
        <v>2024</v>
      </c>
      <c r="I126" s="33">
        <v>2025</v>
      </c>
      <c r="J126" s="33">
        <v>2026</v>
      </c>
      <c r="K126" s="33">
        <v>2027</v>
      </c>
      <c r="L126" s="33">
        <v>2028</v>
      </c>
      <c r="M126" s="33">
        <v>2029</v>
      </c>
      <c r="N126" s="33">
        <v>2030</v>
      </c>
      <c r="O126" s="33">
        <v>2031</v>
      </c>
      <c r="P126" s="33">
        <v>2032</v>
      </c>
      <c r="Q126" s="33">
        <v>2033</v>
      </c>
      <c r="R126" s="33">
        <v>2034</v>
      </c>
      <c r="S126" s="33">
        <v>2035</v>
      </c>
      <c r="T126" s="33">
        <v>2036</v>
      </c>
      <c r="U126" s="33">
        <v>2037</v>
      </c>
      <c r="V126" s="33">
        <v>2038</v>
      </c>
      <c r="W126" s="33">
        <v>2039</v>
      </c>
      <c r="X126" s="33">
        <v>2040</v>
      </c>
      <c r="Y126" s="33">
        <v>2041</v>
      </c>
      <c r="Z126" s="33">
        <v>2042</v>
      </c>
    </row>
    <row r="127" spans="2:26" x14ac:dyDescent="0.2">
      <c r="B127" s="34" t="s">
        <v>119</v>
      </c>
      <c r="C127" s="35"/>
      <c r="D127" s="35"/>
      <c r="E127" s="36" t="s">
        <v>31</v>
      </c>
      <c r="F127" s="45">
        <v>0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</row>
    <row r="128" spans="2:26" x14ac:dyDescent="0.2">
      <c r="B128" s="34" t="s">
        <v>120</v>
      </c>
      <c r="C128" s="35"/>
      <c r="D128" s="35"/>
      <c r="E128" s="36" t="s">
        <v>31</v>
      </c>
      <c r="F128" s="45">
        <v>0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</row>
    <row r="129" spans="1:26" x14ac:dyDescent="0.2">
      <c r="B129" s="34" t="s">
        <v>2</v>
      </c>
      <c r="C129" s="35"/>
      <c r="D129" s="35"/>
      <c r="E129" s="36" t="s">
        <v>31</v>
      </c>
      <c r="F129" s="45">
        <v>0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</row>
    <row r="130" spans="1:26" x14ac:dyDescent="0.2">
      <c r="B130" s="34" t="s">
        <v>3</v>
      </c>
      <c r="C130" s="35"/>
      <c r="D130" s="35"/>
      <c r="E130" s="36" t="s">
        <v>31</v>
      </c>
      <c r="F130" s="45">
        <v>0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</row>
    <row r="131" spans="1:26" x14ac:dyDescent="0.2">
      <c r="B131" s="34" t="s">
        <v>4</v>
      </c>
      <c r="C131" s="35"/>
      <c r="D131" s="35"/>
      <c r="E131" s="36" t="s">
        <v>31</v>
      </c>
      <c r="F131" s="45"/>
      <c r="G131" s="37" t="s">
        <v>198</v>
      </c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x14ac:dyDescent="0.2">
      <c r="B132" s="34" t="s">
        <v>6</v>
      </c>
      <c r="C132" s="35"/>
      <c r="D132" s="35"/>
      <c r="E132" s="36" t="s">
        <v>31</v>
      </c>
      <c r="F132" s="45"/>
      <c r="G132" s="37" t="s">
        <v>198</v>
      </c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x14ac:dyDescent="0.2">
      <c r="B133" s="34" t="s">
        <v>107</v>
      </c>
      <c r="C133" s="35"/>
      <c r="D133" s="35"/>
      <c r="E133" s="36" t="s">
        <v>31</v>
      </c>
      <c r="F133" s="45"/>
      <c r="G133" s="37" t="s">
        <v>198</v>
      </c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x14ac:dyDescent="0.2">
      <c r="B134" s="34" t="s">
        <v>108</v>
      </c>
      <c r="C134" s="35"/>
      <c r="D134" s="35"/>
      <c r="E134" s="36" t="s">
        <v>31</v>
      </c>
      <c r="F134" s="45"/>
      <c r="G134" s="37" t="s">
        <v>198</v>
      </c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x14ac:dyDescent="0.2">
      <c r="B135" s="34" t="s">
        <v>109</v>
      </c>
      <c r="C135" s="35"/>
      <c r="D135" s="35"/>
      <c r="E135" s="36" t="s">
        <v>31</v>
      </c>
      <c r="F135" s="45"/>
      <c r="G135" s="37" t="s">
        <v>198</v>
      </c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x14ac:dyDescent="0.2">
      <c r="B136" s="34" t="s">
        <v>110</v>
      </c>
      <c r="C136" s="35"/>
      <c r="D136" s="35"/>
      <c r="E136" s="36" t="s">
        <v>31</v>
      </c>
      <c r="F136" s="45"/>
      <c r="G136" s="37" t="s">
        <v>198</v>
      </c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x14ac:dyDescent="0.2">
      <c r="B137" s="34" t="s">
        <v>146</v>
      </c>
      <c r="C137" s="35"/>
      <c r="D137" s="35"/>
      <c r="E137" s="36" t="s">
        <v>31</v>
      </c>
      <c r="F137" s="45"/>
      <c r="G137" s="37" t="s">
        <v>198</v>
      </c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9" spans="1:26" ht="15" x14ac:dyDescent="0.25">
      <c r="B139" s="27" t="s">
        <v>112</v>
      </c>
      <c r="C139" s="28"/>
      <c r="D139" s="28"/>
      <c r="E139" s="6"/>
      <c r="F139" s="18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" x14ac:dyDescent="0.25">
      <c r="A140" s="75"/>
      <c r="B140" s="31" t="s">
        <v>30</v>
      </c>
      <c r="C140" s="31" t="s">
        <v>52</v>
      </c>
      <c r="D140" s="32" t="s">
        <v>53</v>
      </c>
      <c r="E140" s="32" t="s">
        <v>22</v>
      </c>
      <c r="F140" s="33" t="s">
        <v>50</v>
      </c>
      <c r="G140" s="33">
        <v>2023</v>
      </c>
      <c r="H140" s="33">
        <v>2024</v>
      </c>
      <c r="I140" s="33">
        <v>2025</v>
      </c>
      <c r="J140" s="33">
        <v>2026</v>
      </c>
      <c r="K140" s="33">
        <v>2027</v>
      </c>
      <c r="L140" s="33">
        <v>2028</v>
      </c>
      <c r="M140" s="33">
        <v>2029</v>
      </c>
      <c r="N140" s="33">
        <v>2030</v>
      </c>
      <c r="O140" s="33">
        <v>2031</v>
      </c>
      <c r="P140" s="33">
        <v>2032</v>
      </c>
      <c r="Q140" s="33">
        <v>2033</v>
      </c>
      <c r="R140" s="33">
        <v>2034</v>
      </c>
      <c r="S140" s="33">
        <v>2035</v>
      </c>
      <c r="T140" s="33">
        <v>2036</v>
      </c>
      <c r="U140" s="33">
        <v>2037</v>
      </c>
      <c r="V140" s="33">
        <v>2038</v>
      </c>
      <c r="W140" s="33">
        <v>2039</v>
      </c>
      <c r="X140" s="33">
        <v>2040</v>
      </c>
      <c r="Y140" s="33">
        <v>2041</v>
      </c>
      <c r="Z140" s="33">
        <v>2042</v>
      </c>
    </row>
    <row r="141" spans="1:26" x14ac:dyDescent="0.2">
      <c r="A141" s="75"/>
      <c r="B141" s="35" t="s">
        <v>119</v>
      </c>
      <c r="C141" s="35" t="s">
        <v>75</v>
      </c>
      <c r="D141" s="36">
        <v>1</v>
      </c>
      <c r="E141" s="36" t="s">
        <v>31</v>
      </c>
      <c r="F141" s="45">
        <v>-2604624.002870529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-321459.16815388243</v>
      </c>
      <c r="M141" s="37">
        <v>-321459.16815388243</v>
      </c>
      <c r="N141" s="37">
        <v>-321459.16815388243</v>
      </c>
      <c r="O141" s="37">
        <v>-321459.16815388243</v>
      </c>
      <c r="P141" s="37">
        <v>-321459.16815388243</v>
      </c>
      <c r="Q141" s="37">
        <v>-321459.16815388243</v>
      </c>
      <c r="R141" s="37">
        <v>-321459.16815388243</v>
      </c>
      <c r="S141" s="37">
        <v>-321459.16815388243</v>
      </c>
      <c r="T141" s="37">
        <v>-321459.16815388243</v>
      </c>
      <c r="U141" s="37">
        <v>-321459.16815388243</v>
      </c>
      <c r="V141" s="37">
        <v>-321459.16815388243</v>
      </c>
      <c r="W141" s="37">
        <v>-321459.16815388243</v>
      </c>
      <c r="X141" s="37">
        <v>-321459.16815388243</v>
      </c>
      <c r="Y141" s="37">
        <v>-321459.16815388243</v>
      </c>
      <c r="Z141" s="37">
        <v>-321459.16815388243</v>
      </c>
    </row>
    <row r="142" spans="1:26" x14ac:dyDescent="0.2">
      <c r="A142" s="75"/>
      <c r="B142" s="35" t="s">
        <v>119</v>
      </c>
      <c r="C142" s="35" t="s">
        <v>105</v>
      </c>
      <c r="D142" s="36">
        <v>1</v>
      </c>
      <c r="E142" s="36" t="s">
        <v>31</v>
      </c>
      <c r="F142" s="45">
        <v>-7368258.0407640394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-909380.43184611737</v>
      </c>
      <c r="M142" s="37">
        <v>-909380.43184611737</v>
      </c>
      <c r="N142" s="37">
        <v>-909380.43184611737</v>
      </c>
      <c r="O142" s="37">
        <v>-909380.43184611737</v>
      </c>
      <c r="P142" s="37">
        <v>-909380.43184611737</v>
      </c>
      <c r="Q142" s="37">
        <v>-909380.43184611737</v>
      </c>
      <c r="R142" s="37">
        <v>-909380.43184611737</v>
      </c>
      <c r="S142" s="37">
        <v>-909380.43184611737</v>
      </c>
      <c r="T142" s="37">
        <v>-909380.43184611737</v>
      </c>
      <c r="U142" s="37">
        <v>-909380.43184611737</v>
      </c>
      <c r="V142" s="37">
        <v>-909380.43184611737</v>
      </c>
      <c r="W142" s="37">
        <v>-909380.43184611737</v>
      </c>
      <c r="X142" s="37">
        <v>-909380.43184611737</v>
      </c>
      <c r="Y142" s="37">
        <v>-909380.43184611737</v>
      </c>
      <c r="Z142" s="37">
        <v>-909380.43184611737</v>
      </c>
    </row>
    <row r="143" spans="1:26" x14ac:dyDescent="0.2">
      <c r="A143" s="75"/>
      <c r="B143" s="35" t="s">
        <v>119</v>
      </c>
      <c r="C143" s="35" t="s">
        <v>74</v>
      </c>
      <c r="D143" s="36">
        <v>1</v>
      </c>
      <c r="E143" s="36" t="s">
        <v>31</v>
      </c>
      <c r="F143" s="45">
        <v>-9006873.8632939197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-1227534.53</v>
      </c>
      <c r="N143" s="37">
        <v>-1227534.53</v>
      </c>
      <c r="O143" s="37">
        <v>-1227534.53</v>
      </c>
      <c r="P143" s="37">
        <v>-1227534.53</v>
      </c>
      <c r="Q143" s="37">
        <v>-1227534.53</v>
      </c>
      <c r="R143" s="37">
        <v>-1227534.53</v>
      </c>
      <c r="S143" s="37">
        <v>-1227534.53</v>
      </c>
      <c r="T143" s="37">
        <v>-1227534.53</v>
      </c>
      <c r="U143" s="37">
        <v>-1227534.53</v>
      </c>
      <c r="V143" s="37">
        <v>-1227534.53</v>
      </c>
      <c r="W143" s="37">
        <v>-1227534.53</v>
      </c>
      <c r="X143" s="37">
        <v>-1227534.53</v>
      </c>
      <c r="Y143" s="37">
        <v>-1227534.53</v>
      </c>
      <c r="Z143" s="37">
        <v>-1227534.53</v>
      </c>
    </row>
    <row r="144" spans="1:26" x14ac:dyDescent="0.2">
      <c r="A144" s="75"/>
      <c r="B144" s="35" t="s">
        <v>120</v>
      </c>
      <c r="C144" s="35" t="s">
        <v>73</v>
      </c>
      <c r="D144" s="36">
        <v>1</v>
      </c>
      <c r="E144" s="36" t="s">
        <v>31</v>
      </c>
      <c r="F144" s="45">
        <v>-2488605.5626823059</v>
      </c>
      <c r="G144" s="37">
        <v>0</v>
      </c>
      <c r="H144" s="37">
        <v>0</v>
      </c>
      <c r="I144" s="37">
        <v>0</v>
      </c>
      <c r="J144" s="37">
        <v>0</v>
      </c>
      <c r="K144" s="37">
        <v>-279313.55</v>
      </c>
      <c r="L144" s="37">
        <v>-279313.55</v>
      </c>
      <c r="M144" s="37">
        <v>-279313.55</v>
      </c>
      <c r="N144" s="37">
        <v>-279313.55</v>
      </c>
      <c r="O144" s="37">
        <v>-279313.55</v>
      </c>
      <c r="P144" s="37">
        <v>-279313.55</v>
      </c>
      <c r="Q144" s="37">
        <v>-279313.55</v>
      </c>
      <c r="R144" s="37">
        <v>-279313.55</v>
      </c>
      <c r="S144" s="37">
        <v>-279313.55</v>
      </c>
      <c r="T144" s="37">
        <v>-279313.55</v>
      </c>
      <c r="U144" s="37">
        <v>-279313.55</v>
      </c>
      <c r="V144" s="37">
        <v>-279313.55</v>
      </c>
      <c r="W144" s="37">
        <v>-279313.55</v>
      </c>
      <c r="X144" s="37">
        <v>-279313.55</v>
      </c>
      <c r="Y144" s="37">
        <v>-279313.55</v>
      </c>
      <c r="Z144" s="37">
        <v>-279313.55</v>
      </c>
    </row>
    <row r="145" spans="1:26" x14ac:dyDescent="0.2">
      <c r="A145" s="75"/>
      <c r="B145" s="35" t="s">
        <v>120</v>
      </c>
      <c r="C145" s="35" t="s">
        <v>74</v>
      </c>
      <c r="D145" s="36">
        <v>1</v>
      </c>
      <c r="E145" s="36" t="s">
        <v>31</v>
      </c>
      <c r="F145" s="45">
        <v>-2604624.002870529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-321459.16815388243</v>
      </c>
      <c r="M145" s="37">
        <v>-321459.16815388243</v>
      </c>
      <c r="N145" s="37">
        <v>-321459.16815388243</v>
      </c>
      <c r="O145" s="37">
        <v>-321459.16815388243</v>
      </c>
      <c r="P145" s="37">
        <v>-321459.16815388243</v>
      </c>
      <c r="Q145" s="37">
        <v>-321459.16815388243</v>
      </c>
      <c r="R145" s="37">
        <v>-321459.16815388243</v>
      </c>
      <c r="S145" s="37">
        <v>-321459.16815388243</v>
      </c>
      <c r="T145" s="37">
        <v>-321459.16815388243</v>
      </c>
      <c r="U145" s="37">
        <v>-321459.16815388243</v>
      </c>
      <c r="V145" s="37">
        <v>-321459.16815388243</v>
      </c>
      <c r="W145" s="37">
        <v>-321459.16815388243</v>
      </c>
      <c r="X145" s="37">
        <v>-321459.16815388243</v>
      </c>
      <c r="Y145" s="37">
        <v>-321459.16815388243</v>
      </c>
      <c r="Z145" s="37">
        <v>-321459.16815388243</v>
      </c>
    </row>
    <row r="146" spans="1:26" x14ac:dyDescent="0.2">
      <c r="A146" s="75"/>
      <c r="B146" s="35" t="s">
        <v>120</v>
      </c>
      <c r="C146" s="35" t="s">
        <v>106</v>
      </c>
      <c r="D146" s="36">
        <v>1</v>
      </c>
      <c r="E146" s="36" t="s">
        <v>31</v>
      </c>
      <c r="F146" s="45">
        <v>-7368258.0407640394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-909380.43184611737</v>
      </c>
      <c r="M146" s="37">
        <v>-909380.43184611737</v>
      </c>
      <c r="N146" s="37">
        <v>-909380.43184611737</v>
      </c>
      <c r="O146" s="37">
        <v>-909380.43184611737</v>
      </c>
      <c r="P146" s="37">
        <v>-909380.43184611737</v>
      </c>
      <c r="Q146" s="37">
        <v>-909380.43184611737</v>
      </c>
      <c r="R146" s="37">
        <v>-909380.43184611737</v>
      </c>
      <c r="S146" s="37">
        <v>-909380.43184611737</v>
      </c>
      <c r="T146" s="37">
        <v>-909380.43184611737</v>
      </c>
      <c r="U146" s="37">
        <v>-909380.43184611737</v>
      </c>
      <c r="V146" s="37">
        <v>-909380.43184611737</v>
      </c>
      <c r="W146" s="37">
        <v>-909380.43184611737</v>
      </c>
      <c r="X146" s="37">
        <v>-909380.43184611737</v>
      </c>
      <c r="Y146" s="37">
        <v>-909380.43184611737</v>
      </c>
      <c r="Z146" s="37">
        <v>-909380.43184611737</v>
      </c>
    </row>
    <row r="147" spans="1:26" x14ac:dyDescent="0.2">
      <c r="A147" s="75"/>
      <c r="B147" s="35" t="s">
        <v>120</v>
      </c>
      <c r="C147" s="35" t="s">
        <v>76</v>
      </c>
      <c r="D147" s="36">
        <v>1</v>
      </c>
      <c r="E147" s="36" t="s">
        <v>31</v>
      </c>
      <c r="F147" s="45">
        <v>-1348188.7982870471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-255673.51</v>
      </c>
      <c r="Q147" s="37">
        <v>-255673.51</v>
      </c>
      <c r="R147" s="37">
        <v>-255673.51</v>
      </c>
      <c r="S147" s="37">
        <v>-255673.51</v>
      </c>
      <c r="T147" s="37">
        <v>-255673.51</v>
      </c>
      <c r="U147" s="37">
        <v>-255673.51</v>
      </c>
      <c r="V147" s="37">
        <v>-255673.51</v>
      </c>
      <c r="W147" s="37">
        <v>-255673.51</v>
      </c>
      <c r="X147" s="37">
        <v>-255673.51</v>
      </c>
      <c r="Y147" s="37">
        <v>-255673.51</v>
      </c>
      <c r="Z147" s="37">
        <v>-255673.51</v>
      </c>
    </row>
    <row r="148" spans="1:26" x14ac:dyDescent="0.2">
      <c r="A148" s="75"/>
      <c r="B148" s="35" t="s">
        <v>120</v>
      </c>
      <c r="C148" s="35" t="s">
        <v>170</v>
      </c>
      <c r="D148" s="36">
        <v>1</v>
      </c>
      <c r="E148" s="36" t="s">
        <v>31</v>
      </c>
      <c r="F148" s="45">
        <v>0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</row>
    <row r="149" spans="1:26" x14ac:dyDescent="0.2">
      <c r="A149" s="75"/>
      <c r="B149" s="35" t="s">
        <v>2</v>
      </c>
      <c r="C149" s="35" t="s">
        <v>121</v>
      </c>
      <c r="D149" s="36">
        <v>1</v>
      </c>
      <c r="E149" s="36" t="s">
        <v>31</v>
      </c>
      <c r="F149" s="45">
        <v>-2615224.7140382845</v>
      </c>
      <c r="G149" s="37">
        <v>0</v>
      </c>
      <c r="H149" s="37">
        <v>0</v>
      </c>
      <c r="I149" s="37">
        <v>0</v>
      </c>
      <c r="J149" s="37">
        <v>0</v>
      </c>
      <c r="K149" s="37">
        <v>-293524.90000000002</v>
      </c>
      <c r="L149" s="37">
        <v>-293524.90000000002</v>
      </c>
      <c r="M149" s="37">
        <v>-293524.90000000002</v>
      </c>
      <c r="N149" s="37">
        <v>-293524.90000000002</v>
      </c>
      <c r="O149" s="37">
        <v>-293524.90000000002</v>
      </c>
      <c r="P149" s="37">
        <v>-293524.90000000002</v>
      </c>
      <c r="Q149" s="37">
        <v>-293524.90000000002</v>
      </c>
      <c r="R149" s="37">
        <v>-293524.90000000002</v>
      </c>
      <c r="S149" s="37">
        <v>-293524.90000000002</v>
      </c>
      <c r="T149" s="37">
        <v>-293524.90000000002</v>
      </c>
      <c r="U149" s="37">
        <v>-293524.90000000002</v>
      </c>
      <c r="V149" s="37">
        <v>-293524.90000000002</v>
      </c>
      <c r="W149" s="37">
        <v>-293524.90000000002</v>
      </c>
      <c r="X149" s="37">
        <v>-293524.90000000002</v>
      </c>
      <c r="Y149" s="37">
        <v>-293524.90000000002</v>
      </c>
      <c r="Z149" s="37">
        <v>-293524.90000000002</v>
      </c>
    </row>
    <row r="150" spans="1:26" x14ac:dyDescent="0.2">
      <c r="A150" s="75"/>
      <c r="B150" s="35" t="s">
        <v>2</v>
      </c>
      <c r="C150" s="35" t="s">
        <v>122</v>
      </c>
      <c r="D150" s="36">
        <v>1</v>
      </c>
      <c r="E150" s="36" t="s">
        <v>31</v>
      </c>
      <c r="F150" s="45">
        <v>-4873593.1293357192</v>
      </c>
      <c r="G150" s="37">
        <v>0</v>
      </c>
      <c r="H150" s="37">
        <v>0</v>
      </c>
      <c r="I150" s="37">
        <v>0</v>
      </c>
      <c r="J150" s="37">
        <v>0</v>
      </c>
      <c r="K150" s="37">
        <v>-546997.32999999996</v>
      </c>
      <c r="L150" s="37">
        <v>-546997.32999999996</v>
      </c>
      <c r="M150" s="37">
        <v>-546997.32999999996</v>
      </c>
      <c r="N150" s="37">
        <v>-546997.32999999996</v>
      </c>
      <c r="O150" s="37">
        <v>-546997.32999999996</v>
      </c>
      <c r="P150" s="37">
        <v>-546997.32999999996</v>
      </c>
      <c r="Q150" s="37">
        <v>-546997.32999999996</v>
      </c>
      <c r="R150" s="37">
        <v>-546997.32999999996</v>
      </c>
      <c r="S150" s="37">
        <v>-546997.32999999996</v>
      </c>
      <c r="T150" s="37">
        <v>-546997.32999999996</v>
      </c>
      <c r="U150" s="37">
        <v>-546997.32999999996</v>
      </c>
      <c r="V150" s="37">
        <v>-546997.32999999996</v>
      </c>
      <c r="W150" s="37">
        <v>-546997.32999999996</v>
      </c>
      <c r="X150" s="37">
        <v>-546997.32999999996</v>
      </c>
      <c r="Y150" s="37">
        <v>-546997.32999999996</v>
      </c>
      <c r="Z150" s="37">
        <v>-546997.32999999996</v>
      </c>
    </row>
    <row r="151" spans="1:26" x14ac:dyDescent="0.2">
      <c r="A151" s="75"/>
      <c r="B151" s="35" t="s">
        <v>2</v>
      </c>
      <c r="C151" s="35" t="s">
        <v>74</v>
      </c>
      <c r="D151" s="36">
        <v>1</v>
      </c>
      <c r="E151" s="36" t="s">
        <v>31</v>
      </c>
      <c r="F151" s="45">
        <v>-6366351.6044774372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-1207329.02</v>
      </c>
      <c r="Q151" s="37">
        <v>-1207329.02</v>
      </c>
      <c r="R151" s="37">
        <v>-1207329.02</v>
      </c>
      <c r="S151" s="37">
        <v>-1207329.02</v>
      </c>
      <c r="T151" s="37">
        <v>-1207329.02</v>
      </c>
      <c r="U151" s="37">
        <v>-1207329.02</v>
      </c>
      <c r="V151" s="37">
        <v>-1207329.02</v>
      </c>
      <c r="W151" s="37">
        <v>-1207329.02</v>
      </c>
      <c r="X151" s="37">
        <v>-1207329.02</v>
      </c>
      <c r="Y151" s="37">
        <v>-1207329.02</v>
      </c>
      <c r="Z151" s="37">
        <v>-1207329.02</v>
      </c>
    </row>
    <row r="152" spans="1:26" x14ac:dyDescent="0.2">
      <c r="A152" s="75"/>
      <c r="B152" s="35" t="s">
        <v>3</v>
      </c>
      <c r="C152" s="35" t="s">
        <v>121</v>
      </c>
      <c r="D152" s="36">
        <v>1</v>
      </c>
      <c r="E152" s="36" t="s">
        <v>31</v>
      </c>
      <c r="F152" s="45">
        <v>-2615224.7140382845</v>
      </c>
      <c r="G152" s="37">
        <v>0</v>
      </c>
      <c r="H152" s="37">
        <v>0</v>
      </c>
      <c r="I152" s="37">
        <v>0</v>
      </c>
      <c r="J152" s="37">
        <v>0</v>
      </c>
      <c r="K152" s="37">
        <v>-293524.90000000002</v>
      </c>
      <c r="L152" s="37">
        <v>-293524.90000000002</v>
      </c>
      <c r="M152" s="37">
        <v>-293524.90000000002</v>
      </c>
      <c r="N152" s="37">
        <v>-293524.90000000002</v>
      </c>
      <c r="O152" s="37">
        <v>-293524.90000000002</v>
      </c>
      <c r="P152" s="37">
        <v>-293524.90000000002</v>
      </c>
      <c r="Q152" s="37">
        <v>-293524.90000000002</v>
      </c>
      <c r="R152" s="37">
        <v>-293524.90000000002</v>
      </c>
      <c r="S152" s="37">
        <v>-293524.90000000002</v>
      </c>
      <c r="T152" s="37">
        <v>-293524.90000000002</v>
      </c>
      <c r="U152" s="37">
        <v>-293524.90000000002</v>
      </c>
      <c r="V152" s="37">
        <v>-293524.90000000002</v>
      </c>
      <c r="W152" s="37">
        <v>-293524.90000000002</v>
      </c>
      <c r="X152" s="37">
        <v>-293524.90000000002</v>
      </c>
      <c r="Y152" s="37">
        <v>-293524.90000000002</v>
      </c>
      <c r="Z152" s="37">
        <v>-293524.90000000002</v>
      </c>
    </row>
    <row r="153" spans="1:26" x14ac:dyDescent="0.2">
      <c r="A153" s="75"/>
      <c r="B153" s="35" t="s">
        <v>3</v>
      </c>
      <c r="C153" s="35" t="s">
        <v>122</v>
      </c>
      <c r="D153" s="36">
        <v>1</v>
      </c>
      <c r="E153" s="36" t="s">
        <v>31</v>
      </c>
      <c r="F153" s="45">
        <v>-4873593.1293357192</v>
      </c>
      <c r="G153" s="37">
        <v>0</v>
      </c>
      <c r="H153" s="37">
        <v>0</v>
      </c>
      <c r="I153" s="37">
        <v>0</v>
      </c>
      <c r="J153" s="37">
        <v>0</v>
      </c>
      <c r="K153" s="37">
        <v>-546997.32999999996</v>
      </c>
      <c r="L153" s="37">
        <v>-546997.32999999996</v>
      </c>
      <c r="M153" s="37">
        <v>-546997.32999999996</v>
      </c>
      <c r="N153" s="37">
        <v>-546997.32999999996</v>
      </c>
      <c r="O153" s="37">
        <v>-546997.32999999996</v>
      </c>
      <c r="P153" s="37">
        <v>-546997.32999999996</v>
      </c>
      <c r="Q153" s="37">
        <v>-546997.32999999996</v>
      </c>
      <c r="R153" s="37">
        <v>-546997.32999999996</v>
      </c>
      <c r="S153" s="37">
        <v>-546997.32999999996</v>
      </c>
      <c r="T153" s="37">
        <v>-546997.32999999996</v>
      </c>
      <c r="U153" s="37">
        <v>-546997.32999999996</v>
      </c>
      <c r="V153" s="37">
        <v>-546997.32999999996</v>
      </c>
      <c r="W153" s="37">
        <v>-546997.32999999996</v>
      </c>
      <c r="X153" s="37">
        <v>-546997.32999999996</v>
      </c>
      <c r="Y153" s="37">
        <v>-546997.32999999996</v>
      </c>
      <c r="Z153" s="37">
        <v>-546997.32999999996</v>
      </c>
    </row>
    <row r="154" spans="1:26" x14ac:dyDescent="0.2">
      <c r="A154" s="75"/>
      <c r="B154" s="35" t="s">
        <v>3</v>
      </c>
      <c r="C154" s="35" t="s">
        <v>74</v>
      </c>
      <c r="D154" s="36">
        <v>1</v>
      </c>
      <c r="E154" s="36" t="s">
        <v>31</v>
      </c>
      <c r="F154" s="45">
        <v>-1695082.3321967791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-321459.16815388243</v>
      </c>
      <c r="Q154" s="37">
        <v>-321459.16815388243</v>
      </c>
      <c r="R154" s="37">
        <v>-321459.16815388243</v>
      </c>
      <c r="S154" s="37">
        <v>-321459.16815388243</v>
      </c>
      <c r="T154" s="37">
        <v>-321459.16815388243</v>
      </c>
      <c r="U154" s="37">
        <v>-321459.16815388243</v>
      </c>
      <c r="V154" s="37">
        <v>-321459.16815388243</v>
      </c>
      <c r="W154" s="37">
        <v>-321459.16815388243</v>
      </c>
      <c r="X154" s="37">
        <v>-321459.16815388243</v>
      </c>
      <c r="Y154" s="37">
        <v>-321459.16815388243</v>
      </c>
      <c r="Z154" s="37">
        <v>-321459.16815388243</v>
      </c>
    </row>
    <row r="155" spans="1:26" x14ac:dyDescent="0.2">
      <c r="A155" s="75"/>
      <c r="B155" s="35" t="s">
        <v>3</v>
      </c>
      <c r="C155" s="35" t="s">
        <v>106</v>
      </c>
      <c r="D155" s="36">
        <v>1</v>
      </c>
      <c r="E155" s="36" t="s">
        <v>31</v>
      </c>
      <c r="F155" s="45">
        <v>-4795242.6185895167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-909380.43184611737</v>
      </c>
      <c r="Q155" s="37">
        <v>-909380.43184611737</v>
      </c>
      <c r="R155" s="37">
        <v>-909380.43184611737</v>
      </c>
      <c r="S155" s="37">
        <v>-909380.43184611737</v>
      </c>
      <c r="T155" s="37">
        <v>-909380.43184611737</v>
      </c>
      <c r="U155" s="37">
        <v>-909380.43184611737</v>
      </c>
      <c r="V155" s="37">
        <v>-909380.43184611737</v>
      </c>
      <c r="W155" s="37">
        <v>-909380.43184611737</v>
      </c>
      <c r="X155" s="37">
        <v>-909380.43184611737</v>
      </c>
      <c r="Y155" s="37">
        <v>-909380.43184611737</v>
      </c>
      <c r="Z155" s="37">
        <v>-909380.43184611737</v>
      </c>
    </row>
    <row r="156" spans="1:26" x14ac:dyDescent="0.2">
      <c r="A156" s="75"/>
      <c r="B156" s="35" t="s">
        <v>3</v>
      </c>
      <c r="C156" s="35" t="s">
        <v>76</v>
      </c>
      <c r="D156" s="36">
        <v>1</v>
      </c>
      <c r="E156" s="36" t="s">
        <v>31</v>
      </c>
      <c r="F156" s="45">
        <v>0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</row>
    <row r="157" spans="1:26" x14ac:dyDescent="0.2">
      <c r="A157" s="75"/>
      <c r="B157" s="35" t="s">
        <v>4</v>
      </c>
      <c r="C157" s="35" t="s">
        <v>173</v>
      </c>
      <c r="D157" s="36">
        <v>1</v>
      </c>
      <c r="E157" s="36" t="s">
        <v>31</v>
      </c>
      <c r="F157" s="45"/>
      <c r="G157" s="37" t="s">
        <v>198</v>
      </c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x14ac:dyDescent="0.2">
      <c r="A158" s="75"/>
      <c r="B158" s="35" t="s">
        <v>4</v>
      </c>
      <c r="C158" s="35" t="s">
        <v>148</v>
      </c>
      <c r="D158" s="36">
        <v>1</v>
      </c>
      <c r="E158" s="36" t="s">
        <v>31</v>
      </c>
      <c r="F158" s="45"/>
      <c r="G158" s="37" t="s">
        <v>198</v>
      </c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x14ac:dyDescent="0.2">
      <c r="A159" s="75"/>
      <c r="B159" s="35" t="s">
        <v>4</v>
      </c>
      <c r="C159" s="35" t="s">
        <v>149</v>
      </c>
      <c r="D159" s="36">
        <v>1</v>
      </c>
      <c r="E159" s="36" t="s">
        <v>31</v>
      </c>
      <c r="F159" s="45"/>
      <c r="G159" s="37" t="s">
        <v>198</v>
      </c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idden="1" x14ac:dyDescent="0.2">
      <c r="A160" s="75"/>
      <c r="B160" s="35" t="s">
        <v>4</v>
      </c>
      <c r="C160" s="35" t="s">
        <v>150</v>
      </c>
      <c r="D160" s="36">
        <v>1</v>
      </c>
      <c r="E160" s="36" t="s">
        <v>31</v>
      </c>
      <c r="F160" s="45"/>
      <c r="G160" s="37" t="s">
        <v>198</v>
      </c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idden="1" x14ac:dyDescent="0.2">
      <c r="A161" s="75"/>
      <c r="B161" s="35" t="s">
        <v>4</v>
      </c>
      <c r="C161" s="35" t="s">
        <v>151</v>
      </c>
      <c r="D161" s="36">
        <v>1</v>
      </c>
      <c r="E161" s="36" t="s">
        <v>31</v>
      </c>
      <c r="F161" s="45"/>
      <c r="G161" s="37" t="s">
        <v>198</v>
      </c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x14ac:dyDescent="0.2">
      <c r="A162" s="75"/>
      <c r="B162" s="35" t="s">
        <v>4</v>
      </c>
      <c r="C162" s="35" t="s">
        <v>74</v>
      </c>
      <c r="D162" s="36">
        <v>1</v>
      </c>
      <c r="E162" s="36" t="s">
        <v>31</v>
      </c>
      <c r="F162" s="45"/>
      <c r="G162" s="37" t="s">
        <v>198</v>
      </c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x14ac:dyDescent="0.2">
      <c r="A163" s="75"/>
      <c r="B163" s="35" t="s">
        <v>6</v>
      </c>
      <c r="C163" s="35" t="s">
        <v>173</v>
      </c>
      <c r="D163" s="36">
        <v>1</v>
      </c>
      <c r="E163" s="36" t="s">
        <v>31</v>
      </c>
      <c r="F163" s="45"/>
      <c r="G163" s="37" t="s">
        <v>198</v>
      </c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x14ac:dyDescent="0.2">
      <c r="A164" s="75"/>
      <c r="B164" s="35" t="s">
        <v>6</v>
      </c>
      <c r="C164" s="35" t="s">
        <v>148</v>
      </c>
      <c r="D164" s="36">
        <v>1</v>
      </c>
      <c r="E164" s="36" t="s">
        <v>31</v>
      </c>
      <c r="F164" s="45"/>
      <c r="G164" s="37" t="s">
        <v>198</v>
      </c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x14ac:dyDescent="0.2">
      <c r="A165" s="75"/>
      <c r="B165" s="35" t="s">
        <v>6</v>
      </c>
      <c r="C165" s="35" t="s">
        <v>149</v>
      </c>
      <c r="D165" s="36">
        <v>1</v>
      </c>
      <c r="E165" s="36" t="s">
        <v>31</v>
      </c>
      <c r="F165" s="45"/>
      <c r="G165" s="37" t="s">
        <v>198</v>
      </c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idden="1" x14ac:dyDescent="0.2">
      <c r="A166" s="75"/>
      <c r="B166" s="35" t="s">
        <v>6</v>
      </c>
      <c r="C166" s="35" t="s">
        <v>150</v>
      </c>
      <c r="D166" s="36">
        <v>1</v>
      </c>
      <c r="E166" s="36" t="s">
        <v>31</v>
      </c>
      <c r="F166" s="45"/>
      <c r="G166" s="37" t="s">
        <v>198</v>
      </c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idden="1" x14ac:dyDescent="0.2">
      <c r="A167" s="75"/>
      <c r="B167" s="35" t="s">
        <v>6</v>
      </c>
      <c r="C167" s="35" t="s">
        <v>151</v>
      </c>
      <c r="D167" s="36">
        <v>1</v>
      </c>
      <c r="E167" s="36" t="s">
        <v>31</v>
      </c>
      <c r="F167" s="45"/>
      <c r="G167" s="37" t="s">
        <v>198</v>
      </c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x14ac:dyDescent="0.2">
      <c r="A168" s="75"/>
      <c r="B168" s="35" t="s">
        <v>6</v>
      </c>
      <c r="C168" s="35" t="s">
        <v>74</v>
      </c>
      <c r="D168" s="36">
        <v>1</v>
      </c>
      <c r="E168" s="36" t="s">
        <v>31</v>
      </c>
      <c r="F168" s="45"/>
      <c r="G168" s="37" t="s">
        <v>198</v>
      </c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x14ac:dyDescent="0.2">
      <c r="A169" s="75"/>
      <c r="B169" s="35" t="s">
        <v>6</v>
      </c>
      <c r="C169" s="35" t="s">
        <v>106</v>
      </c>
      <c r="D169" s="36">
        <v>1</v>
      </c>
      <c r="E169" s="36" t="s">
        <v>31</v>
      </c>
      <c r="F169" s="45"/>
      <c r="G169" s="37" t="s">
        <v>198</v>
      </c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x14ac:dyDescent="0.2">
      <c r="A170" s="75"/>
      <c r="B170" s="35" t="s">
        <v>6</v>
      </c>
      <c r="C170" s="35" t="s">
        <v>76</v>
      </c>
      <c r="D170" s="36">
        <v>1</v>
      </c>
      <c r="E170" s="36" t="s">
        <v>31</v>
      </c>
      <c r="F170" s="45"/>
      <c r="G170" s="37" t="s">
        <v>198</v>
      </c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x14ac:dyDescent="0.2">
      <c r="A171" s="75"/>
      <c r="B171" s="35" t="s">
        <v>107</v>
      </c>
      <c r="C171" s="35" t="s">
        <v>152</v>
      </c>
      <c r="D171" s="36">
        <v>0</v>
      </c>
      <c r="E171" s="36" t="s">
        <v>31</v>
      </c>
      <c r="F171" s="45"/>
      <c r="G171" s="37" t="s">
        <v>198</v>
      </c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x14ac:dyDescent="0.2">
      <c r="A172" s="75"/>
      <c r="B172" s="35" t="s">
        <v>107</v>
      </c>
      <c r="C172" s="35" t="s">
        <v>153</v>
      </c>
      <c r="D172" s="36">
        <v>0</v>
      </c>
      <c r="E172" s="36" t="s">
        <v>31</v>
      </c>
      <c r="F172" s="45"/>
      <c r="G172" s="37" t="s">
        <v>198</v>
      </c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idden="1" x14ac:dyDescent="0.2">
      <c r="A173" s="75"/>
      <c r="B173" s="35" t="s">
        <v>107</v>
      </c>
      <c r="C173" s="35" t="s">
        <v>154</v>
      </c>
      <c r="D173" s="36">
        <v>0</v>
      </c>
      <c r="E173" s="36" t="s">
        <v>31</v>
      </c>
      <c r="F173" s="45"/>
      <c r="G173" s="37" t="s">
        <v>198</v>
      </c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idden="1" x14ac:dyDescent="0.2">
      <c r="A174" s="75"/>
      <c r="B174" s="35" t="s">
        <v>107</v>
      </c>
      <c r="C174" s="35" t="s">
        <v>156</v>
      </c>
      <c r="D174" s="36">
        <v>0</v>
      </c>
      <c r="E174" s="36" t="s">
        <v>31</v>
      </c>
      <c r="F174" s="45"/>
      <c r="G174" s="37" t="s">
        <v>198</v>
      </c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x14ac:dyDescent="0.2">
      <c r="A175" s="75"/>
      <c r="B175" s="35" t="s">
        <v>107</v>
      </c>
      <c r="C175" s="35" t="s">
        <v>111</v>
      </c>
      <c r="D175" s="36">
        <v>1</v>
      </c>
      <c r="E175" s="36" t="s">
        <v>31</v>
      </c>
      <c r="F175" s="45"/>
      <c r="G175" s="37" t="s">
        <v>198</v>
      </c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x14ac:dyDescent="0.2">
      <c r="A176" s="75"/>
      <c r="B176" s="35" t="s">
        <v>108</v>
      </c>
      <c r="C176" s="35" t="s">
        <v>115</v>
      </c>
      <c r="D176" s="36">
        <v>0</v>
      </c>
      <c r="E176" s="36" t="s">
        <v>31</v>
      </c>
      <c r="F176" s="45"/>
      <c r="G176" s="37" t="s">
        <v>198</v>
      </c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x14ac:dyDescent="0.2">
      <c r="A177" s="75"/>
      <c r="B177" s="35" t="s">
        <v>108</v>
      </c>
      <c r="C177" s="35" t="s">
        <v>116</v>
      </c>
      <c r="D177" s="36">
        <v>0</v>
      </c>
      <c r="E177" s="36" t="s">
        <v>31</v>
      </c>
      <c r="F177" s="45"/>
      <c r="G177" s="37" t="s">
        <v>198</v>
      </c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x14ac:dyDescent="0.2">
      <c r="A178" s="75"/>
      <c r="B178" s="35" t="s">
        <v>108</v>
      </c>
      <c r="C178" s="35" t="s">
        <v>157</v>
      </c>
      <c r="D178" s="36">
        <v>0</v>
      </c>
      <c r="E178" s="36" t="s">
        <v>31</v>
      </c>
      <c r="F178" s="45"/>
      <c r="G178" s="37" t="s">
        <v>198</v>
      </c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x14ac:dyDescent="0.2">
      <c r="A179" s="75"/>
      <c r="B179" s="35" t="s">
        <v>108</v>
      </c>
      <c r="C179" s="35" t="s">
        <v>158</v>
      </c>
      <c r="D179" s="36">
        <v>0</v>
      </c>
      <c r="E179" s="36" t="s">
        <v>31</v>
      </c>
      <c r="F179" s="45"/>
      <c r="G179" s="37" t="s">
        <v>198</v>
      </c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x14ac:dyDescent="0.2">
      <c r="A180" s="75"/>
      <c r="B180" s="35" t="s">
        <v>108</v>
      </c>
      <c r="C180" s="35" t="s">
        <v>111</v>
      </c>
      <c r="D180" s="36">
        <v>1</v>
      </c>
      <c r="E180" s="36" t="s">
        <v>31</v>
      </c>
      <c r="F180" s="45"/>
      <c r="G180" s="37" t="s">
        <v>198</v>
      </c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x14ac:dyDescent="0.2">
      <c r="A181" s="75"/>
      <c r="B181" s="35" t="s">
        <v>109</v>
      </c>
      <c r="C181" s="35" t="s">
        <v>159</v>
      </c>
      <c r="D181" s="36">
        <v>0</v>
      </c>
      <c r="E181" s="36" t="s">
        <v>31</v>
      </c>
      <c r="F181" s="45"/>
      <c r="G181" s="37" t="s">
        <v>198</v>
      </c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x14ac:dyDescent="0.2">
      <c r="A182" s="75"/>
      <c r="B182" s="35" t="s">
        <v>109</v>
      </c>
      <c r="C182" s="35" t="s">
        <v>168</v>
      </c>
      <c r="D182" s="36">
        <v>1</v>
      </c>
      <c r="E182" s="36" t="s">
        <v>31</v>
      </c>
      <c r="F182" s="45"/>
      <c r="G182" s="37" t="s">
        <v>198</v>
      </c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x14ac:dyDescent="0.2">
      <c r="A183" s="75"/>
      <c r="B183" s="35" t="s">
        <v>109</v>
      </c>
      <c r="C183" s="35" t="s">
        <v>161</v>
      </c>
      <c r="D183" s="36">
        <v>0</v>
      </c>
      <c r="E183" s="36" t="s">
        <v>31</v>
      </c>
      <c r="F183" s="45"/>
      <c r="G183" s="37" t="s">
        <v>198</v>
      </c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x14ac:dyDescent="0.2">
      <c r="A184" s="75"/>
      <c r="B184" s="35" t="s">
        <v>109</v>
      </c>
      <c r="C184" s="35" t="s">
        <v>111</v>
      </c>
      <c r="D184" s="36">
        <v>1</v>
      </c>
      <c r="E184" s="36" t="s">
        <v>31</v>
      </c>
      <c r="F184" s="45"/>
      <c r="G184" s="37" t="s">
        <v>198</v>
      </c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x14ac:dyDescent="0.2">
      <c r="A185" s="75"/>
      <c r="B185" s="35" t="s">
        <v>110</v>
      </c>
      <c r="C185" s="35" t="s">
        <v>162</v>
      </c>
      <c r="D185" s="36">
        <v>0</v>
      </c>
      <c r="E185" s="36" t="s">
        <v>31</v>
      </c>
      <c r="F185" s="45"/>
      <c r="G185" s="37" t="s">
        <v>198</v>
      </c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x14ac:dyDescent="0.2">
      <c r="A186" s="75"/>
      <c r="B186" s="35" t="s">
        <v>110</v>
      </c>
      <c r="C186" s="35" t="s">
        <v>148</v>
      </c>
      <c r="D186" s="36">
        <v>0</v>
      </c>
      <c r="E186" s="36" t="s">
        <v>31</v>
      </c>
      <c r="F186" s="45"/>
      <c r="G186" s="37" t="s">
        <v>198</v>
      </c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idden="1" x14ac:dyDescent="0.2">
      <c r="A187" s="75"/>
      <c r="B187" s="35" t="s">
        <v>110</v>
      </c>
      <c r="C187" s="35" t="s">
        <v>151</v>
      </c>
      <c r="D187" s="36">
        <v>0</v>
      </c>
      <c r="E187" s="36" t="s">
        <v>31</v>
      </c>
      <c r="F187" s="45"/>
      <c r="G187" s="37" t="s">
        <v>198</v>
      </c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idden="1" x14ac:dyDescent="0.2">
      <c r="A188" s="75"/>
      <c r="B188" s="35" t="s">
        <v>110</v>
      </c>
      <c r="C188" s="35" t="s">
        <v>150</v>
      </c>
      <c r="D188" s="36">
        <v>0</v>
      </c>
      <c r="E188" s="36" t="s">
        <v>31</v>
      </c>
      <c r="F188" s="45"/>
      <c r="G188" s="37" t="s">
        <v>198</v>
      </c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x14ac:dyDescent="0.2">
      <c r="A189" s="75"/>
      <c r="B189" s="35" t="s">
        <v>110</v>
      </c>
      <c r="C189" s="35" t="s">
        <v>165</v>
      </c>
      <c r="D189" s="36">
        <v>0</v>
      </c>
      <c r="E189" s="36" t="s">
        <v>31</v>
      </c>
      <c r="F189" s="45"/>
      <c r="G189" s="37" t="s">
        <v>198</v>
      </c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x14ac:dyDescent="0.2">
      <c r="A190" s="75"/>
      <c r="B190" s="35" t="s">
        <v>110</v>
      </c>
      <c r="C190" s="35" t="s">
        <v>166</v>
      </c>
      <c r="D190" s="36">
        <v>0</v>
      </c>
      <c r="E190" s="36" t="s">
        <v>31</v>
      </c>
      <c r="F190" s="45"/>
      <c r="G190" s="37" t="s">
        <v>198</v>
      </c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x14ac:dyDescent="0.2">
      <c r="A191" s="75"/>
      <c r="B191" s="35" t="s">
        <v>110</v>
      </c>
      <c r="C191" s="35" t="s">
        <v>111</v>
      </c>
      <c r="D191" s="36">
        <v>1</v>
      </c>
      <c r="E191" s="36" t="s">
        <v>31</v>
      </c>
      <c r="F191" s="45"/>
      <c r="G191" s="37" t="s">
        <v>198</v>
      </c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x14ac:dyDescent="0.2">
      <c r="A192" s="75"/>
      <c r="B192" s="35" t="s">
        <v>146</v>
      </c>
      <c r="C192" s="35" t="s">
        <v>167</v>
      </c>
      <c r="D192" s="36">
        <v>1</v>
      </c>
      <c r="E192" s="36" t="s">
        <v>31</v>
      </c>
      <c r="F192" s="45"/>
      <c r="G192" s="37" t="s">
        <v>198</v>
      </c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x14ac:dyDescent="0.2">
      <c r="A193" s="75"/>
      <c r="B193" s="35" t="s">
        <v>146</v>
      </c>
      <c r="C193" s="35" t="s">
        <v>159</v>
      </c>
      <c r="D193" s="36">
        <v>0</v>
      </c>
      <c r="E193" s="36" t="s">
        <v>31</v>
      </c>
      <c r="F193" s="45"/>
      <c r="G193" s="37" t="s">
        <v>198</v>
      </c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x14ac:dyDescent="0.2">
      <c r="A194" s="75"/>
      <c r="B194" s="35" t="s">
        <v>146</v>
      </c>
      <c r="C194" s="35" t="s">
        <v>160</v>
      </c>
      <c r="D194" s="36">
        <v>0</v>
      </c>
      <c r="E194" s="36" t="s">
        <v>31</v>
      </c>
      <c r="F194" s="45"/>
      <c r="G194" s="37" t="s">
        <v>198</v>
      </c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x14ac:dyDescent="0.2">
      <c r="A195" s="75"/>
      <c r="B195" s="35" t="s">
        <v>146</v>
      </c>
      <c r="C195" s="35" t="s">
        <v>111</v>
      </c>
      <c r="D195" s="36">
        <v>1</v>
      </c>
      <c r="E195" s="36" t="s">
        <v>31</v>
      </c>
      <c r="F195" s="45"/>
      <c r="G195" s="37" t="s">
        <v>198</v>
      </c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x14ac:dyDescent="0.2">
      <c r="A196" s="75"/>
      <c r="B196" s="35" t="s">
        <v>125</v>
      </c>
      <c r="C196" s="35" t="s">
        <v>126</v>
      </c>
      <c r="D196" s="36"/>
      <c r="E196" s="36"/>
      <c r="F196" s="45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x14ac:dyDescent="0.2">
      <c r="A197" s="75"/>
      <c r="B197" s="35" t="s">
        <v>119</v>
      </c>
      <c r="C197" s="35" t="s">
        <v>75</v>
      </c>
      <c r="D197" s="36">
        <v>1</v>
      </c>
      <c r="E197" s="36" t="s">
        <v>31</v>
      </c>
      <c r="F197" s="45">
        <v>0</v>
      </c>
      <c r="G197" s="78">
        <v>0</v>
      </c>
      <c r="H197" s="38">
        <v>0</v>
      </c>
      <c r="I197" s="38">
        <v>0</v>
      </c>
      <c r="J197" s="38">
        <v>0</v>
      </c>
      <c r="K197" s="38">
        <v>0</v>
      </c>
      <c r="L197" s="38">
        <v>0</v>
      </c>
      <c r="M197" s="38">
        <v>0</v>
      </c>
      <c r="N197" s="38">
        <v>0</v>
      </c>
      <c r="O197" s="38">
        <v>0</v>
      </c>
      <c r="P197" s="38">
        <v>0</v>
      </c>
      <c r="Q197" s="38">
        <v>0</v>
      </c>
      <c r="R197" s="38">
        <v>0</v>
      </c>
      <c r="S197" s="38">
        <v>0</v>
      </c>
      <c r="T197" s="38">
        <v>0</v>
      </c>
      <c r="U197" s="38">
        <v>0</v>
      </c>
      <c r="V197" s="38">
        <v>0</v>
      </c>
      <c r="W197" s="38">
        <v>0</v>
      </c>
      <c r="X197" s="38">
        <v>0</v>
      </c>
      <c r="Y197" s="38">
        <v>0</v>
      </c>
      <c r="Z197" s="38">
        <v>0</v>
      </c>
    </row>
    <row r="198" spans="1:26" x14ac:dyDescent="0.2">
      <c r="A198" s="75"/>
      <c r="B198" s="35" t="s">
        <v>119</v>
      </c>
      <c r="C198" s="35" t="s">
        <v>105</v>
      </c>
      <c r="D198" s="36">
        <v>1</v>
      </c>
      <c r="E198" s="36" t="s">
        <v>31</v>
      </c>
      <c r="F198" s="45">
        <v>0</v>
      </c>
      <c r="G198" s="78">
        <v>0</v>
      </c>
      <c r="H198" s="38">
        <v>0</v>
      </c>
      <c r="I198" s="38">
        <v>0</v>
      </c>
      <c r="J198" s="38">
        <v>0</v>
      </c>
      <c r="K198" s="38">
        <v>0</v>
      </c>
      <c r="L198" s="38">
        <v>0</v>
      </c>
      <c r="M198" s="38">
        <v>0</v>
      </c>
      <c r="N198" s="38">
        <v>0</v>
      </c>
      <c r="O198" s="38">
        <v>0</v>
      </c>
      <c r="P198" s="38">
        <v>0</v>
      </c>
      <c r="Q198" s="38">
        <v>0</v>
      </c>
      <c r="R198" s="38">
        <v>0</v>
      </c>
      <c r="S198" s="38">
        <v>0</v>
      </c>
      <c r="T198" s="38">
        <v>0</v>
      </c>
      <c r="U198" s="38">
        <v>0</v>
      </c>
      <c r="V198" s="38">
        <v>0</v>
      </c>
      <c r="W198" s="38">
        <v>0</v>
      </c>
      <c r="X198" s="38">
        <v>0</v>
      </c>
      <c r="Y198" s="38">
        <v>0</v>
      </c>
      <c r="Z198" s="38">
        <v>0</v>
      </c>
    </row>
    <row r="199" spans="1:26" x14ac:dyDescent="0.2">
      <c r="A199" s="75"/>
      <c r="B199" s="35" t="s">
        <v>120</v>
      </c>
      <c r="C199" s="35" t="s">
        <v>74</v>
      </c>
      <c r="D199" s="36">
        <v>1</v>
      </c>
      <c r="E199" s="36" t="s">
        <v>31</v>
      </c>
      <c r="F199" s="45">
        <v>0</v>
      </c>
      <c r="G199" s="78">
        <v>0</v>
      </c>
      <c r="H199" s="38">
        <v>0</v>
      </c>
      <c r="I199" s="38">
        <v>0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0</v>
      </c>
      <c r="R199" s="38">
        <v>0</v>
      </c>
      <c r="S199" s="38">
        <v>0</v>
      </c>
      <c r="T199" s="38">
        <v>0</v>
      </c>
      <c r="U199" s="38">
        <v>0</v>
      </c>
      <c r="V199" s="38">
        <v>0</v>
      </c>
      <c r="W199" s="38">
        <v>0</v>
      </c>
      <c r="X199" s="38">
        <v>0</v>
      </c>
      <c r="Y199" s="38">
        <v>0</v>
      </c>
      <c r="Z199" s="38">
        <v>0</v>
      </c>
    </row>
    <row r="200" spans="1:26" x14ac:dyDescent="0.2">
      <c r="A200" s="75"/>
      <c r="B200" s="35" t="s">
        <v>120</v>
      </c>
      <c r="C200" s="35" t="s">
        <v>106</v>
      </c>
      <c r="D200" s="36">
        <v>1</v>
      </c>
      <c r="E200" s="36" t="s">
        <v>31</v>
      </c>
      <c r="F200" s="45">
        <v>0</v>
      </c>
      <c r="G200" s="78">
        <v>0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0</v>
      </c>
      <c r="V200" s="38">
        <v>0</v>
      </c>
      <c r="W200" s="38">
        <v>0</v>
      </c>
      <c r="X200" s="38">
        <v>0</v>
      </c>
      <c r="Y200" s="38">
        <v>0</v>
      </c>
      <c r="Z200" s="38">
        <v>0</v>
      </c>
    </row>
    <row r="201" spans="1:26" x14ac:dyDescent="0.2">
      <c r="A201" s="75"/>
      <c r="B201" s="35" t="s">
        <v>3</v>
      </c>
      <c r="C201" s="35" t="s">
        <v>74</v>
      </c>
      <c r="D201" s="36">
        <v>1</v>
      </c>
      <c r="E201" s="36" t="s">
        <v>31</v>
      </c>
      <c r="F201" s="45">
        <v>0</v>
      </c>
      <c r="G201" s="38">
        <v>0</v>
      </c>
      <c r="H201" s="38">
        <v>0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0</v>
      </c>
      <c r="V201" s="38">
        <v>0</v>
      </c>
      <c r="W201" s="38">
        <v>0</v>
      </c>
      <c r="X201" s="38">
        <v>0</v>
      </c>
      <c r="Y201" s="38">
        <v>0</v>
      </c>
      <c r="Z201" s="38">
        <v>0</v>
      </c>
    </row>
    <row r="202" spans="1:26" x14ac:dyDescent="0.2">
      <c r="A202" s="75"/>
      <c r="B202" s="35" t="s">
        <v>3</v>
      </c>
      <c r="C202" s="35" t="s">
        <v>106</v>
      </c>
      <c r="D202" s="36">
        <v>1</v>
      </c>
      <c r="E202" s="36" t="s">
        <v>31</v>
      </c>
      <c r="F202" s="45">
        <v>0</v>
      </c>
      <c r="G202" s="38">
        <v>0</v>
      </c>
      <c r="H202" s="38">
        <v>0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0</v>
      </c>
      <c r="V202" s="38">
        <v>0</v>
      </c>
      <c r="W202" s="38">
        <v>0</v>
      </c>
      <c r="X202" s="38">
        <v>0</v>
      </c>
      <c r="Y202" s="38">
        <v>0</v>
      </c>
      <c r="Z202" s="38">
        <v>0</v>
      </c>
    </row>
    <row r="203" spans="1:26" x14ac:dyDescent="0.2">
      <c r="A203" s="75"/>
      <c r="B203" s="35" t="s">
        <v>6</v>
      </c>
      <c r="C203" s="35" t="s">
        <v>74</v>
      </c>
      <c r="D203" s="36">
        <v>1</v>
      </c>
      <c r="E203" s="36" t="s">
        <v>31</v>
      </c>
      <c r="F203" s="45"/>
      <c r="G203" s="37" t="s">
        <v>198</v>
      </c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x14ac:dyDescent="0.2">
      <c r="A204" s="75"/>
      <c r="B204" s="35" t="s">
        <v>6</v>
      </c>
      <c r="C204" s="35" t="s">
        <v>106</v>
      </c>
      <c r="D204" s="36">
        <v>1</v>
      </c>
      <c r="E204" s="36" t="s">
        <v>31</v>
      </c>
      <c r="F204" s="45"/>
      <c r="G204" s="37" t="s">
        <v>198</v>
      </c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x14ac:dyDescent="0.2">
      <c r="A205" s="75"/>
      <c r="B205" s="35" t="s">
        <v>127</v>
      </c>
      <c r="C205" s="35" t="s">
        <v>204</v>
      </c>
      <c r="D205" s="36"/>
      <c r="E205" s="36"/>
      <c r="F205" s="45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x14ac:dyDescent="0.2">
      <c r="A206" s="75"/>
      <c r="B206" s="35" t="s">
        <v>119</v>
      </c>
      <c r="C206" s="35" t="s">
        <v>75</v>
      </c>
      <c r="D206" s="36">
        <v>1</v>
      </c>
      <c r="E206" s="36" t="s">
        <v>31</v>
      </c>
      <c r="F206" s="45">
        <v>0</v>
      </c>
      <c r="G206" s="38">
        <v>0</v>
      </c>
      <c r="H206" s="38">
        <v>0</v>
      </c>
      <c r="I206" s="38">
        <v>0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38">
        <v>0</v>
      </c>
      <c r="V206" s="38">
        <v>0</v>
      </c>
      <c r="W206" s="38">
        <v>0</v>
      </c>
      <c r="X206" s="38">
        <v>0</v>
      </c>
      <c r="Y206" s="38">
        <v>0</v>
      </c>
      <c r="Z206" s="38">
        <v>0</v>
      </c>
    </row>
    <row r="207" spans="1:26" x14ac:dyDescent="0.2">
      <c r="A207" s="75"/>
      <c r="B207" s="35" t="s">
        <v>119</v>
      </c>
      <c r="C207" s="35" t="s">
        <v>105</v>
      </c>
      <c r="D207" s="36">
        <v>1</v>
      </c>
      <c r="E207" s="36" t="s">
        <v>31</v>
      </c>
      <c r="F207" s="45">
        <v>0</v>
      </c>
      <c r="G207" s="38">
        <v>0</v>
      </c>
      <c r="H207" s="38">
        <v>0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  <c r="S207" s="38">
        <v>0</v>
      </c>
      <c r="T207" s="38">
        <v>0</v>
      </c>
      <c r="U207" s="38">
        <v>0</v>
      </c>
      <c r="V207" s="38">
        <v>0</v>
      </c>
      <c r="W207" s="38">
        <v>0</v>
      </c>
      <c r="X207" s="38">
        <v>0</v>
      </c>
      <c r="Y207" s="38">
        <v>0</v>
      </c>
      <c r="Z207" s="38">
        <v>0</v>
      </c>
    </row>
    <row r="208" spans="1:26" x14ac:dyDescent="0.2">
      <c r="A208" s="75"/>
      <c r="B208" s="35" t="s">
        <v>120</v>
      </c>
      <c r="C208" s="35" t="s">
        <v>74</v>
      </c>
      <c r="D208" s="36">
        <v>1</v>
      </c>
      <c r="E208" s="36" t="s">
        <v>31</v>
      </c>
      <c r="F208" s="45">
        <v>0</v>
      </c>
      <c r="G208" s="38">
        <v>0</v>
      </c>
      <c r="H208" s="38">
        <v>0</v>
      </c>
      <c r="I208" s="38">
        <v>0</v>
      </c>
      <c r="J208" s="38">
        <v>0</v>
      </c>
      <c r="K208" s="38">
        <v>0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0</v>
      </c>
      <c r="V208" s="38">
        <v>0</v>
      </c>
      <c r="W208" s="38">
        <v>0</v>
      </c>
      <c r="X208" s="38">
        <v>0</v>
      </c>
      <c r="Y208" s="38">
        <v>0</v>
      </c>
      <c r="Z208" s="38">
        <v>0</v>
      </c>
    </row>
    <row r="209" spans="1:26" x14ac:dyDescent="0.2">
      <c r="A209" s="75"/>
      <c r="B209" s="35" t="s">
        <v>120</v>
      </c>
      <c r="C209" s="35" t="s">
        <v>106</v>
      </c>
      <c r="D209" s="36">
        <v>1</v>
      </c>
      <c r="E209" s="36" t="s">
        <v>31</v>
      </c>
      <c r="F209" s="45">
        <v>0</v>
      </c>
      <c r="G209" s="38">
        <v>0</v>
      </c>
      <c r="H209" s="38">
        <v>0</v>
      </c>
      <c r="I209" s="38">
        <v>0</v>
      </c>
      <c r="J209" s="38">
        <v>0</v>
      </c>
      <c r="K209" s="38">
        <v>0</v>
      </c>
      <c r="L209" s="38">
        <v>0</v>
      </c>
      <c r="M209" s="38">
        <v>0</v>
      </c>
      <c r="N209" s="38">
        <v>0</v>
      </c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0</v>
      </c>
      <c r="V209" s="38">
        <v>0</v>
      </c>
      <c r="W209" s="38">
        <v>0</v>
      </c>
      <c r="X209" s="38">
        <v>0</v>
      </c>
      <c r="Y209" s="38">
        <v>0</v>
      </c>
      <c r="Z209" s="38">
        <v>0</v>
      </c>
    </row>
    <row r="210" spans="1:26" x14ac:dyDescent="0.2">
      <c r="A210" s="75"/>
      <c r="B210" s="35" t="s">
        <v>3</v>
      </c>
      <c r="C210" s="35" t="s">
        <v>74</v>
      </c>
      <c r="D210" s="36">
        <v>1</v>
      </c>
      <c r="E210" s="36" t="s">
        <v>31</v>
      </c>
      <c r="F210" s="45">
        <v>0</v>
      </c>
      <c r="G210" s="38">
        <v>0</v>
      </c>
      <c r="H210" s="38">
        <v>0</v>
      </c>
      <c r="I210" s="38">
        <v>0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0</v>
      </c>
      <c r="P210" s="38">
        <v>0</v>
      </c>
      <c r="Q210" s="38">
        <v>0</v>
      </c>
      <c r="R210" s="38">
        <v>0</v>
      </c>
      <c r="S210" s="38">
        <v>0</v>
      </c>
      <c r="T210" s="38">
        <v>0</v>
      </c>
      <c r="U210" s="38">
        <v>0</v>
      </c>
      <c r="V210" s="38">
        <v>0</v>
      </c>
      <c r="W210" s="38">
        <v>0</v>
      </c>
      <c r="X210" s="38">
        <v>0</v>
      </c>
      <c r="Y210" s="38">
        <v>0</v>
      </c>
      <c r="Z210" s="38">
        <v>0</v>
      </c>
    </row>
    <row r="211" spans="1:26" x14ac:dyDescent="0.2">
      <c r="A211" s="75"/>
      <c r="B211" s="35" t="s">
        <v>3</v>
      </c>
      <c r="C211" s="35" t="s">
        <v>106</v>
      </c>
      <c r="D211" s="36">
        <v>1</v>
      </c>
      <c r="E211" s="36" t="s">
        <v>31</v>
      </c>
      <c r="F211" s="45">
        <v>0</v>
      </c>
      <c r="G211" s="38">
        <v>0</v>
      </c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38">
        <v>0</v>
      </c>
      <c r="V211" s="38">
        <v>0</v>
      </c>
      <c r="W211" s="38">
        <v>0</v>
      </c>
      <c r="X211" s="38">
        <v>0</v>
      </c>
      <c r="Y211" s="38">
        <v>0</v>
      </c>
      <c r="Z211" s="38">
        <v>0</v>
      </c>
    </row>
    <row r="212" spans="1:26" x14ac:dyDescent="0.2">
      <c r="A212" s="75"/>
      <c r="B212" s="35" t="s">
        <v>6</v>
      </c>
      <c r="C212" s="35" t="s">
        <v>74</v>
      </c>
      <c r="D212" s="36">
        <v>1</v>
      </c>
      <c r="E212" s="36" t="s">
        <v>31</v>
      </c>
      <c r="F212" s="45"/>
      <c r="G212" s="37" t="s">
        <v>198</v>
      </c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x14ac:dyDescent="0.2">
      <c r="A213" s="75"/>
      <c r="B213" s="35" t="s">
        <v>6</v>
      </c>
      <c r="C213" s="35" t="s">
        <v>106</v>
      </c>
      <c r="D213" s="36">
        <v>1</v>
      </c>
      <c r="E213" s="36" t="s">
        <v>31</v>
      </c>
      <c r="F213" s="45"/>
      <c r="G213" s="37" t="s">
        <v>198</v>
      </c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x14ac:dyDescent="0.2">
      <c r="A214" s="75"/>
      <c r="B214" s="35" t="s">
        <v>132</v>
      </c>
      <c r="C214" s="35" t="s">
        <v>133</v>
      </c>
      <c r="D214" s="36"/>
      <c r="E214" s="36"/>
      <c r="F214" s="45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x14ac:dyDescent="0.2">
      <c r="A215" s="75"/>
      <c r="B215" s="35" t="s">
        <v>107</v>
      </c>
      <c r="C215" s="35" t="s">
        <v>152</v>
      </c>
      <c r="D215" s="36">
        <v>0</v>
      </c>
      <c r="E215" s="36" t="s">
        <v>31</v>
      </c>
      <c r="F215" s="45"/>
      <c r="G215" s="37" t="s">
        <v>198</v>
      </c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x14ac:dyDescent="0.2">
      <c r="A216" s="75"/>
      <c r="B216" s="35" t="s">
        <v>107</v>
      </c>
      <c r="C216" s="35" t="s">
        <v>153</v>
      </c>
      <c r="D216" s="36">
        <v>0</v>
      </c>
      <c r="E216" s="36" t="s">
        <v>31</v>
      </c>
      <c r="F216" s="45"/>
      <c r="G216" s="37" t="s">
        <v>198</v>
      </c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x14ac:dyDescent="0.2">
      <c r="A217" s="75"/>
      <c r="B217" s="35" t="s">
        <v>108</v>
      </c>
      <c r="C217" s="35" t="s">
        <v>176</v>
      </c>
      <c r="D217" s="36">
        <v>0</v>
      </c>
      <c r="E217" s="36" t="s">
        <v>31</v>
      </c>
      <c r="F217" s="45"/>
      <c r="G217" s="37" t="s">
        <v>198</v>
      </c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x14ac:dyDescent="0.2">
      <c r="A218" s="75"/>
      <c r="B218" s="35" t="s">
        <v>108</v>
      </c>
      <c r="C218" s="35" t="s">
        <v>177</v>
      </c>
      <c r="D218" s="36">
        <v>0</v>
      </c>
      <c r="E218" s="36" t="s">
        <v>31</v>
      </c>
      <c r="F218" s="45"/>
      <c r="G218" s="37" t="s">
        <v>198</v>
      </c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x14ac:dyDescent="0.2">
      <c r="A219" s="75"/>
      <c r="B219" s="35" t="s">
        <v>108</v>
      </c>
      <c r="C219" s="35" t="s">
        <v>178</v>
      </c>
      <c r="D219" s="36">
        <v>0</v>
      </c>
      <c r="E219" s="36" t="s">
        <v>31</v>
      </c>
      <c r="F219" s="45"/>
      <c r="G219" s="37" t="s">
        <v>198</v>
      </c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x14ac:dyDescent="0.2">
      <c r="A220" s="75"/>
      <c r="B220" s="35" t="s">
        <v>108</v>
      </c>
      <c r="C220" s="35" t="s">
        <v>153</v>
      </c>
      <c r="D220" s="36">
        <v>0</v>
      </c>
      <c r="E220" s="36" t="s">
        <v>31</v>
      </c>
      <c r="F220" s="45"/>
      <c r="G220" s="37" t="s">
        <v>198</v>
      </c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x14ac:dyDescent="0.2">
      <c r="A221" s="75"/>
      <c r="B221" s="35" t="s">
        <v>109</v>
      </c>
      <c r="C221" s="35" t="s">
        <v>153</v>
      </c>
      <c r="D221" s="36">
        <v>0</v>
      </c>
      <c r="E221" s="36" t="s">
        <v>31</v>
      </c>
      <c r="F221" s="45"/>
      <c r="G221" s="37" t="s">
        <v>198</v>
      </c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x14ac:dyDescent="0.2">
      <c r="A222" s="75"/>
      <c r="B222" s="35" t="s">
        <v>110</v>
      </c>
      <c r="C222" s="35" t="s">
        <v>160</v>
      </c>
      <c r="D222" s="36">
        <v>0</v>
      </c>
      <c r="E222" s="36" t="s">
        <v>31</v>
      </c>
      <c r="F222" s="45"/>
      <c r="G222" s="37" t="s">
        <v>198</v>
      </c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x14ac:dyDescent="0.2">
      <c r="A223" s="75"/>
      <c r="B223" s="35" t="s">
        <v>110</v>
      </c>
      <c r="C223" s="35" t="s">
        <v>153</v>
      </c>
      <c r="D223" s="36">
        <v>0</v>
      </c>
      <c r="E223" s="36" t="s">
        <v>31</v>
      </c>
      <c r="F223" s="45"/>
      <c r="G223" s="37" t="s">
        <v>198</v>
      </c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x14ac:dyDescent="0.2">
      <c r="A224" s="75"/>
      <c r="B224" s="35" t="s">
        <v>179</v>
      </c>
      <c r="C224" s="35" t="s">
        <v>159</v>
      </c>
      <c r="D224" s="36">
        <v>0</v>
      </c>
      <c r="E224" s="36" t="s">
        <v>31</v>
      </c>
      <c r="F224" s="45"/>
      <c r="G224" s="37" t="s">
        <v>198</v>
      </c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x14ac:dyDescent="0.2">
      <c r="A225" s="75"/>
      <c r="B225" s="35" t="s">
        <v>179</v>
      </c>
      <c r="C225" s="35" t="s">
        <v>160</v>
      </c>
      <c r="D225" s="36">
        <v>0</v>
      </c>
      <c r="E225" s="36" t="s">
        <v>31</v>
      </c>
      <c r="F225" s="45"/>
      <c r="G225" s="37" t="s">
        <v>198</v>
      </c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7" spans="1:26" ht="15" x14ac:dyDescent="0.25">
      <c r="B227" s="29" t="s">
        <v>59</v>
      </c>
      <c r="C227" s="9"/>
      <c r="D227" s="9"/>
      <c r="E227" s="30"/>
      <c r="F227" s="44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5" x14ac:dyDescent="0.25">
      <c r="B228" s="31" t="s">
        <v>30</v>
      </c>
      <c r="C228" s="31"/>
      <c r="D228" s="31"/>
      <c r="E228" s="32" t="s">
        <v>22</v>
      </c>
      <c r="F228" s="33" t="s">
        <v>50</v>
      </c>
      <c r="G228" s="33">
        <v>2023</v>
      </c>
      <c r="H228" s="33">
        <v>2024</v>
      </c>
      <c r="I228" s="33">
        <v>2025</v>
      </c>
      <c r="J228" s="33">
        <v>2026</v>
      </c>
      <c r="K228" s="33">
        <v>2027</v>
      </c>
      <c r="L228" s="33">
        <v>2028</v>
      </c>
      <c r="M228" s="33">
        <v>2029</v>
      </c>
      <c r="N228" s="33">
        <v>2030</v>
      </c>
      <c r="O228" s="33">
        <v>2031</v>
      </c>
      <c r="P228" s="33">
        <v>2032</v>
      </c>
      <c r="Q228" s="33">
        <v>2033</v>
      </c>
      <c r="R228" s="33">
        <v>2034</v>
      </c>
      <c r="S228" s="33">
        <v>2035</v>
      </c>
      <c r="T228" s="33">
        <v>2036</v>
      </c>
      <c r="U228" s="33">
        <v>2037</v>
      </c>
      <c r="V228" s="33">
        <v>2038</v>
      </c>
      <c r="W228" s="33">
        <v>2039</v>
      </c>
      <c r="X228" s="33">
        <v>2040</v>
      </c>
      <c r="Y228" s="33">
        <v>2041</v>
      </c>
      <c r="Z228" s="33">
        <v>2042</v>
      </c>
    </row>
    <row r="229" spans="1:26" x14ac:dyDescent="0.2">
      <c r="B229" s="34" t="s">
        <v>119</v>
      </c>
      <c r="C229" s="35"/>
      <c r="D229" s="35"/>
      <c r="E229" s="36" t="s">
        <v>31</v>
      </c>
      <c r="F229" s="45">
        <v>-18979755.906928483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-1230839.5999999999</v>
      </c>
      <c r="M229" s="37">
        <v>-2458374.13</v>
      </c>
      <c r="N229" s="37">
        <v>-2458374.13</v>
      </c>
      <c r="O229" s="37">
        <v>-2458374.13</v>
      </c>
      <c r="P229" s="37">
        <v>-2458374.13</v>
      </c>
      <c r="Q229" s="37">
        <v>-2458374.13</v>
      </c>
      <c r="R229" s="37">
        <v>-2458374.13</v>
      </c>
      <c r="S229" s="37">
        <v>-2458374.13</v>
      </c>
      <c r="T229" s="37">
        <v>-2458374.13</v>
      </c>
      <c r="U229" s="37">
        <v>-2458374.13</v>
      </c>
      <c r="V229" s="37">
        <v>-2458374.13</v>
      </c>
      <c r="W229" s="37">
        <v>-2458374.13</v>
      </c>
      <c r="X229" s="37">
        <v>-2458374.13</v>
      </c>
      <c r="Y229" s="37">
        <v>-2458374.13</v>
      </c>
      <c r="Z229" s="37">
        <v>-2458374.13</v>
      </c>
    </row>
    <row r="230" spans="1:26" x14ac:dyDescent="0.2">
      <c r="B230" s="34" t="s">
        <v>120</v>
      </c>
      <c r="C230" s="35"/>
      <c r="D230" s="35"/>
      <c r="E230" s="36" t="s">
        <v>31</v>
      </c>
      <c r="F230" s="45">
        <v>-13809676.404603921</v>
      </c>
      <c r="G230" s="37">
        <v>0</v>
      </c>
      <c r="H230" s="37">
        <v>0</v>
      </c>
      <c r="I230" s="37">
        <v>0</v>
      </c>
      <c r="J230" s="37">
        <v>0</v>
      </c>
      <c r="K230" s="37">
        <v>-279313.55</v>
      </c>
      <c r="L230" s="37">
        <v>-1510153.15</v>
      </c>
      <c r="M230" s="37">
        <v>-1510153.15</v>
      </c>
      <c r="N230" s="37">
        <v>-1510153.15</v>
      </c>
      <c r="O230" s="37">
        <v>-1510153.15</v>
      </c>
      <c r="P230" s="37">
        <v>-1765826.66</v>
      </c>
      <c r="Q230" s="37">
        <v>-1765826.66</v>
      </c>
      <c r="R230" s="37">
        <v>-1765826.66</v>
      </c>
      <c r="S230" s="37">
        <v>-1765826.66</v>
      </c>
      <c r="T230" s="37">
        <v>-1765826.66</v>
      </c>
      <c r="U230" s="37">
        <v>-1765826.66</v>
      </c>
      <c r="V230" s="37">
        <v>-1765826.66</v>
      </c>
      <c r="W230" s="37">
        <v>-1765826.66</v>
      </c>
      <c r="X230" s="37">
        <v>-1765826.66</v>
      </c>
      <c r="Y230" s="37">
        <v>-1765826.66</v>
      </c>
      <c r="Z230" s="37">
        <v>-1765826.66</v>
      </c>
    </row>
    <row r="231" spans="1:26" x14ac:dyDescent="0.2">
      <c r="B231" s="34" t="s">
        <v>2</v>
      </c>
      <c r="C231" s="35"/>
      <c r="D231" s="35"/>
      <c r="E231" s="36" t="s">
        <v>31</v>
      </c>
      <c r="F231" s="45">
        <v>-13855169.44785144</v>
      </c>
      <c r="G231" s="37">
        <v>0</v>
      </c>
      <c r="H231" s="37">
        <v>0</v>
      </c>
      <c r="I231" s="37">
        <v>0</v>
      </c>
      <c r="J231" s="37">
        <v>0</v>
      </c>
      <c r="K231" s="37">
        <v>-840522.23</v>
      </c>
      <c r="L231" s="37">
        <v>-840522.23</v>
      </c>
      <c r="M231" s="37">
        <v>-840522.23</v>
      </c>
      <c r="N231" s="37">
        <v>-840522.23</v>
      </c>
      <c r="O231" s="37">
        <v>-840522.23</v>
      </c>
      <c r="P231" s="37">
        <v>-2047851.25</v>
      </c>
      <c r="Q231" s="37">
        <v>-2047851.25</v>
      </c>
      <c r="R231" s="37">
        <v>-2047851.25</v>
      </c>
      <c r="S231" s="37">
        <v>-2047851.25</v>
      </c>
      <c r="T231" s="37">
        <v>-2047851.25</v>
      </c>
      <c r="U231" s="37">
        <v>-2047851.25</v>
      </c>
      <c r="V231" s="37">
        <v>-2047851.25</v>
      </c>
      <c r="W231" s="37">
        <v>-2047851.25</v>
      </c>
      <c r="X231" s="37">
        <v>-2047851.25</v>
      </c>
      <c r="Y231" s="37">
        <v>-2047851.25</v>
      </c>
      <c r="Z231" s="37">
        <v>-2047851.25</v>
      </c>
    </row>
    <row r="232" spans="1:26" x14ac:dyDescent="0.2">
      <c r="B232" s="34" t="s">
        <v>3</v>
      </c>
      <c r="C232" s="35"/>
      <c r="D232" s="35"/>
      <c r="E232" s="36" t="s">
        <v>31</v>
      </c>
      <c r="F232" s="45">
        <v>-13979142.794160295</v>
      </c>
      <c r="G232" s="37">
        <v>0</v>
      </c>
      <c r="H232" s="37">
        <v>0</v>
      </c>
      <c r="I232" s="37">
        <v>0</v>
      </c>
      <c r="J232" s="37">
        <v>0</v>
      </c>
      <c r="K232" s="37">
        <v>-840522.23</v>
      </c>
      <c r="L232" s="37">
        <v>-840522.23</v>
      </c>
      <c r="M232" s="37">
        <v>-840522.23</v>
      </c>
      <c r="N232" s="37">
        <v>-840522.23</v>
      </c>
      <c r="O232" s="37">
        <v>-840522.23</v>
      </c>
      <c r="P232" s="37">
        <v>-2071361.8299999998</v>
      </c>
      <c r="Q232" s="37">
        <v>-2071361.8299999998</v>
      </c>
      <c r="R232" s="37">
        <v>-2071361.8299999998</v>
      </c>
      <c r="S232" s="37">
        <v>-2071361.8299999998</v>
      </c>
      <c r="T232" s="37">
        <v>-2071361.8299999998</v>
      </c>
      <c r="U232" s="37">
        <v>-2071361.8299999998</v>
      </c>
      <c r="V232" s="37">
        <v>-2071361.8299999998</v>
      </c>
      <c r="W232" s="37">
        <v>-2071361.8299999998</v>
      </c>
      <c r="X232" s="37">
        <v>-2071361.8299999998</v>
      </c>
      <c r="Y232" s="37">
        <v>-2071361.8299999998</v>
      </c>
      <c r="Z232" s="37">
        <v>-2071361.8299999998</v>
      </c>
    </row>
    <row r="233" spans="1:26" x14ac:dyDescent="0.2">
      <c r="B233" s="34" t="s">
        <v>4</v>
      </c>
      <c r="C233" s="35"/>
      <c r="D233" s="35"/>
      <c r="E233" s="36" t="s">
        <v>31</v>
      </c>
      <c r="F233" s="45"/>
      <c r="G233" s="37" t="s">
        <v>198</v>
      </c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x14ac:dyDescent="0.2">
      <c r="B234" s="34" t="s">
        <v>6</v>
      </c>
      <c r="C234" s="35"/>
      <c r="D234" s="35"/>
      <c r="E234" s="36" t="s">
        <v>31</v>
      </c>
      <c r="F234" s="45"/>
      <c r="G234" s="37" t="s">
        <v>198</v>
      </c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x14ac:dyDescent="0.2">
      <c r="B235" s="34" t="s">
        <v>107</v>
      </c>
      <c r="C235" s="35"/>
      <c r="D235" s="35"/>
      <c r="E235" s="36" t="s">
        <v>31</v>
      </c>
      <c r="F235" s="45"/>
      <c r="G235" s="37" t="s">
        <v>198</v>
      </c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x14ac:dyDescent="0.2">
      <c r="B236" s="34" t="s">
        <v>108</v>
      </c>
      <c r="C236" s="35"/>
      <c r="D236" s="35"/>
      <c r="E236" s="36" t="s">
        <v>31</v>
      </c>
      <c r="F236" s="45"/>
      <c r="G236" s="37" t="s">
        <v>198</v>
      </c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x14ac:dyDescent="0.2">
      <c r="B237" s="34" t="s">
        <v>109</v>
      </c>
      <c r="C237" s="35"/>
      <c r="D237" s="35"/>
      <c r="E237" s="36" t="s">
        <v>31</v>
      </c>
      <c r="F237" s="45"/>
      <c r="G237" s="37" t="s">
        <v>198</v>
      </c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x14ac:dyDescent="0.2">
      <c r="B238" s="34" t="s">
        <v>110</v>
      </c>
      <c r="C238" s="35"/>
      <c r="D238" s="35"/>
      <c r="E238" s="36" t="s">
        <v>31</v>
      </c>
      <c r="F238" s="45"/>
      <c r="G238" s="37" t="s">
        <v>198</v>
      </c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x14ac:dyDescent="0.2">
      <c r="B239" s="34" t="s">
        <v>146</v>
      </c>
      <c r="C239" s="35"/>
      <c r="D239" s="35"/>
      <c r="E239" s="36" t="s">
        <v>31</v>
      </c>
      <c r="F239" s="45"/>
      <c r="G239" s="37" t="s">
        <v>198</v>
      </c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1" spans="2:26" ht="15" x14ac:dyDescent="0.25">
      <c r="B241" s="29" t="s">
        <v>123</v>
      </c>
      <c r="C241" s="9"/>
      <c r="D241" s="9"/>
      <c r="E241" s="30"/>
      <c r="F241" s="44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2:26" ht="15" x14ac:dyDescent="0.25">
      <c r="B242" s="31" t="s">
        <v>30</v>
      </c>
      <c r="C242" s="31"/>
      <c r="D242" s="31"/>
      <c r="E242" s="32" t="s">
        <v>22</v>
      </c>
      <c r="F242" s="33" t="s">
        <v>50</v>
      </c>
      <c r="G242" s="33">
        <v>2023</v>
      </c>
      <c r="H242" s="33">
        <v>2024</v>
      </c>
      <c r="I242" s="33">
        <v>2025</v>
      </c>
      <c r="J242" s="33">
        <v>2026</v>
      </c>
      <c r="K242" s="33">
        <v>2027</v>
      </c>
      <c r="L242" s="33">
        <v>2028</v>
      </c>
      <c r="M242" s="33">
        <v>2029</v>
      </c>
      <c r="N242" s="33">
        <v>2030</v>
      </c>
      <c r="O242" s="33">
        <v>2031</v>
      </c>
      <c r="P242" s="33">
        <v>2032</v>
      </c>
      <c r="Q242" s="33">
        <v>2033</v>
      </c>
      <c r="R242" s="33">
        <v>2034</v>
      </c>
      <c r="S242" s="33">
        <v>2035</v>
      </c>
      <c r="T242" s="33">
        <v>2036</v>
      </c>
      <c r="U242" s="33">
        <v>2037</v>
      </c>
      <c r="V242" s="33">
        <v>2038</v>
      </c>
      <c r="W242" s="33">
        <v>2039</v>
      </c>
      <c r="X242" s="33">
        <v>2040</v>
      </c>
      <c r="Y242" s="33">
        <v>2041</v>
      </c>
      <c r="Z242" s="33">
        <v>2042</v>
      </c>
    </row>
    <row r="243" spans="2:26" x14ac:dyDescent="0.2">
      <c r="B243" s="34" t="s">
        <v>119</v>
      </c>
      <c r="C243" s="35"/>
      <c r="D243" s="35"/>
      <c r="E243" s="36" t="s">
        <v>31</v>
      </c>
      <c r="F243" s="45">
        <v>0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</row>
    <row r="244" spans="2:26" x14ac:dyDescent="0.2">
      <c r="B244" s="34" t="s">
        <v>120</v>
      </c>
      <c r="C244" s="35"/>
      <c r="D244" s="35"/>
      <c r="E244" s="36" t="s">
        <v>31</v>
      </c>
      <c r="F244" s="45">
        <v>0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</row>
    <row r="245" spans="2:26" x14ac:dyDescent="0.2">
      <c r="B245" s="34" t="s">
        <v>2</v>
      </c>
      <c r="C245" s="35"/>
      <c r="D245" s="35"/>
      <c r="E245" s="36" t="s">
        <v>31</v>
      </c>
      <c r="F245" s="45">
        <v>0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</row>
    <row r="246" spans="2:26" x14ac:dyDescent="0.2">
      <c r="B246" s="34" t="s">
        <v>3</v>
      </c>
      <c r="C246" s="35"/>
      <c r="D246" s="35"/>
      <c r="E246" s="36" t="s">
        <v>31</v>
      </c>
      <c r="F246" s="45">
        <v>0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</row>
    <row r="247" spans="2:26" x14ac:dyDescent="0.2">
      <c r="B247" s="34" t="s">
        <v>4</v>
      </c>
      <c r="C247" s="35"/>
      <c r="D247" s="35"/>
      <c r="E247" s="36" t="s">
        <v>31</v>
      </c>
      <c r="F247" s="45"/>
      <c r="G247" s="37" t="s">
        <v>198</v>
      </c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2:26" x14ac:dyDescent="0.2">
      <c r="B248" s="34" t="s">
        <v>6</v>
      </c>
      <c r="C248" s="35"/>
      <c r="D248" s="35"/>
      <c r="E248" s="36" t="s">
        <v>31</v>
      </c>
      <c r="F248" s="45"/>
      <c r="G248" s="37" t="s">
        <v>198</v>
      </c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2:26" x14ac:dyDescent="0.2">
      <c r="B249" s="34" t="s">
        <v>107</v>
      </c>
      <c r="C249" s="35"/>
      <c r="D249" s="35"/>
      <c r="E249" s="36" t="s">
        <v>31</v>
      </c>
      <c r="F249" s="45"/>
      <c r="G249" s="37" t="s">
        <v>198</v>
      </c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2:26" x14ac:dyDescent="0.2">
      <c r="B250" s="34" t="s">
        <v>108</v>
      </c>
      <c r="C250" s="35"/>
      <c r="D250" s="35"/>
      <c r="E250" s="36" t="s">
        <v>31</v>
      </c>
      <c r="F250" s="45"/>
      <c r="G250" s="37" t="s">
        <v>198</v>
      </c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2:26" x14ac:dyDescent="0.2">
      <c r="B251" s="34" t="s">
        <v>109</v>
      </c>
      <c r="C251" s="35"/>
      <c r="D251" s="35"/>
      <c r="E251" s="36" t="s">
        <v>31</v>
      </c>
      <c r="F251" s="45"/>
      <c r="G251" s="37" t="s">
        <v>198</v>
      </c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2:26" x14ac:dyDescent="0.2">
      <c r="B252" s="34" t="s">
        <v>110</v>
      </c>
      <c r="C252" s="35"/>
      <c r="D252" s="35"/>
      <c r="E252" s="36" t="s">
        <v>31</v>
      </c>
      <c r="F252" s="45"/>
      <c r="G252" s="37" t="s">
        <v>198</v>
      </c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2:26" x14ac:dyDescent="0.2">
      <c r="B253" s="34" t="s">
        <v>146</v>
      </c>
      <c r="C253" s="35"/>
      <c r="D253" s="35"/>
      <c r="E253" s="36" t="s">
        <v>31</v>
      </c>
      <c r="F253" s="45"/>
      <c r="G253" s="37" t="s">
        <v>198</v>
      </c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5" spans="2:26" ht="15" x14ac:dyDescent="0.25">
      <c r="B255" s="29" t="s">
        <v>58</v>
      </c>
      <c r="C255" s="9"/>
      <c r="D255" s="9"/>
      <c r="E255" s="30"/>
      <c r="F255" s="44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2:26" ht="15" x14ac:dyDescent="0.25">
      <c r="B256" s="31" t="s">
        <v>30</v>
      </c>
      <c r="C256" s="31"/>
      <c r="D256" s="31"/>
      <c r="E256" s="32" t="s">
        <v>22</v>
      </c>
      <c r="F256" s="33" t="s">
        <v>50</v>
      </c>
      <c r="G256" s="33">
        <v>2023</v>
      </c>
      <c r="H256" s="33">
        <v>2024</v>
      </c>
      <c r="I256" s="33">
        <v>2025</v>
      </c>
      <c r="J256" s="33">
        <v>2026</v>
      </c>
      <c r="K256" s="33">
        <v>2027</v>
      </c>
      <c r="L256" s="33">
        <v>2028</v>
      </c>
      <c r="M256" s="33">
        <v>2029</v>
      </c>
      <c r="N256" s="33">
        <v>2030</v>
      </c>
      <c r="O256" s="33">
        <v>2031</v>
      </c>
      <c r="P256" s="33">
        <v>2032</v>
      </c>
      <c r="Q256" s="33">
        <v>2033</v>
      </c>
      <c r="R256" s="33">
        <v>2034</v>
      </c>
      <c r="S256" s="33">
        <v>2035</v>
      </c>
      <c r="T256" s="33">
        <v>2036</v>
      </c>
      <c r="U256" s="33">
        <v>2037</v>
      </c>
      <c r="V256" s="33">
        <v>2038</v>
      </c>
      <c r="W256" s="33">
        <v>2039</v>
      </c>
      <c r="X256" s="33">
        <v>2040</v>
      </c>
      <c r="Y256" s="33">
        <v>2041</v>
      </c>
      <c r="Z256" s="33">
        <v>2042</v>
      </c>
    </row>
    <row r="257" spans="1:26" x14ac:dyDescent="0.2">
      <c r="B257" s="34" t="s">
        <v>119</v>
      </c>
      <c r="C257" s="35"/>
      <c r="D257" s="35"/>
      <c r="E257" s="36" t="s">
        <v>31</v>
      </c>
      <c r="F257" s="45">
        <v>0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</row>
    <row r="258" spans="1:26" x14ac:dyDescent="0.2">
      <c r="B258" s="34" t="s">
        <v>120</v>
      </c>
      <c r="C258" s="35"/>
      <c r="D258" s="35"/>
      <c r="E258" s="36" t="s">
        <v>31</v>
      </c>
      <c r="F258" s="45">
        <v>0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</row>
    <row r="259" spans="1:26" x14ac:dyDescent="0.2">
      <c r="B259" s="34" t="s">
        <v>2</v>
      </c>
      <c r="C259" s="35"/>
      <c r="D259" s="35"/>
      <c r="E259" s="36" t="s">
        <v>31</v>
      </c>
      <c r="F259" s="45">
        <v>0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</row>
    <row r="260" spans="1:26" x14ac:dyDescent="0.2">
      <c r="B260" s="34" t="s">
        <v>3</v>
      </c>
      <c r="C260" s="35"/>
      <c r="D260" s="35"/>
      <c r="E260" s="36" t="s">
        <v>31</v>
      </c>
      <c r="F260" s="45">
        <v>0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</row>
    <row r="261" spans="1:26" x14ac:dyDescent="0.2">
      <c r="B261" s="34" t="s">
        <v>4</v>
      </c>
      <c r="C261" s="35"/>
      <c r="D261" s="35"/>
      <c r="E261" s="36" t="s">
        <v>31</v>
      </c>
      <c r="F261" s="45"/>
      <c r="G261" s="37" t="s">
        <v>198</v>
      </c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x14ac:dyDescent="0.2">
      <c r="B262" s="34" t="s">
        <v>6</v>
      </c>
      <c r="C262" s="35"/>
      <c r="D262" s="35"/>
      <c r="E262" s="36" t="s">
        <v>31</v>
      </c>
      <c r="F262" s="45"/>
      <c r="G262" s="37" t="s">
        <v>198</v>
      </c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x14ac:dyDescent="0.2">
      <c r="B263" s="34" t="s">
        <v>107</v>
      </c>
      <c r="C263" s="35"/>
      <c r="D263" s="35"/>
      <c r="E263" s="36" t="s">
        <v>31</v>
      </c>
      <c r="F263" s="45"/>
      <c r="G263" s="37" t="s">
        <v>198</v>
      </c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x14ac:dyDescent="0.2">
      <c r="B264" s="34" t="s">
        <v>108</v>
      </c>
      <c r="C264" s="35"/>
      <c r="D264" s="35"/>
      <c r="E264" s="36" t="s">
        <v>31</v>
      </c>
      <c r="F264" s="45"/>
      <c r="G264" s="37" t="s">
        <v>198</v>
      </c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x14ac:dyDescent="0.2">
      <c r="B265" s="34" t="s">
        <v>109</v>
      </c>
      <c r="C265" s="35"/>
      <c r="D265" s="35"/>
      <c r="E265" s="36" t="s">
        <v>31</v>
      </c>
      <c r="F265" s="45"/>
      <c r="G265" s="37" t="s">
        <v>198</v>
      </c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x14ac:dyDescent="0.2">
      <c r="B266" s="34" t="s">
        <v>110</v>
      </c>
      <c r="C266" s="35"/>
      <c r="D266" s="35"/>
      <c r="E266" s="36" t="s">
        <v>31</v>
      </c>
      <c r="F266" s="45"/>
      <c r="G266" s="37" t="s">
        <v>198</v>
      </c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x14ac:dyDescent="0.2">
      <c r="B267" s="34" t="s">
        <v>146</v>
      </c>
      <c r="C267" s="35"/>
      <c r="D267" s="35"/>
      <c r="E267" s="36" t="s">
        <v>31</v>
      </c>
      <c r="F267" s="45"/>
      <c r="G267" s="37" t="s">
        <v>198</v>
      </c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70" spans="1:26" ht="15" x14ac:dyDescent="0.25">
      <c r="B270" s="29" t="s">
        <v>9</v>
      </c>
      <c r="C270" s="9"/>
      <c r="D270" s="9"/>
      <c r="E270" s="30"/>
      <c r="F270" s="44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5" x14ac:dyDescent="0.25">
      <c r="B271" s="31" t="s">
        <v>30</v>
      </c>
      <c r="C271" s="31"/>
      <c r="D271" s="31"/>
      <c r="E271" s="32" t="s">
        <v>22</v>
      </c>
      <c r="F271" s="33" t="s">
        <v>50</v>
      </c>
      <c r="G271" s="33">
        <v>2023</v>
      </c>
      <c r="H271" s="33">
        <v>2024</v>
      </c>
      <c r="I271" s="33">
        <v>2025</v>
      </c>
      <c r="J271" s="33">
        <v>2026</v>
      </c>
      <c r="K271" s="33">
        <v>2027</v>
      </c>
      <c r="L271" s="33">
        <v>2028</v>
      </c>
      <c r="M271" s="33">
        <v>2029</v>
      </c>
      <c r="N271" s="33">
        <v>2030</v>
      </c>
      <c r="O271" s="33">
        <v>2031</v>
      </c>
      <c r="P271" s="33">
        <v>2032</v>
      </c>
      <c r="Q271" s="33">
        <v>2033</v>
      </c>
      <c r="R271" s="33">
        <v>2034</v>
      </c>
      <c r="S271" s="33">
        <v>2035</v>
      </c>
      <c r="T271" s="33">
        <v>2036</v>
      </c>
      <c r="U271" s="33">
        <v>2037</v>
      </c>
      <c r="V271" s="33">
        <v>2038</v>
      </c>
      <c r="W271" s="33">
        <v>2039</v>
      </c>
      <c r="X271" s="33">
        <v>2040</v>
      </c>
      <c r="Y271" s="33">
        <v>2041</v>
      </c>
      <c r="Z271" s="33">
        <v>2042</v>
      </c>
    </row>
    <row r="272" spans="1:26" x14ac:dyDescent="0.2">
      <c r="A272" s="64"/>
      <c r="B272" s="34" t="s">
        <v>119</v>
      </c>
      <c r="C272" s="35"/>
      <c r="D272" s="35"/>
      <c r="E272" s="36" t="s">
        <v>31</v>
      </c>
      <c r="F272" s="45">
        <v>0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</row>
    <row r="273" spans="1:26" x14ac:dyDescent="0.2">
      <c r="A273" s="64"/>
      <c r="B273" s="34" t="s">
        <v>120</v>
      </c>
      <c r="C273" s="35"/>
      <c r="D273" s="35"/>
      <c r="E273" s="36" t="s">
        <v>31</v>
      </c>
      <c r="F273" s="45">
        <v>0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</row>
    <row r="274" spans="1:26" x14ac:dyDescent="0.2">
      <c r="A274" s="64"/>
      <c r="B274" s="34" t="s">
        <v>2</v>
      </c>
      <c r="C274" s="35"/>
      <c r="D274" s="35"/>
      <c r="E274" s="36" t="s">
        <v>31</v>
      </c>
      <c r="F274" s="45">
        <v>0</v>
      </c>
      <c r="G274" s="37">
        <v>0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</row>
    <row r="275" spans="1:26" x14ac:dyDescent="0.2">
      <c r="A275" s="64"/>
      <c r="B275" s="34" t="s">
        <v>3</v>
      </c>
      <c r="C275" s="35"/>
      <c r="D275" s="35"/>
      <c r="E275" s="36" t="s">
        <v>31</v>
      </c>
      <c r="F275" s="45">
        <v>0</v>
      </c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</row>
    <row r="276" spans="1:26" x14ac:dyDescent="0.2">
      <c r="A276" s="64"/>
      <c r="B276" s="34" t="s">
        <v>4</v>
      </c>
      <c r="C276" s="35"/>
      <c r="D276" s="35"/>
      <c r="E276" s="36" t="s">
        <v>31</v>
      </c>
      <c r="F276" s="45"/>
      <c r="G276" s="37" t="s">
        <v>198</v>
      </c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x14ac:dyDescent="0.2">
      <c r="A277" s="64"/>
      <c r="B277" s="34" t="s">
        <v>6</v>
      </c>
      <c r="C277" s="35"/>
      <c r="D277" s="35"/>
      <c r="E277" s="36" t="s">
        <v>31</v>
      </c>
      <c r="F277" s="45"/>
      <c r="G277" s="37" t="s">
        <v>198</v>
      </c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x14ac:dyDescent="0.2">
      <c r="A278" s="64"/>
      <c r="B278" s="34" t="s">
        <v>107</v>
      </c>
      <c r="C278" s="35"/>
      <c r="D278" s="35"/>
      <c r="E278" s="36" t="s">
        <v>31</v>
      </c>
      <c r="F278" s="45"/>
      <c r="G278" s="37" t="s">
        <v>198</v>
      </c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x14ac:dyDescent="0.2">
      <c r="A279" s="64"/>
      <c r="B279" s="34" t="s">
        <v>108</v>
      </c>
      <c r="C279" s="35"/>
      <c r="D279" s="35"/>
      <c r="E279" s="36" t="s">
        <v>31</v>
      </c>
      <c r="F279" s="45"/>
      <c r="G279" s="37" t="s">
        <v>198</v>
      </c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x14ac:dyDescent="0.2">
      <c r="A280" s="64"/>
      <c r="B280" s="34" t="s">
        <v>109</v>
      </c>
      <c r="C280" s="35"/>
      <c r="D280" s="35"/>
      <c r="E280" s="36" t="s">
        <v>31</v>
      </c>
      <c r="F280" s="45"/>
      <c r="G280" s="37" t="s">
        <v>198</v>
      </c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x14ac:dyDescent="0.2">
      <c r="A281" s="64"/>
      <c r="B281" s="34" t="s">
        <v>110</v>
      </c>
      <c r="C281" s="35"/>
      <c r="D281" s="35"/>
      <c r="E281" s="36" t="s">
        <v>31</v>
      </c>
      <c r="F281" s="45"/>
      <c r="G281" s="37" t="s">
        <v>198</v>
      </c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x14ac:dyDescent="0.2">
      <c r="A282" s="64"/>
      <c r="B282" s="34" t="s">
        <v>146</v>
      </c>
      <c r="C282" s="35"/>
      <c r="D282" s="35"/>
      <c r="E282" s="36" t="s">
        <v>31</v>
      </c>
      <c r="F282" s="45"/>
      <c r="G282" s="37" t="s">
        <v>198</v>
      </c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x14ac:dyDescent="0.2">
      <c r="F283" s="66"/>
    </row>
    <row r="284" spans="1:26" ht="15" x14ac:dyDescent="0.25">
      <c r="B284" s="29" t="s">
        <v>10</v>
      </c>
      <c r="C284" s="9"/>
      <c r="D284" s="9"/>
      <c r="E284" s="30"/>
      <c r="F284" s="44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5" x14ac:dyDescent="0.25">
      <c r="B285" s="31" t="s">
        <v>30</v>
      </c>
      <c r="C285" s="31"/>
      <c r="D285" s="31"/>
      <c r="E285" s="32" t="s">
        <v>22</v>
      </c>
      <c r="F285" s="33" t="s">
        <v>50</v>
      </c>
      <c r="G285" s="33">
        <v>2023</v>
      </c>
      <c r="H285" s="33">
        <v>2024</v>
      </c>
      <c r="I285" s="33">
        <v>2025</v>
      </c>
      <c r="J285" s="33">
        <v>2026</v>
      </c>
      <c r="K285" s="33">
        <v>2027</v>
      </c>
      <c r="L285" s="33">
        <v>2028</v>
      </c>
      <c r="M285" s="33">
        <v>2029</v>
      </c>
      <c r="N285" s="33">
        <v>2030</v>
      </c>
      <c r="O285" s="33">
        <v>2031</v>
      </c>
      <c r="P285" s="33">
        <v>2032</v>
      </c>
      <c r="Q285" s="33">
        <v>2033</v>
      </c>
      <c r="R285" s="33">
        <v>2034</v>
      </c>
      <c r="S285" s="33">
        <v>2035</v>
      </c>
      <c r="T285" s="33">
        <v>2036</v>
      </c>
      <c r="U285" s="33">
        <v>2037</v>
      </c>
      <c r="V285" s="33">
        <v>2038</v>
      </c>
      <c r="W285" s="33">
        <v>2039</v>
      </c>
      <c r="X285" s="33">
        <v>2040</v>
      </c>
      <c r="Y285" s="33">
        <v>2041</v>
      </c>
      <c r="Z285" s="33">
        <v>2042</v>
      </c>
    </row>
    <row r="286" spans="1:26" x14ac:dyDescent="0.2">
      <c r="B286" s="34" t="s">
        <v>119</v>
      </c>
      <c r="C286" s="35"/>
      <c r="D286" s="35"/>
      <c r="E286" s="36" t="s">
        <v>31</v>
      </c>
      <c r="F286" s="45">
        <v>0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</row>
    <row r="287" spans="1:26" x14ac:dyDescent="0.2">
      <c r="B287" s="34" t="s">
        <v>120</v>
      </c>
      <c r="C287" s="35"/>
      <c r="D287" s="35"/>
      <c r="E287" s="36" t="s">
        <v>31</v>
      </c>
      <c r="F287" s="45">
        <v>0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</row>
    <row r="288" spans="1:26" x14ac:dyDescent="0.2">
      <c r="B288" s="34" t="s">
        <v>2</v>
      </c>
      <c r="C288" s="35"/>
      <c r="D288" s="35"/>
      <c r="E288" s="36" t="s">
        <v>31</v>
      </c>
      <c r="F288" s="45">
        <v>0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</row>
    <row r="289" spans="2:26" x14ac:dyDescent="0.2">
      <c r="B289" s="34" t="s">
        <v>3</v>
      </c>
      <c r="C289" s="35"/>
      <c r="D289" s="35"/>
      <c r="E289" s="36" t="s">
        <v>31</v>
      </c>
      <c r="F289" s="45">
        <v>0</v>
      </c>
      <c r="G289" s="37">
        <v>0</v>
      </c>
      <c r="H289" s="37">
        <v>0</v>
      </c>
      <c r="I289" s="37">
        <v>0</v>
      </c>
      <c r="J289" s="37">
        <v>0</v>
      </c>
      <c r="K289" s="37">
        <v>0</v>
      </c>
      <c r="L289" s="37">
        <v>0</v>
      </c>
      <c r="M289" s="37">
        <v>0</v>
      </c>
      <c r="N289" s="37">
        <v>0</v>
      </c>
      <c r="O289" s="37">
        <v>0</v>
      </c>
      <c r="P289" s="37">
        <v>0</v>
      </c>
      <c r="Q289" s="37">
        <v>0</v>
      </c>
      <c r="R289" s="37">
        <v>0</v>
      </c>
      <c r="S289" s="37">
        <v>0</v>
      </c>
      <c r="T289" s="37">
        <v>0</v>
      </c>
      <c r="U289" s="37">
        <v>0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</row>
    <row r="290" spans="2:26" x14ac:dyDescent="0.2">
      <c r="B290" s="34" t="s">
        <v>4</v>
      </c>
      <c r="C290" s="35"/>
      <c r="D290" s="35"/>
      <c r="E290" s="36" t="s">
        <v>31</v>
      </c>
      <c r="F290" s="45"/>
      <c r="G290" s="37" t="s">
        <v>198</v>
      </c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2:26" x14ac:dyDescent="0.2">
      <c r="B291" s="34" t="s">
        <v>6</v>
      </c>
      <c r="C291" s="35"/>
      <c r="D291" s="35"/>
      <c r="E291" s="36" t="s">
        <v>31</v>
      </c>
      <c r="F291" s="45"/>
      <c r="G291" s="37" t="s">
        <v>198</v>
      </c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2:26" x14ac:dyDescent="0.2">
      <c r="B292" s="34" t="s">
        <v>107</v>
      </c>
      <c r="C292" s="35"/>
      <c r="D292" s="35"/>
      <c r="E292" s="36" t="s">
        <v>31</v>
      </c>
      <c r="F292" s="45"/>
      <c r="G292" s="37" t="s">
        <v>198</v>
      </c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2:26" x14ac:dyDescent="0.2">
      <c r="B293" s="34" t="s">
        <v>108</v>
      </c>
      <c r="C293" s="35"/>
      <c r="D293" s="35"/>
      <c r="E293" s="36" t="s">
        <v>31</v>
      </c>
      <c r="F293" s="45"/>
      <c r="G293" s="37" t="s">
        <v>198</v>
      </c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2:26" x14ac:dyDescent="0.2">
      <c r="B294" s="34" t="s">
        <v>109</v>
      </c>
      <c r="C294" s="35"/>
      <c r="D294" s="35"/>
      <c r="E294" s="36" t="s">
        <v>31</v>
      </c>
      <c r="F294" s="45"/>
      <c r="G294" s="37" t="s">
        <v>198</v>
      </c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2:26" x14ac:dyDescent="0.2">
      <c r="B295" s="34" t="s">
        <v>110</v>
      </c>
      <c r="C295" s="35"/>
      <c r="D295" s="35"/>
      <c r="E295" s="36" t="s">
        <v>31</v>
      </c>
      <c r="F295" s="45"/>
      <c r="G295" s="37" t="s">
        <v>198</v>
      </c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2:26" x14ac:dyDescent="0.2">
      <c r="B296" s="34" t="s">
        <v>146</v>
      </c>
      <c r="C296" s="35"/>
      <c r="D296" s="35"/>
      <c r="E296" s="36" t="s">
        <v>31</v>
      </c>
      <c r="F296" s="45"/>
      <c r="G296" s="37" t="s">
        <v>198</v>
      </c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2:26" x14ac:dyDescent="0.2">
      <c r="F297" s="66"/>
    </row>
    <row r="298" spans="2:26" ht="15" x14ac:dyDescent="0.25">
      <c r="B298" s="29" t="s">
        <v>129</v>
      </c>
      <c r="C298" s="9"/>
      <c r="D298" s="9"/>
      <c r="E298" s="30"/>
      <c r="F298" s="44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2:26" ht="15" x14ac:dyDescent="0.25">
      <c r="B299" s="31" t="s">
        <v>30</v>
      </c>
      <c r="C299" s="31"/>
      <c r="D299" s="31"/>
      <c r="E299" s="32" t="s">
        <v>22</v>
      </c>
      <c r="F299" s="33" t="s">
        <v>50</v>
      </c>
      <c r="G299" s="33">
        <v>2023</v>
      </c>
      <c r="H299" s="33">
        <v>2024</v>
      </c>
      <c r="I299" s="33">
        <v>2025</v>
      </c>
      <c r="J299" s="33">
        <v>2026</v>
      </c>
      <c r="K299" s="33">
        <v>2027</v>
      </c>
      <c r="L299" s="33">
        <v>2028</v>
      </c>
      <c r="M299" s="33">
        <v>2029</v>
      </c>
      <c r="N299" s="33">
        <v>2030</v>
      </c>
      <c r="O299" s="33">
        <v>2031</v>
      </c>
      <c r="P299" s="33">
        <v>2032</v>
      </c>
      <c r="Q299" s="33">
        <v>2033</v>
      </c>
      <c r="R299" s="33">
        <v>2034</v>
      </c>
      <c r="S299" s="33">
        <v>2035</v>
      </c>
      <c r="T299" s="33">
        <v>2036</v>
      </c>
      <c r="U299" s="33">
        <v>2037</v>
      </c>
      <c r="V299" s="33">
        <v>2038</v>
      </c>
      <c r="W299" s="33">
        <v>2039</v>
      </c>
      <c r="X299" s="33">
        <v>2040</v>
      </c>
      <c r="Y299" s="33">
        <v>2041</v>
      </c>
      <c r="Z299" s="33">
        <v>2042</v>
      </c>
    </row>
    <row r="300" spans="2:26" x14ac:dyDescent="0.2">
      <c r="B300" s="34" t="s">
        <v>119</v>
      </c>
      <c r="C300" s="35"/>
      <c r="D300" s="35"/>
      <c r="E300" s="36" t="s">
        <v>31</v>
      </c>
      <c r="F300" s="45">
        <v>0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</row>
    <row r="301" spans="2:26" x14ac:dyDescent="0.2">
      <c r="B301" s="34" t="s">
        <v>120</v>
      </c>
      <c r="C301" s="35"/>
      <c r="D301" s="35"/>
      <c r="E301" s="36" t="s">
        <v>31</v>
      </c>
      <c r="F301" s="45">
        <v>0</v>
      </c>
      <c r="G301" s="37">
        <v>0</v>
      </c>
      <c r="H301" s="37">
        <v>0</v>
      </c>
      <c r="I301" s="37">
        <v>0</v>
      </c>
      <c r="J301" s="37">
        <v>0</v>
      </c>
      <c r="K301" s="37">
        <v>0</v>
      </c>
      <c r="L301" s="37">
        <v>0</v>
      </c>
      <c r="M301" s="37">
        <v>0</v>
      </c>
      <c r="N301" s="37">
        <v>0</v>
      </c>
      <c r="O301" s="37">
        <v>0</v>
      </c>
      <c r="P301" s="37">
        <v>0</v>
      </c>
      <c r="Q301" s="37">
        <v>0</v>
      </c>
      <c r="R301" s="37">
        <v>0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</row>
    <row r="302" spans="2:26" x14ac:dyDescent="0.2">
      <c r="B302" s="34" t="s">
        <v>2</v>
      </c>
      <c r="C302" s="35"/>
      <c r="D302" s="35"/>
      <c r="E302" s="36" t="s">
        <v>31</v>
      </c>
      <c r="F302" s="45">
        <v>0</v>
      </c>
      <c r="G302" s="37">
        <v>0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</row>
    <row r="303" spans="2:26" x14ac:dyDescent="0.2">
      <c r="B303" s="34" t="s">
        <v>3</v>
      </c>
      <c r="C303" s="35"/>
      <c r="D303" s="35"/>
      <c r="E303" s="36" t="s">
        <v>31</v>
      </c>
      <c r="F303" s="45">
        <v>0</v>
      </c>
      <c r="G303" s="37">
        <v>0</v>
      </c>
      <c r="H303" s="37">
        <v>0</v>
      </c>
      <c r="I303" s="37">
        <v>0</v>
      </c>
      <c r="J303" s="37">
        <v>0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</row>
    <row r="304" spans="2:26" x14ac:dyDescent="0.2">
      <c r="B304" s="34" t="s">
        <v>4</v>
      </c>
      <c r="C304" s="35"/>
      <c r="D304" s="35"/>
      <c r="E304" s="36" t="s">
        <v>31</v>
      </c>
      <c r="F304" s="45"/>
      <c r="G304" s="37" t="s">
        <v>198</v>
      </c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x14ac:dyDescent="0.2">
      <c r="B305" s="34" t="s">
        <v>6</v>
      </c>
      <c r="C305" s="35"/>
      <c r="D305" s="35"/>
      <c r="E305" s="36" t="s">
        <v>31</v>
      </c>
      <c r="F305" s="45"/>
      <c r="G305" s="37" t="s">
        <v>198</v>
      </c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x14ac:dyDescent="0.2">
      <c r="B306" s="34" t="s">
        <v>107</v>
      </c>
      <c r="C306" s="35"/>
      <c r="D306" s="35"/>
      <c r="E306" s="36" t="s">
        <v>31</v>
      </c>
      <c r="F306" s="45"/>
      <c r="G306" s="37" t="s">
        <v>198</v>
      </c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x14ac:dyDescent="0.2">
      <c r="B307" s="34" t="s">
        <v>108</v>
      </c>
      <c r="C307" s="35"/>
      <c r="D307" s="35"/>
      <c r="E307" s="36" t="s">
        <v>31</v>
      </c>
      <c r="F307" s="45"/>
      <c r="G307" s="37" t="s">
        <v>198</v>
      </c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x14ac:dyDescent="0.2">
      <c r="B308" s="34" t="s">
        <v>109</v>
      </c>
      <c r="C308" s="35"/>
      <c r="D308" s="35"/>
      <c r="E308" s="36" t="s">
        <v>31</v>
      </c>
      <c r="F308" s="45"/>
      <c r="G308" s="37" t="s">
        <v>198</v>
      </c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x14ac:dyDescent="0.2">
      <c r="B309" s="34" t="s">
        <v>110</v>
      </c>
      <c r="C309" s="35"/>
      <c r="D309" s="35"/>
      <c r="E309" s="36" t="s">
        <v>31</v>
      </c>
      <c r="F309" s="45"/>
      <c r="G309" s="37" t="s">
        <v>198</v>
      </c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x14ac:dyDescent="0.2">
      <c r="B310" s="34" t="s">
        <v>146</v>
      </c>
      <c r="C310" s="35"/>
      <c r="D310" s="35"/>
      <c r="E310" s="36" t="s">
        <v>31</v>
      </c>
      <c r="F310" s="45"/>
      <c r="G310" s="37" t="s">
        <v>198</v>
      </c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5" x14ac:dyDescent="0.25">
      <c r="B311" s="62"/>
      <c r="F311" s="66"/>
    </row>
    <row r="312" spans="1:26" ht="15" x14ac:dyDescent="0.25">
      <c r="B312" s="29" t="s">
        <v>135</v>
      </c>
      <c r="C312" s="9"/>
      <c r="D312" s="9"/>
      <c r="E312" s="30"/>
      <c r="F312" s="44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5" x14ac:dyDescent="0.25">
      <c r="B313" s="31" t="s">
        <v>30</v>
      </c>
      <c r="C313" s="31"/>
      <c r="D313" s="31"/>
      <c r="E313" s="32" t="s">
        <v>22</v>
      </c>
      <c r="F313" s="33" t="s">
        <v>50</v>
      </c>
      <c r="G313" s="33">
        <v>2023</v>
      </c>
      <c r="H313" s="33">
        <v>2024</v>
      </c>
      <c r="I313" s="33">
        <v>2025</v>
      </c>
      <c r="J313" s="33">
        <v>2026</v>
      </c>
      <c r="K313" s="33">
        <v>2027</v>
      </c>
      <c r="L313" s="33">
        <v>2028</v>
      </c>
      <c r="M313" s="33">
        <v>2029</v>
      </c>
      <c r="N313" s="33">
        <v>2030</v>
      </c>
      <c r="O313" s="33">
        <v>2031</v>
      </c>
      <c r="P313" s="33">
        <v>2032</v>
      </c>
      <c r="Q313" s="33">
        <v>2033</v>
      </c>
      <c r="R313" s="33">
        <v>2034</v>
      </c>
      <c r="S313" s="33">
        <v>2035</v>
      </c>
      <c r="T313" s="33">
        <v>2036</v>
      </c>
      <c r="U313" s="33">
        <v>2037</v>
      </c>
      <c r="V313" s="33">
        <v>2038</v>
      </c>
      <c r="W313" s="33">
        <v>2039</v>
      </c>
      <c r="X313" s="33">
        <v>2040</v>
      </c>
      <c r="Y313" s="33">
        <v>2041</v>
      </c>
      <c r="Z313" s="33">
        <v>2042</v>
      </c>
    </row>
    <row r="314" spans="1:26" x14ac:dyDescent="0.2">
      <c r="A314" s="64"/>
      <c r="B314" s="34" t="s">
        <v>119</v>
      </c>
      <c r="C314" s="35"/>
      <c r="D314" s="35"/>
      <c r="E314" s="36" t="s">
        <v>31</v>
      </c>
      <c r="F314" s="45">
        <v>263957144.53752655</v>
      </c>
      <c r="G314" s="37">
        <v>0</v>
      </c>
      <c r="H314" s="37">
        <v>0</v>
      </c>
      <c r="I314" s="37">
        <v>0</v>
      </c>
      <c r="J314" s="37">
        <v>0</v>
      </c>
      <c r="K314" s="37">
        <v>0</v>
      </c>
      <c r="L314" s="37">
        <v>344981431.31656593</v>
      </c>
      <c r="M314" s="37">
        <v>0</v>
      </c>
      <c r="N314" s="37">
        <v>0</v>
      </c>
      <c r="O314" s="37">
        <v>0</v>
      </c>
      <c r="P314" s="37">
        <v>0</v>
      </c>
      <c r="Q314" s="37">
        <v>0</v>
      </c>
      <c r="R314" s="37">
        <v>0</v>
      </c>
      <c r="S314" s="37">
        <v>0</v>
      </c>
      <c r="T314" s="37">
        <v>0</v>
      </c>
      <c r="U314" s="37">
        <v>0</v>
      </c>
      <c r="V314" s="37">
        <v>0</v>
      </c>
      <c r="W314" s="37">
        <v>0</v>
      </c>
      <c r="X314" s="37">
        <v>0</v>
      </c>
      <c r="Y314" s="37">
        <v>0</v>
      </c>
      <c r="Z314" s="37">
        <v>0</v>
      </c>
    </row>
    <row r="315" spans="1:26" x14ac:dyDescent="0.2">
      <c r="A315" s="64"/>
      <c r="B315" s="34" t="s">
        <v>120</v>
      </c>
      <c r="C315" s="35"/>
      <c r="D315" s="35"/>
      <c r="E315" s="36" t="s">
        <v>31</v>
      </c>
      <c r="F315" s="45">
        <v>440604293.26052594</v>
      </c>
      <c r="G315" s="37">
        <v>0</v>
      </c>
      <c r="H315" s="37">
        <v>0</v>
      </c>
      <c r="I315" s="37">
        <v>0</v>
      </c>
      <c r="J315" s="37">
        <v>0</v>
      </c>
      <c r="K315" s="37">
        <v>218798652.31702885</v>
      </c>
      <c r="L315" s="37">
        <v>345019611.7493096</v>
      </c>
      <c r="M315" s="37">
        <v>0</v>
      </c>
      <c r="N315" s="37">
        <v>0</v>
      </c>
      <c r="O315" s="37">
        <v>0</v>
      </c>
      <c r="P315" s="37">
        <v>0</v>
      </c>
      <c r="Q315" s="37">
        <v>0</v>
      </c>
      <c r="R315" s="37">
        <v>0</v>
      </c>
      <c r="S315" s="37">
        <v>0</v>
      </c>
      <c r="T315" s="37">
        <v>0</v>
      </c>
      <c r="U315" s="37">
        <v>0</v>
      </c>
      <c r="V315" s="37">
        <v>0</v>
      </c>
      <c r="W315" s="37">
        <v>0</v>
      </c>
      <c r="X315" s="37">
        <v>0</v>
      </c>
      <c r="Y315" s="37">
        <v>0</v>
      </c>
      <c r="Z315" s="37">
        <v>0</v>
      </c>
    </row>
    <row r="316" spans="1:26" x14ac:dyDescent="0.2">
      <c r="A316" s="64"/>
      <c r="B316" s="34" t="s">
        <v>2</v>
      </c>
      <c r="C316" s="35"/>
      <c r="D316" s="35"/>
      <c r="E316" s="36" t="s">
        <v>31</v>
      </c>
      <c r="F316" s="45">
        <v>451039025.61024529</v>
      </c>
      <c r="G316" s="37">
        <v>0</v>
      </c>
      <c r="H316" s="37">
        <v>0</v>
      </c>
      <c r="I316" s="37">
        <v>0</v>
      </c>
      <c r="J316" s="37">
        <v>0</v>
      </c>
      <c r="K316" s="37">
        <v>231725455.97453517</v>
      </c>
      <c r="L316" s="37">
        <v>345019611.7493096</v>
      </c>
      <c r="M316" s="37">
        <v>0</v>
      </c>
      <c r="N316" s="37">
        <v>0</v>
      </c>
      <c r="O316" s="37">
        <v>0</v>
      </c>
      <c r="P316" s="37">
        <v>0</v>
      </c>
      <c r="Q316" s="37">
        <v>0</v>
      </c>
      <c r="R316" s="37">
        <v>0</v>
      </c>
      <c r="S316" s="37">
        <v>0</v>
      </c>
      <c r="T316" s="37">
        <v>0</v>
      </c>
      <c r="U316" s="37">
        <v>0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</row>
    <row r="317" spans="1:26" x14ac:dyDescent="0.2">
      <c r="A317" s="64"/>
      <c r="B317" s="34" t="s">
        <v>3</v>
      </c>
      <c r="C317" s="35"/>
      <c r="D317" s="35"/>
      <c r="E317" s="36" t="s">
        <v>31</v>
      </c>
      <c r="F317" s="45">
        <v>451039025.61024529</v>
      </c>
      <c r="G317" s="37">
        <v>0</v>
      </c>
      <c r="H317" s="37">
        <v>0</v>
      </c>
      <c r="I317" s="37">
        <v>0</v>
      </c>
      <c r="J317" s="37">
        <v>0</v>
      </c>
      <c r="K317" s="37">
        <v>231725455.97453517</v>
      </c>
      <c r="L317" s="37">
        <v>345019611.7493096</v>
      </c>
      <c r="M317" s="37">
        <v>0</v>
      </c>
      <c r="N317" s="37">
        <v>0</v>
      </c>
      <c r="O317" s="37">
        <v>0</v>
      </c>
      <c r="P317" s="37">
        <v>0</v>
      </c>
      <c r="Q317" s="37">
        <v>0</v>
      </c>
      <c r="R317" s="37">
        <v>0</v>
      </c>
      <c r="S317" s="37">
        <v>0</v>
      </c>
      <c r="T317" s="37">
        <v>0</v>
      </c>
      <c r="U317" s="37">
        <v>0</v>
      </c>
      <c r="V317" s="37">
        <v>0</v>
      </c>
      <c r="W317" s="37">
        <v>0</v>
      </c>
      <c r="X317" s="37">
        <v>0</v>
      </c>
      <c r="Y317" s="37">
        <v>0</v>
      </c>
      <c r="Z317" s="37">
        <v>0</v>
      </c>
    </row>
    <row r="318" spans="1:26" x14ac:dyDescent="0.2">
      <c r="A318" s="64"/>
      <c r="B318" s="34" t="s">
        <v>4</v>
      </c>
      <c r="C318" s="35"/>
      <c r="D318" s="35"/>
      <c r="E318" s="36" t="s">
        <v>31</v>
      </c>
      <c r="F318" s="45"/>
      <c r="G318" s="37" t="s">
        <v>198</v>
      </c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x14ac:dyDescent="0.2">
      <c r="A319" s="64"/>
      <c r="B319" s="34" t="s">
        <v>6</v>
      </c>
      <c r="C319" s="35"/>
      <c r="D319" s="35"/>
      <c r="E319" s="36" t="s">
        <v>31</v>
      </c>
      <c r="F319" s="45"/>
      <c r="G319" s="37" t="s">
        <v>198</v>
      </c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x14ac:dyDescent="0.2">
      <c r="A320" s="64"/>
      <c r="B320" s="34" t="s">
        <v>107</v>
      </c>
      <c r="C320" s="35"/>
      <c r="D320" s="35"/>
      <c r="E320" s="36" t="s">
        <v>31</v>
      </c>
      <c r="F320" s="45"/>
      <c r="G320" s="37" t="s">
        <v>198</v>
      </c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x14ac:dyDescent="0.2">
      <c r="A321" s="64"/>
      <c r="B321" s="34" t="s">
        <v>108</v>
      </c>
      <c r="C321" s="35"/>
      <c r="D321" s="35"/>
      <c r="E321" s="36" t="s">
        <v>31</v>
      </c>
      <c r="F321" s="45"/>
      <c r="G321" s="37" t="s">
        <v>198</v>
      </c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x14ac:dyDescent="0.2">
      <c r="A322" s="64"/>
      <c r="B322" s="34" t="s">
        <v>109</v>
      </c>
      <c r="C322" s="35"/>
      <c r="D322" s="35"/>
      <c r="E322" s="36" t="s">
        <v>31</v>
      </c>
      <c r="F322" s="45"/>
      <c r="G322" s="37" t="s">
        <v>198</v>
      </c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x14ac:dyDescent="0.2">
      <c r="A323" s="64"/>
      <c r="B323" s="34" t="s">
        <v>110</v>
      </c>
      <c r="C323" s="35"/>
      <c r="D323" s="35"/>
      <c r="E323" s="36" t="s">
        <v>31</v>
      </c>
      <c r="F323" s="45"/>
      <c r="G323" s="37" t="s">
        <v>198</v>
      </c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x14ac:dyDescent="0.2">
      <c r="A324" s="64"/>
      <c r="B324" s="34" t="s">
        <v>146</v>
      </c>
      <c r="C324" s="35"/>
      <c r="D324" s="35"/>
      <c r="E324" s="36" t="s">
        <v>31</v>
      </c>
      <c r="F324" s="45"/>
      <c r="G324" s="37" t="s">
        <v>198</v>
      </c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x14ac:dyDescent="0.2">
      <c r="O325" s="82"/>
    </row>
    <row r="326" spans="1:26" ht="15" x14ac:dyDescent="0.25">
      <c r="B326" s="29" t="s">
        <v>11</v>
      </c>
      <c r="C326" s="9"/>
      <c r="D326" s="9"/>
      <c r="E326" s="30"/>
      <c r="F326" s="44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5" x14ac:dyDescent="0.25">
      <c r="B327" s="31" t="s">
        <v>30</v>
      </c>
      <c r="C327" s="31"/>
      <c r="D327" s="31"/>
      <c r="E327" s="32" t="s">
        <v>22</v>
      </c>
      <c r="F327" s="33" t="s">
        <v>50</v>
      </c>
      <c r="G327" s="33">
        <v>2023</v>
      </c>
      <c r="H327" s="33">
        <v>2024</v>
      </c>
      <c r="I327" s="33">
        <v>2025</v>
      </c>
      <c r="J327" s="33">
        <v>2026</v>
      </c>
      <c r="K327" s="33">
        <v>2027</v>
      </c>
      <c r="L327" s="33">
        <v>2028</v>
      </c>
      <c r="M327" s="33">
        <v>2029</v>
      </c>
      <c r="N327" s="33">
        <v>2030</v>
      </c>
      <c r="O327" s="33">
        <v>2031</v>
      </c>
      <c r="P327" s="33">
        <v>2032</v>
      </c>
      <c r="Q327" s="33">
        <v>2033</v>
      </c>
      <c r="R327" s="33">
        <v>2034</v>
      </c>
      <c r="S327" s="33">
        <v>2035</v>
      </c>
      <c r="T327" s="33">
        <v>2036</v>
      </c>
      <c r="U327" s="33">
        <v>2037</v>
      </c>
      <c r="V327" s="33">
        <v>2038</v>
      </c>
      <c r="W327" s="33">
        <v>2039</v>
      </c>
      <c r="X327" s="33">
        <v>2040</v>
      </c>
      <c r="Y327" s="33">
        <v>2041</v>
      </c>
      <c r="Z327" s="33">
        <v>2042</v>
      </c>
    </row>
    <row r="328" spans="1:26" x14ac:dyDescent="0.2">
      <c r="B328" s="34" t="s">
        <v>119</v>
      </c>
      <c r="C328" s="35"/>
      <c r="D328" s="35"/>
      <c r="E328" s="36" t="s">
        <v>31</v>
      </c>
      <c r="F328" s="45">
        <v>0</v>
      </c>
      <c r="G328" s="37">
        <v>0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</row>
    <row r="329" spans="1:26" x14ac:dyDescent="0.2">
      <c r="B329" s="34" t="s">
        <v>120</v>
      </c>
      <c r="C329" s="35"/>
      <c r="D329" s="35"/>
      <c r="E329" s="36" t="s">
        <v>31</v>
      </c>
      <c r="F329" s="45">
        <v>0</v>
      </c>
      <c r="G329" s="37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0</v>
      </c>
      <c r="M329" s="37">
        <v>0</v>
      </c>
      <c r="N329" s="37">
        <v>0</v>
      </c>
      <c r="O329" s="37">
        <v>0</v>
      </c>
      <c r="P329" s="37">
        <v>0</v>
      </c>
      <c r="Q329" s="37">
        <v>0</v>
      </c>
      <c r="R329" s="37">
        <v>0</v>
      </c>
      <c r="S329" s="37">
        <v>0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</row>
    <row r="330" spans="1:26" x14ac:dyDescent="0.2">
      <c r="B330" s="34" t="s">
        <v>2</v>
      </c>
      <c r="C330" s="35"/>
      <c r="D330" s="35"/>
      <c r="E330" s="36" t="s">
        <v>31</v>
      </c>
      <c r="F330" s="45">
        <v>0</v>
      </c>
      <c r="G330" s="37">
        <v>0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37">
        <v>0</v>
      </c>
      <c r="N330" s="37">
        <v>0</v>
      </c>
      <c r="O330" s="37">
        <v>0</v>
      </c>
      <c r="P330" s="37">
        <v>0</v>
      </c>
      <c r="Q330" s="37">
        <v>0</v>
      </c>
      <c r="R330" s="37">
        <v>0</v>
      </c>
      <c r="S330" s="37">
        <v>0</v>
      </c>
      <c r="T330" s="37">
        <v>0</v>
      </c>
      <c r="U330" s="37">
        <v>0</v>
      </c>
      <c r="V330" s="37">
        <v>0</v>
      </c>
      <c r="W330" s="37">
        <v>0</v>
      </c>
      <c r="X330" s="37">
        <v>0</v>
      </c>
      <c r="Y330" s="37">
        <v>0</v>
      </c>
      <c r="Z330" s="37">
        <v>0</v>
      </c>
    </row>
    <row r="331" spans="1:26" x14ac:dyDescent="0.2">
      <c r="B331" s="34" t="s">
        <v>3</v>
      </c>
      <c r="C331" s="35"/>
      <c r="D331" s="35"/>
      <c r="E331" s="36" t="s">
        <v>31</v>
      </c>
      <c r="F331" s="45">
        <v>0</v>
      </c>
      <c r="G331" s="37">
        <v>0</v>
      </c>
      <c r="H331" s="37">
        <v>0</v>
      </c>
      <c r="I331" s="37">
        <v>0</v>
      </c>
      <c r="J331" s="37">
        <v>0</v>
      </c>
      <c r="K331" s="37">
        <v>0</v>
      </c>
      <c r="L331" s="37">
        <v>0</v>
      </c>
      <c r="M331" s="37">
        <v>0</v>
      </c>
      <c r="N331" s="37">
        <v>0</v>
      </c>
      <c r="O331" s="37">
        <v>0</v>
      </c>
      <c r="P331" s="37">
        <v>0</v>
      </c>
      <c r="Q331" s="37">
        <v>0</v>
      </c>
      <c r="R331" s="37">
        <v>0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</row>
    <row r="332" spans="1:26" x14ac:dyDescent="0.2">
      <c r="B332" s="34" t="s">
        <v>4</v>
      </c>
      <c r="C332" s="35"/>
      <c r="D332" s="35"/>
      <c r="E332" s="36" t="s">
        <v>31</v>
      </c>
      <c r="F332" s="45"/>
      <c r="G332" s="37" t="s">
        <v>198</v>
      </c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x14ac:dyDescent="0.2">
      <c r="B333" s="34" t="s">
        <v>6</v>
      </c>
      <c r="C333" s="35"/>
      <c r="D333" s="35"/>
      <c r="E333" s="36" t="s">
        <v>31</v>
      </c>
      <c r="F333" s="45"/>
      <c r="G333" s="37" t="s">
        <v>198</v>
      </c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x14ac:dyDescent="0.2">
      <c r="B334" s="34" t="s">
        <v>107</v>
      </c>
      <c r="C334" s="35"/>
      <c r="D334" s="35"/>
      <c r="E334" s="36" t="s">
        <v>31</v>
      </c>
      <c r="F334" s="45"/>
      <c r="G334" s="37" t="s">
        <v>198</v>
      </c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x14ac:dyDescent="0.2">
      <c r="B335" s="34" t="s">
        <v>108</v>
      </c>
      <c r="C335" s="35"/>
      <c r="D335" s="35"/>
      <c r="E335" s="36" t="s">
        <v>31</v>
      </c>
      <c r="F335" s="45"/>
      <c r="G335" s="37" t="s">
        <v>198</v>
      </c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x14ac:dyDescent="0.2">
      <c r="B336" s="34" t="s">
        <v>109</v>
      </c>
      <c r="C336" s="35"/>
      <c r="D336" s="35"/>
      <c r="E336" s="36" t="s">
        <v>31</v>
      </c>
      <c r="F336" s="45"/>
      <c r="G336" s="37" t="s">
        <v>198</v>
      </c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2:26" x14ac:dyDescent="0.2">
      <c r="B337" s="34" t="s">
        <v>110</v>
      </c>
      <c r="C337" s="35"/>
      <c r="D337" s="35"/>
      <c r="E337" s="36" t="s">
        <v>31</v>
      </c>
      <c r="F337" s="45"/>
      <c r="G337" s="37" t="s">
        <v>198</v>
      </c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2:26" x14ac:dyDescent="0.2">
      <c r="B338" s="34" t="s">
        <v>146</v>
      </c>
      <c r="C338" s="35"/>
      <c r="D338" s="35"/>
      <c r="E338" s="36" t="s">
        <v>31</v>
      </c>
      <c r="F338" s="45"/>
      <c r="G338" s="37" t="s">
        <v>198</v>
      </c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2:26" x14ac:dyDescent="0.2">
      <c r="F339" s="66"/>
    </row>
    <row r="340" spans="2:26" ht="15" x14ac:dyDescent="0.25">
      <c r="B340" s="29" t="s">
        <v>8</v>
      </c>
      <c r="C340" s="9"/>
      <c r="D340" s="9"/>
      <c r="E340" s="30"/>
      <c r="F340" s="44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2:26" ht="15" x14ac:dyDescent="0.25">
      <c r="B341" s="31" t="s">
        <v>30</v>
      </c>
      <c r="C341" s="31"/>
      <c r="D341" s="31"/>
      <c r="E341" s="32" t="s">
        <v>22</v>
      </c>
      <c r="F341" s="33" t="s">
        <v>50</v>
      </c>
      <c r="G341" s="33">
        <v>2023</v>
      </c>
      <c r="H341" s="33">
        <v>2024</v>
      </c>
      <c r="I341" s="33">
        <v>2025</v>
      </c>
      <c r="J341" s="33">
        <v>2026</v>
      </c>
      <c r="K341" s="33">
        <v>2027</v>
      </c>
      <c r="L341" s="33">
        <v>2028</v>
      </c>
      <c r="M341" s="33">
        <v>2029</v>
      </c>
      <c r="N341" s="33">
        <v>2030</v>
      </c>
      <c r="O341" s="33">
        <v>2031</v>
      </c>
      <c r="P341" s="33">
        <v>2032</v>
      </c>
      <c r="Q341" s="33">
        <v>2033</v>
      </c>
      <c r="R341" s="33">
        <v>2034</v>
      </c>
      <c r="S341" s="33">
        <v>2035</v>
      </c>
      <c r="T341" s="33">
        <v>2036</v>
      </c>
      <c r="U341" s="33">
        <v>2037</v>
      </c>
      <c r="V341" s="33">
        <v>2038</v>
      </c>
      <c r="W341" s="33">
        <v>2039</v>
      </c>
      <c r="X341" s="33">
        <v>2040</v>
      </c>
      <c r="Y341" s="33">
        <v>2041</v>
      </c>
      <c r="Z341" s="33">
        <v>2042</v>
      </c>
    </row>
    <row r="342" spans="2:26" x14ac:dyDescent="0.2">
      <c r="B342" s="34" t="s">
        <v>119</v>
      </c>
      <c r="C342" s="35"/>
      <c r="D342" s="35"/>
      <c r="E342" s="36" t="s">
        <v>31</v>
      </c>
      <c r="F342" s="45">
        <v>0</v>
      </c>
      <c r="G342" s="37">
        <v>0</v>
      </c>
      <c r="H342" s="37">
        <v>0</v>
      </c>
      <c r="I342" s="37">
        <v>0</v>
      </c>
      <c r="J342" s="37">
        <v>0</v>
      </c>
      <c r="K342" s="37">
        <v>0</v>
      </c>
      <c r="L342" s="37">
        <v>0</v>
      </c>
      <c r="M342" s="37">
        <v>0</v>
      </c>
      <c r="N342" s="37">
        <v>0</v>
      </c>
      <c r="O342" s="37">
        <v>0</v>
      </c>
      <c r="P342" s="37">
        <v>0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</row>
    <row r="343" spans="2:26" x14ac:dyDescent="0.2">
      <c r="B343" s="34" t="s">
        <v>120</v>
      </c>
      <c r="C343" s="35"/>
      <c r="D343" s="35"/>
      <c r="E343" s="36" t="s">
        <v>31</v>
      </c>
      <c r="F343" s="45">
        <v>0</v>
      </c>
      <c r="G343" s="37">
        <v>0</v>
      </c>
      <c r="H343" s="37">
        <v>0</v>
      </c>
      <c r="I343" s="37">
        <v>0</v>
      </c>
      <c r="J343" s="37">
        <v>0</v>
      </c>
      <c r="K343" s="37">
        <v>0</v>
      </c>
      <c r="L343" s="37">
        <v>0</v>
      </c>
      <c r="M343" s="37">
        <v>0</v>
      </c>
      <c r="N343" s="37">
        <v>0</v>
      </c>
      <c r="O343" s="37">
        <v>0</v>
      </c>
      <c r="P343" s="37">
        <v>0</v>
      </c>
      <c r="Q343" s="37">
        <v>0</v>
      </c>
      <c r="R343" s="37">
        <v>0</v>
      </c>
      <c r="S343" s="37">
        <v>0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</row>
    <row r="344" spans="2:26" x14ac:dyDescent="0.2">
      <c r="B344" s="34" t="s">
        <v>2</v>
      </c>
      <c r="C344" s="35"/>
      <c r="D344" s="35"/>
      <c r="E344" s="36" t="s">
        <v>31</v>
      </c>
      <c r="F344" s="45">
        <v>0</v>
      </c>
      <c r="G344" s="37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</row>
    <row r="345" spans="2:26" x14ac:dyDescent="0.2">
      <c r="B345" s="34" t="s">
        <v>3</v>
      </c>
      <c r="C345" s="35"/>
      <c r="D345" s="35"/>
      <c r="E345" s="36" t="s">
        <v>31</v>
      </c>
      <c r="F345" s="45">
        <v>0</v>
      </c>
      <c r="G345" s="37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</row>
    <row r="346" spans="2:26" x14ac:dyDescent="0.2">
      <c r="B346" s="34" t="s">
        <v>4</v>
      </c>
      <c r="C346" s="35"/>
      <c r="D346" s="35"/>
      <c r="E346" s="36" t="s">
        <v>31</v>
      </c>
      <c r="F346" s="45"/>
      <c r="G346" s="37" t="s">
        <v>198</v>
      </c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2:26" x14ac:dyDescent="0.2">
      <c r="B347" s="34" t="s">
        <v>6</v>
      </c>
      <c r="C347" s="35"/>
      <c r="D347" s="35"/>
      <c r="E347" s="36" t="s">
        <v>31</v>
      </c>
      <c r="F347" s="45"/>
      <c r="G347" s="37" t="s">
        <v>198</v>
      </c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2:26" x14ac:dyDescent="0.2">
      <c r="B348" s="34" t="s">
        <v>107</v>
      </c>
      <c r="C348" s="35"/>
      <c r="D348" s="35"/>
      <c r="E348" s="36" t="s">
        <v>31</v>
      </c>
      <c r="F348" s="45"/>
      <c r="G348" s="37" t="s">
        <v>198</v>
      </c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2:26" x14ac:dyDescent="0.2">
      <c r="B349" s="34" t="s">
        <v>108</v>
      </c>
      <c r="C349" s="35"/>
      <c r="D349" s="35"/>
      <c r="E349" s="36" t="s">
        <v>31</v>
      </c>
      <c r="F349" s="45"/>
      <c r="G349" s="37" t="s">
        <v>198</v>
      </c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2:26" x14ac:dyDescent="0.2">
      <c r="B350" s="34" t="s">
        <v>109</v>
      </c>
      <c r="C350" s="35"/>
      <c r="D350" s="35"/>
      <c r="E350" s="36" t="s">
        <v>31</v>
      </c>
      <c r="F350" s="45"/>
      <c r="G350" s="37" t="s">
        <v>198</v>
      </c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2:26" x14ac:dyDescent="0.2">
      <c r="B351" s="34" t="s">
        <v>110</v>
      </c>
      <c r="C351" s="35"/>
      <c r="D351" s="35"/>
      <c r="E351" s="36" t="s">
        <v>31</v>
      </c>
      <c r="F351" s="45"/>
      <c r="G351" s="37" t="s">
        <v>198</v>
      </c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2:26" x14ac:dyDescent="0.2">
      <c r="B352" s="34" t="s">
        <v>146</v>
      </c>
      <c r="C352" s="35"/>
      <c r="D352" s="35"/>
      <c r="E352" s="36" t="s">
        <v>31</v>
      </c>
      <c r="F352" s="45"/>
      <c r="G352" s="37" t="s">
        <v>198</v>
      </c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4" spans="2:26" ht="15" x14ac:dyDescent="0.25">
      <c r="B354" s="29" t="s">
        <v>66</v>
      </c>
      <c r="C354" s="9"/>
      <c r="D354" s="9"/>
      <c r="E354" s="30"/>
      <c r="F354" s="44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2:26" ht="15" x14ac:dyDescent="0.25">
      <c r="B355" s="31" t="s">
        <v>30</v>
      </c>
      <c r="C355" s="31"/>
      <c r="D355" s="31"/>
      <c r="E355" s="32" t="s">
        <v>22</v>
      </c>
      <c r="F355" s="33" t="s">
        <v>50</v>
      </c>
      <c r="G355" s="33">
        <v>2023</v>
      </c>
      <c r="H355" s="33">
        <v>2024</v>
      </c>
      <c r="I355" s="33">
        <v>2025</v>
      </c>
      <c r="J355" s="33">
        <v>2026</v>
      </c>
      <c r="K355" s="33">
        <v>2027</v>
      </c>
      <c r="L355" s="33">
        <v>2028</v>
      </c>
      <c r="M355" s="33">
        <v>2029</v>
      </c>
      <c r="N355" s="33">
        <v>2030</v>
      </c>
      <c r="O355" s="33">
        <v>2031</v>
      </c>
      <c r="P355" s="33">
        <v>2032</v>
      </c>
      <c r="Q355" s="33">
        <v>2033</v>
      </c>
      <c r="R355" s="33">
        <v>2034</v>
      </c>
      <c r="S355" s="33">
        <v>2035</v>
      </c>
      <c r="T355" s="33">
        <v>2036</v>
      </c>
      <c r="U355" s="33">
        <v>2037</v>
      </c>
      <c r="V355" s="33">
        <v>2038</v>
      </c>
      <c r="W355" s="33">
        <v>2039</v>
      </c>
      <c r="X355" s="33">
        <v>2040</v>
      </c>
      <c r="Y355" s="33">
        <v>2041</v>
      </c>
      <c r="Z355" s="33">
        <v>2042</v>
      </c>
    </row>
    <row r="356" spans="2:26" x14ac:dyDescent="0.2">
      <c r="B356" s="34" t="s">
        <v>119</v>
      </c>
      <c r="C356" s="35"/>
      <c r="D356" s="35"/>
      <c r="E356" s="36" t="s">
        <v>31</v>
      </c>
      <c r="F356" s="45">
        <v>0</v>
      </c>
      <c r="G356" s="37">
        <v>0</v>
      </c>
      <c r="H356" s="37">
        <v>0</v>
      </c>
      <c r="I356" s="37">
        <v>0</v>
      </c>
      <c r="J356" s="37">
        <v>0</v>
      </c>
      <c r="K356" s="37">
        <v>0</v>
      </c>
      <c r="L356" s="37">
        <v>0</v>
      </c>
      <c r="M356" s="37">
        <v>0</v>
      </c>
      <c r="N356" s="37">
        <v>0</v>
      </c>
      <c r="O356" s="37">
        <v>0</v>
      </c>
      <c r="P356" s="37">
        <v>0</v>
      </c>
      <c r="Q356" s="37">
        <v>0</v>
      </c>
      <c r="R356" s="37">
        <v>0</v>
      </c>
      <c r="S356" s="37">
        <v>0</v>
      </c>
      <c r="T356" s="37">
        <v>0</v>
      </c>
      <c r="U356" s="37">
        <v>0</v>
      </c>
      <c r="V356" s="37">
        <v>0</v>
      </c>
      <c r="W356" s="37">
        <v>0</v>
      </c>
      <c r="X356" s="37">
        <v>0</v>
      </c>
      <c r="Y356" s="37">
        <v>0</v>
      </c>
      <c r="Z356" s="37">
        <v>0</v>
      </c>
    </row>
    <row r="357" spans="2:26" x14ac:dyDescent="0.2">
      <c r="B357" s="34" t="s">
        <v>120</v>
      </c>
      <c r="C357" s="35"/>
      <c r="D357" s="35"/>
      <c r="E357" s="36" t="s">
        <v>31</v>
      </c>
      <c r="F357" s="45">
        <v>0</v>
      </c>
      <c r="G357" s="37">
        <v>0</v>
      </c>
      <c r="H357" s="37">
        <v>0</v>
      </c>
      <c r="I357" s="37">
        <v>0</v>
      </c>
      <c r="J357" s="37">
        <v>0</v>
      </c>
      <c r="K357" s="37">
        <v>0</v>
      </c>
      <c r="L357" s="37">
        <v>0</v>
      </c>
      <c r="M357" s="37">
        <v>0</v>
      </c>
      <c r="N357" s="37">
        <v>0</v>
      </c>
      <c r="O357" s="37">
        <v>0</v>
      </c>
      <c r="P357" s="37">
        <v>0</v>
      </c>
      <c r="Q357" s="37">
        <v>0</v>
      </c>
      <c r="R357" s="37">
        <v>0</v>
      </c>
      <c r="S357" s="37">
        <v>0</v>
      </c>
      <c r="T357" s="37">
        <v>0</v>
      </c>
      <c r="U357" s="37">
        <v>0</v>
      </c>
      <c r="V357" s="37">
        <v>0</v>
      </c>
      <c r="W357" s="37">
        <v>0</v>
      </c>
      <c r="X357" s="37">
        <v>0</v>
      </c>
      <c r="Y357" s="37">
        <v>0</v>
      </c>
      <c r="Z357" s="37">
        <v>0</v>
      </c>
    </row>
    <row r="358" spans="2:26" x14ac:dyDescent="0.2">
      <c r="B358" s="34" t="s">
        <v>2</v>
      </c>
      <c r="C358" s="35"/>
      <c r="D358" s="35"/>
      <c r="E358" s="36" t="s">
        <v>31</v>
      </c>
      <c r="F358" s="45">
        <v>0</v>
      </c>
      <c r="G358" s="37">
        <v>0</v>
      </c>
      <c r="H358" s="37">
        <v>0</v>
      </c>
      <c r="I358" s="37">
        <v>0</v>
      </c>
      <c r="J358" s="37">
        <v>0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0</v>
      </c>
      <c r="Q358" s="37">
        <v>0</v>
      </c>
      <c r="R358" s="37">
        <v>0</v>
      </c>
      <c r="S358" s="37">
        <v>0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</row>
    <row r="359" spans="2:26" x14ac:dyDescent="0.2">
      <c r="B359" s="34" t="s">
        <v>3</v>
      </c>
      <c r="C359" s="35"/>
      <c r="D359" s="35"/>
      <c r="E359" s="36" t="s">
        <v>31</v>
      </c>
      <c r="F359" s="45">
        <v>0</v>
      </c>
      <c r="G359" s="37">
        <v>0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</v>
      </c>
      <c r="N359" s="37">
        <v>0</v>
      </c>
      <c r="O359" s="37">
        <v>0</v>
      </c>
      <c r="P359" s="37">
        <v>0</v>
      </c>
      <c r="Q359" s="37">
        <v>0</v>
      </c>
      <c r="R359" s="37">
        <v>0</v>
      </c>
      <c r="S359" s="37">
        <v>0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</row>
    <row r="360" spans="2:26" x14ac:dyDescent="0.2">
      <c r="B360" s="34" t="s">
        <v>4</v>
      </c>
      <c r="C360" s="35"/>
      <c r="D360" s="35"/>
      <c r="E360" s="36" t="s">
        <v>31</v>
      </c>
      <c r="F360" s="45"/>
      <c r="G360" s="37" t="s">
        <v>198</v>
      </c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2:26" x14ac:dyDescent="0.2">
      <c r="B361" s="34" t="s">
        <v>6</v>
      </c>
      <c r="C361" s="35"/>
      <c r="D361" s="35"/>
      <c r="E361" s="36" t="s">
        <v>31</v>
      </c>
      <c r="F361" s="45"/>
      <c r="G361" s="37" t="s">
        <v>198</v>
      </c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2:26" x14ac:dyDescent="0.2">
      <c r="B362" s="34" t="s">
        <v>107</v>
      </c>
      <c r="C362" s="35"/>
      <c r="D362" s="35"/>
      <c r="E362" s="36" t="s">
        <v>31</v>
      </c>
      <c r="F362" s="45"/>
      <c r="G362" s="37" t="s">
        <v>198</v>
      </c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2:26" x14ac:dyDescent="0.2">
      <c r="B363" s="34" t="s">
        <v>108</v>
      </c>
      <c r="C363" s="35"/>
      <c r="D363" s="35"/>
      <c r="E363" s="36" t="s">
        <v>31</v>
      </c>
      <c r="F363" s="45"/>
      <c r="G363" s="37" t="s">
        <v>198</v>
      </c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2:26" x14ac:dyDescent="0.2">
      <c r="B364" s="34" t="s">
        <v>109</v>
      </c>
      <c r="C364" s="35"/>
      <c r="D364" s="35"/>
      <c r="E364" s="36" t="s">
        <v>31</v>
      </c>
      <c r="F364" s="45"/>
      <c r="G364" s="37" t="s">
        <v>198</v>
      </c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2:26" x14ac:dyDescent="0.2">
      <c r="B365" s="34" t="s">
        <v>110</v>
      </c>
      <c r="C365" s="35"/>
      <c r="D365" s="35"/>
      <c r="E365" s="36" t="s">
        <v>31</v>
      </c>
      <c r="F365" s="45"/>
      <c r="G365" s="37" t="s">
        <v>198</v>
      </c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2:26" x14ac:dyDescent="0.2">
      <c r="B366" s="34" t="s">
        <v>146</v>
      </c>
      <c r="C366" s="35"/>
      <c r="D366" s="35"/>
      <c r="E366" s="36" t="s">
        <v>31</v>
      </c>
      <c r="F366" s="45"/>
      <c r="G366" s="37" t="s">
        <v>198</v>
      </c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9" spans="2:26" ht="19.5" x14ac:dyDescent="0.3">
      <c r="B369" s="2" t="s">
        <v>189</v>
      </c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2:26" x14ac:dyDescent="0.2">
      <c r="B370"/>
      <c r="C370"/>
      <c r="D370"/>
      <c r="E370"/>
      <c r="F370" s="43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</row>
    <row r="372" spans="2:26" ht="15" x14ac:dyDescent="0.25">
      <c r="B372" s="29" t="s">
        <v>190</v>
      </c>
      <c r="C372" s="9"/>
      <c r="D372" s="9"/>
      <c r="E372" s="30"/>
      <c r="F372" s="44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2:26" ht="15" x14ac:dyDescent="0.25">
      <c r="B373" s="31" t="s">
        <v>30</v>
      </c>
      <c r="C373" s="31"/>
      <c r="D373" s="31"/>
      <c r="E373" s="32" t="s">
        <v>22</v>
      </c>
      <c r="F373" s="33" t="s">
        <v>50</v>
      </c>
      <c r="G373" s="33">
        <v>2023</v>
      </c>
      <c r="H373" s="33">
        <v>2024</v>
      </c>
      <c r="I373" s="33">
        <v>2025</v>
      </c>
      <c r="J373" s="33">
        <v>2026</v>
      </c>
      <c r="K373" s="33">
        <v>2027</v>
      </c>
      <c r="L373" s="33">
        <v>2028</v>
      </c>
      <c r="M373" s="33">
        <v>2029</v>
      </c>
      <c r="N373" s="33">
        <v>2030</v>
      </c>
      <c r="O373" s="33">
        <v>2031</v>
      </c>
      <c r="P373" s="33">
        <v>2032</v>
      </c>
      <c r="Q373" s="33">
        <v>2033</v>
      </c>
      <c r="R373" s="33">
        <v>2034</v>
      </c>
      <c r="S373" s="33">
        <v>2035</v>
      </c>
      <c r="T373" s="33">
        <v>2036</v>
      </c>
      <c r="U373" s="33">
        <v>2037</v>
      </c>
      <c r="V373" s="33">
        <v>2038</v>
      </c>
      <c r="W373" s="33">
        <v>2039</v>
      </c>
      <c r="X373" s="33">
        <v>2040</v>
      </c>
      <c r="Y373" s="33">
        <v>2041</v>
      </c>
      <c r="Z373" s="33">
        <v>2042</v>
      </c>
    </row>
    <row r="374" spans="2:26" x14ac:dyDescent="0.2">
      <c r="B374" s="34" t="s">
        <v>119</v>
      </c>
      <c r="C374" s="35"/>
      <c r="D374" s="35"/>
      <c r="E374" s="36" t="s">
        <v>31</v>
      </c>
      <c r="F374" s="45"/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263957144.53752655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</row>
    <row r="375" spans="2:26" x14ac:dyDescent="0.2">
      <c r="B375" s="34" t="s">
        <v>120</v>
      </c>
      <c r="C375" s="35"/>
      <c r="D375" s="35"/>
      <c r="E375" s="36" t="s">
        <v>31</v>
      </c>
      <c r="F375" s="45"/>
      <c r="G375" s="37">
        <v>0</v>
      </c>
      <c r="H375" s="37">
        <v>0</v>
      </c>
      <c r="I375" s="37">
        <v>0</v>
      </c>
      <c r="J375" s="37">
        <v>0</v>
      </c>
      <c r="K375" s="37">
        <v>176617935.56226271</v>
      </c>
      <c r="L375" s="37">
        <v>263986357.69826323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</row>
    <row r="376" spans="2:26" x14ac:dyDescent="0.2">
      <c r="B376" s="34" t="s">
        <v>2</v>
      </c>
      <c r="C376" s="35"/>
      <c r="D376" s="35"/>
      <c r="E376" s="36" t="s">
        <v>31</v>
      </c>
      <c r="F376" s="45"/>
      <c r="G376" s="37">
        <v>0</v>
      </c>
      <c r="H376" s="37">
        <v>0</v>
      </c>
      <c r="I376" s="37">
        <v>0</v>
      </c>
      <c r="J376" s="37">
        <v>0</v>
      </c>
      <c r="K376" s="37">
        <v>187052667.91198197</v>
      </c>
      <c r="L376" s="37">
        <v>263986357.69826323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</row>
    <row r="377" spans="2:26" x14ac:dyDescent="0.2">
      <c r="B377" s="34" t="s">
        <v>3</v>
      </c>
      <c r="C377" s="35"/>
      <c r="D377" s="35"/>
      <c r="E377" s="36" t="s">
        <v>31</v>
      </c>
      <c r="F377" s="45"/>
      <c r="G377" s="37">
        <v>0</v>
      </c>
      <c r="H377" s="37">
        <v>0</v>
      </c>
      <c r="I377" s="37">
        <v>0</v>
      </c>
      <c r="J377" s="37">
        <v>0</v>
      </c>
      <c r="K377" s="37">
        <v>187052667.91198197</v>
      </c>
      <c r="L377" s="37">
        <v>263986357.69826323</v>
      </c>
      <c r="M377" s="37">
        <v>0</v>
      </c>
      <c r="N377" s="37">
        <v>0</v>
      </c>
      <c r="O377" s="37">
        <v>0</v>
      </c>
      <c r="P377" s="37">
        <v>0</v>
      </c>
      <c r="Q377" s="37">
        <v>0</v>
      </c>
      <c r="R377" s="37">
        <v>0</v>
      </c>
      <c r="S377" s="37">
        <v>0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</row>
    <row r="378" spans="2:26" x14ac:dyDescent="0.2">
      <c r="B378" s="34" t="s">
        <v>4</v>
      </c>
      <c r="C378" s="35"/>
      <c r="D378" s="35"/>
      <c r="E378" s="36" t="s">
        <v>31</v>
      </c>
      <c r="F378" s="45"/>
      <c r="G378" s="37" t="s">
        <v>198</v>
      </c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2:26" x14ac:dyDescent="0.2">
      <c r="B379" s="34" t="s">
        <v>6</v>
      </c>
      <c r="C379" s="35"/>
      <c r="D379" s="35"/>
      <c r="E379" s="36" t="s">
        <v>31</v>
      </c>
      <c r="F379" s="45"/>
      <c r="G379" s="37" t="s">
        <v>198</v>
      </c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2:26" x14ac:dyDescent="0.2">
      <c r="B380" s="34" t="s">
        <v>107</v>
      </c>
      <c r="C380" s="35"/>
      <c r="D380" s="35"/>
      <c r="E380" s="36" t="s">
        <v>31</v>
      </c>
      <c r="F380" s="45"/>
      <c r="G380" s="37" t="s">
        <v>198</v>
      </c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2:26" x14ac:dyDescent="0.2">
      <c r="B381" s="34" t="s">
        <v>108</v>
      </c>
      <c r="C381" s="35"/>
      <c r="D381" s="35"/>
      <c r="E381" s="36" t="s">
        <v>31</v>
      </c>
      <c r="F381" s="45"/>
      <c r="G381" s="37" t="s">
        <v>198</v>
      </c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2:26" x14ac:dyDescent="0.2">
      <c r="B382" s="34" t="s">
        <v>109</v>
      </c>
      <c r="C382" s="35"/>
      <c r="D382" s="35"/>
      <c r="E382" s="36" t="s">
        <v>31</v>
      </c>
      <c r="F382" s="45"/>
      <c r="G382" s="37" t="s">
        <v>198</v>
      </c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2:26" x14ac:dyDescent="0.2">
      <c r="B383" s="34" t="s">
        <v>110</v>
      </c>
      <c r="C383" s="35"/>
      <c r="D383" s="35"/>
      <c r="E383" s="36" t="s">
        <v>31</v>
      </c>
      <c r="F383" s="45"/>
      <c r="G383" s="37" t="s">
        <v>198</v>
      </c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2:26" x14ac:dyDescent="0.2">
      <c r="B384" s="34" t="s">
        <v>146</v>
      </c>
      <c r="C384" s="35"/>
      <c r="D384" s="35"/>
      <c r="E384" s="36" t="s">
        <v>31</v>
      </c>
      <c r="F384" s="45"/>
      <c r="G384" s="37" t="s">
        <v>198</v>
      </c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6" spans="2:26" ht="15" x14ac:dyDescent="0.25">
      <c r="B386" s="29" t="s">
        <v>191</v>
      </c>
      <c r="C386" s="9"/>
      <c r="D386" s="9"/>
      <c r="E386" s="30"/>
      <c r="F386" s="44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2:26" ht="15" x14ac:dyDescent="0.25">
      <c r="B387" s="31" t="s">
        <v>30</v>
      </c>
      <c r="C387" s="31"/>
      <c r="D387" s="31"/>
      <c r="E387" s="32" t="s">
        <v>22</v>
      </c>
      <c r="F387" s="33" t="s">
        <v>50</v>
      </c>
      <c r="G387" s="33">
        <v>2023</v>
      </c>
      <c r="H387" s="33">
        <v>2024</v>
      </c>
      <c r="I387" s="33">
        <v>2025</v>
      </c>
      <c r="J387" s="33">
        <v>2026</v>
      </c>
      <c r="K387" s="33">
        <v>2027</v>
      </c>
      <c r="L387" s="33">
        <v>2028</v>
      </c>
      <c r="M387" s="33">
        <v>2029</v>
      </c>
      <c r="N387" s="33">
        <v>2030</v>
      </c>
      <c r="O387" s="33">
        <v>2031</v>
      </c>
      <c r="P387" s="33">
        <v>2032</v>
      </c>
      <c r="Q387" s="33">
        <v>2033</v>
      </c>
      <c r="R387" s="33">
        <v>2034</v>
      </c>
      <c r="S387" s="33">
        <v>2035</v>
      </c>
      <c r="T387" s="33">
        <v>2036</v>
      </c>
      <c r="U387" s="33">
        <v>2037</v>
      </c>
      <c r="V387" s="33">
        <v>2038</v>
      </c>
      <c r="W387" s="33">
        <v>2039</v>
      </c>
      <c r="X387" s="33">
        <v>2040</v>
      </c>
      <c r="Y387" s="33">
        <v>2041</v>
      </c>
      <c r="Z387" s="33">
        <v>2042</v>
      </c>
    </row>
    <row r="388" spans="2:26" x14ac:dyDescent="0.2">
      <c r="B388" s="34" t="s">
        <v>119</v>
      </c>
      <c r="C388" s="35"/>
      <c r="D388" s="35"/>
      <c r="E388" s="36" t="s">
        <v>31</v>
      </c>
      <c r="F388" s="45"/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263957144.53752655</v>
      </c>
      <c r="M388" s="37">
        <v>263957144.53752655</v>
      </c>
      <c r="N388" s="37">
        <v>263957144.53752655</v>
      </c>
      <c r="O388" s="37">
        <v>263957144.53752655</v>
      </c>
      <c r="P388" s="37">
        <v>263957144.53752655</v>
      </c>
      <c r="Q388" s="37">
        <v>263957144.53752655</v>
      </c>
      <c r="R388" s="37">
        <v>263957144.53752655</v>
      </c>
      <c r="S388" s="37">
        <v>263957144.53752655</v>
      </c>
      <c r="T388" s="37">
        <v>263957144.53752655</v>
      </c>
      <c r="U388" s="37">
        <v>263957144.53752655</v>
      </c>
      <c r="V388" s="37">
        <v>263957144.53752655</v>
      </c>
      <c r="W388" s="37">
        <v>263957144.53752655</v>
      </c>
      <c r="X388" s="37">
        <v>263957144.53752655</v>
      </c>
      <c r="Y388" s="37">
        <v>263957144.53752655</v>
      </c>
      <c r="Z388" s="37">
        <v>263957144.53752655</v>
      </c>
    </row>
    <row r="389" spans="2:26" x14ac:dyDescent="0.2">
      <c r="B389" s="34" t="s">
        <v>120</v>
      </c>
      <c r="C389" s="35"/>
      <c r="D389" s="35"/>
      <c r="E389" s="36" t="s">
        <v>31</v>
      </c>
      <c r="F389" s="45"/>
      <c r="G389" s="37">
        <v>0</v>
      </c>
      <c r="H389" s="37">
        <v>0</v>
      </c>
      <c r="I389" s="37">
        <v>0</v>
      </c>
      <c r="J389" s="37">
        <v>0</v>
      </c>
      <c r="K389" s="37">
        <v>176617935.56226271</v>
      </c>
      <c r="L389" s="37">
        <v>440604293.26052594</v>
      </c>
      <c r="M389" s="37">
        <v>440604293.26052594</v>
      </c>
      <c r="N389" s="37">
        <v>440604293.26052594</v>
      </c>
      <c r="O389" s="37">
        <v>440604293.26052594</v>
      </c>
      <c r="P389" s="37">
        <v>440604293.26052594</v>
      </c>
      <c r="Q389" s="37">
        <v>440604293.26052594</v>
      </c>
      <c r="R389" s="37">
        <v>440604293.26052594</v>
      </c>
      <c r="S389" s="37">
        <v>440604293.26052594</v>
      </c>
      <c r="T389" s="37">
        <v>440604293.26052594</v>
      </c>
      <c r="U389" s="37">
        <v>440604293.26052594</v>
      </c>
      <c r="V389" s="37">
        <v>440604293.26052594</v>
      </c>
      <c r="W389" s="37">
        <v>440604293.26052594</v>
      </c>
      <c r="X389" s="37">
        <v>440604293.26052594</v>
      </c>
      <c r="Y389" s="37">
        <v>440604293.26052594</v>
      </c>
      <c r="Z389" s="37">
        <v>440604293.26052594</v>
      </c>
    </row>
    <row r="390" spans="2:26" x14ac:dyDescent="0.2">
      <c r="B390" s="34" t="s">
        <v>2</v>
      </c>
      <c r="C390" s="35"/>
      <c r="D390" s="35"/>
      <c r="E390" s="36" t="s">
        <v>31</v>
      </c>
      <c r="F390" s="45"/>
      <c r="G390" s="37">
        <v>0</v>
      </c>
      <c r="H390" s="37">
        <v>0</v>
      </c>
      <c r="I390" s="37">
        <v>0</v>
      </c>
      <c r="J390" s="37">
        <v>0</v>
      </c>
      <c r="K390" s="37">
        <v>187052667.91198197</v>
      </c>
      <c r="L390" s="37">
        <v>451039025.61024523</v>
      </c>
      <c r="M390" s="37">
        <v>451039025.61024523</v>
      </c>
      <c r="N390" s="37">
        <v>451039025.61024523</v>
      </c>
      <c r="O390" s="37">
        <v>451039025.61024523</v>
      </c>
      <c r="P390" s="37">
        <v>451039025.61024523</v>
      </c>
      <c r="Q390" s="37">
        <v>451039025.61024523</v>
      </c>
      <c r="R390" s="37">
        <v>451039025.61024523</v>
      </c>
      <c r="S390" s="37">
        <v>451039025.61024523</v>
      </c>
      <c r="T390" s="37">
        <v>451039025.61024523</v>
      </c>
      <c r="U390" s="37">
        <v>451039025.61024523</v>
      </c>
      <c r="V390" s="37">
        <v>451039025.61024523</v>
      </c>
      <c r="W390" s="37">
        <v>451039025.61024523</v>
      </c>
      <c r="X390" s="37">
        <v>451039025.61024523</v>
      </c>
      <c r="Y390" s="37">
        <v>451039025.61024523</v>
      </c>
      <c r="Z390" s="37">
        <v>451039025.61024523</v>
      </c>
    </row>
    <row r="391" spans="2:26" x14ac:dyDescent="0.2">
      <c r="B391" s="34" t="s">
        <v>3</v>
      </c>
      <c r="C391" s="35"/>
      <c r="D391" s="35"/>
      <c r="E391" s="36" t="s">
        <v>31</v>
      </c>
      <c r="F391" s="45"/>
      <c r="G391" s="37">
        <v>0</v>
      </c>
      <c r="H391" s="37">
        <v>0</v>
      </c>
      <c r="I391" s="37">
        <v>0</v>
      </c>
      <c r="J391" s="37">
        <v>0</v>
      </c>
      <c r="K391" s="37">
        <v>187052667.91198197</v>
      </c>
      <c r="L391" s="37">
        <v>451039025.61024523</v>
      </c>
      <c r="M391" s="37">
        <v>451039025.61024523</v>
      </c>
      <c r="N391" s="37">
        <v>451039025.61024523</v>
      </c>
      <c r="O391" s="37">
        <v>451039025.61024523</v>
      </c>
      <c r="P391" s="37">
        <v>451039025.61024523</v>
      </c>
      <c r="Q391" s="37">
        <v>451039025.61024523</v>
      </c>
      <c r="R391" s="37">
        <v>451039025.61024523</v>
      </c>
      <c r="S391" s="37">
        <v>451039025.61024523</v>
      </c>
      <c r="T391" s="37">
        <v>451039025.61024523</v>
      </c>
      <c r="U391" s="37">
        <v>451039025.61024523</v>
      </c>
      <c r="V391" s="37">
        <v>451039025.61024523</v>
      </c>
      <c r="W391" s="37">
        <v>451039025.61024523</v>
      </c>
      <c r="X391" s="37">
        <v>451039025.61024523</v>
      </c>
      <c r="Y391" s="37">
        <v>451039025.61024523</v>
      </c>
      <c r="Z391" s="37">
        <v>451039025.61024523</v>
      </c>
    </row>
    <row r="392" spans="2:26" x14ac:dyDescent="0.2">
      <c r="B392" s="34" t="s">
        <v>4</v>
      </c>
      <c r="C392" s="35"/>
      <c r="D392" s="35"/>
      <c r="E392" s="36" t="s">
        <v>31</v>
      </c>
      <c r="F392" s="45"/>
      <c r="G392" s="37" t="s">
        <v>198</v>
      </c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2:26" x14ac:dyDescent="0.2">
      <c r="B393" s="34" t="s">
        <v>6</v>
      </c>
      <c r="C393" s="35"/>
      <c r="D393" s="35"/>
      <c r="E393" s="36" t="s">
        <v>31</v>
      </c>
      <c r="F393" s="45"/>
      <c r="G393" s="37" t="s">
        <v>198</v>
      </c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2:26" x14ac:dyDescent="0.2">
      <c r="B394" s="34" t="s">
        <v>107</v>
      </c>
      <c r="C394" s="35"/>
      <c r="D394" s="35"/>
      <c r="E394" s="36" t="s">
        <v>31</v>
      </c>
      <c r="F394" s="45"/>
      <c r="G394" s="37" t="s">
        <v>198</v>
      </c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2:26" x14ac:dyDescent="0.2">
      <c r="B395" s="34" t="s">
        <v>108</v>
      </c>
      <c r="C395" s="35"/>
      <c r="D395" s="35"/>
      <c r="E395" s="36" t="s">
        <v>31</v>
      </c>
      <c r="F395" s="45"/>
      <c r="G395" s="37" t="s">
        <v>198</v>
      </c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2:26" x14ac:dyDescent="0.2">
      <c r="B396" s="34" t="s">
        <v>109</v>
      </c>
      <c r="C396" s="35"/>
      <c r="D396" s="35"/>
      <c r="E396" s="36" t="s">
        <v>31</v>
      </c>
      <c r="F396" s="45"/>
      <c r="G396" s="37" t="s">
        <v>198</v>
      </c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2:26" x14ac:dyDescent="0.2">
      <c r="B397" s="34" t="s">
        <v>110</v>
      </c>
      <c r="C397" s="35"/>
      <c r="D397" s="35"/>
      <c r="E397" s="36" t="s">
        <v>31</v>
      </c>
      <c r="F397" s="45"/>
      <c r="G397" s="37" t="s">
        <v>198</v>
      </c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2:26" x14ac:dyDescent="0.2">
      <c r="B398" s="34" t="s">
        <v>146</v>
      </c>
      <c r="C398" s="35"/>
      <c r="D398" s="35"/>
      <c r="E398" s="36" t="s">
        <v>31</v>
      </c>
      <c r="F398" s="45"/>
      <c r="G398" s="37" t="s">
        <v>198</v>
      </c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400" spans="2:26" ht="15" x14ac:dyDescent="0.25">
      <c r="B400" s="29" t="s">
        <v>192</v>
      </c>
      <c r="C400" s="9"/>
      <c r="D400" s="9"/>
      <c r="E400" s="30"/>
      <c r="F400" s="44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2:26" ht="15" x14ac:dyDescent="0.25">
      <c r="B401" s="31" t="s">
        <v>30</v>
      </c>
      <c r="C401" s="31"/>
      <c r="D401" s="31"/>
      <c r="E401" s="32" t="s">
        <v>22</v>
      </c>
      <c r="F401" s="33" t="s">
        <v>50</v>
      </c>
      <c r="G401" s="33">
        <v>2023</v>
      </c>
      <c r="H401" s="33">
        <v>2024</v>
      </c>
      <c r="I401" s="33">
        <v>2025</v>
      </c>
      <c r="J401" s="33">
        <v>2026</v>
      </c>
      <c r="K401" s="33">
        <v>2027</v>
      </c>
      <c r="L401" s="33">
        <v>2028</v>
      </c>
      <c r="M401" s="33">
        <v>2029</v>
      </c>
      <c r="N401" s="33">
        <v>2030</v>
      </c>
      <c r="O401" s="33">
        <v>2031</v>
      </c>
      <c r="P401" s="33">
        <v>2032</v>
      </c>
      <c r="Q401" s="33">
        <v>2033</v>
      </c>
      <c r="R401" s="33">
        <v>2034</v>
      </c>
      <c r="S401" s="33">
        <v>2035</v>
      </c>
      <c r="T401" s="33">
        <v>2036</v>
      </c>
      <c r="U401" s="33">
        <v>2037</v>
      </c>
      <c r="V401" s="33">
        <v>2038</v>
      </c>
      <c r="W401" s="33">
        <v>2039</v>
      </c>
      <c r="X401" s="33">
        <v>2040</v>
      </c>
      <c r="Y401" s="33">
        <v>2041</v>
      </c>
      <c r="Z401" s="33">
        <v>2042</v>
      </c>
    </row>
    <row r="402" spans="2:26" x14ac:dyDescent="0.2">
      <c r="B402" s="34" t="s">
        <v>119</v>
      </c>
      <c r="C402" s="35"/>
      <c r="D402" s="35"/>
      <c r="E402" s="36" t="s">
        <v>31</v>
      </c>
      <c r="F402" s="45"/>
      <c r="G402" s="37">
        <v>190516397.07014552</v>
      </c>
      <c r="H402" s="37">
        <v>190516397.07014552</v>
      </c>
      <c r="I402" s="37">
        <v>190516397.07014552</v>
      </c>
      <c r="J402" s="37">
        <v>190516397.07014552</v>
      </c>
      <c r="K402" s="37">
        <v>190516397.07014552</v>
      </c>
      <c r="L402" s="37">
        <v>190516397.07014552</v>
      </c>
      <c r="M402" s="37">
        <v>190516397.07014552</v>
      </c>
      <c r="N402" s="37">
        <v>190516397.07014552</v>
      </c>
      <c r="O402" s="37">
        <v>190516397.07014552</v>
      </c>
      <c r="P402" s="37">
        <v>190516397.07014552</v>
      </c>
      <c r="Q402" s="37">
        <v>190516397.07014552</v>
      </c>
      <c r="R402" s="37">
        <v>190516397.07014552</v>
      </c>
      <c r="S402" s="37">
        <v>190516397.07014552</v>
      </c>
      <c r="T402" s="37">
        <v>190516397.07014552</v>
      </c>
      <c r="U402" s="37">
        <v>190516397.07014552</v>
      </c>
      <c r="V402" s="37">
        <v>190516397.07014552</v>
      </c>
      <c r="W402" s="37">
        <v>190516397.07014552</v>
      </c>
      <c r="X402" s="37">
        <v>190516397.07014552</v>
      </c>
      <c r="Y402" s="37">
        <v>190516397.07014552</v>
      </c>
      <c r="Z402" s="37">
        <v>190516397.07014552</v>
      </c>
    </row>
    <row r="403" spans="2:26" x14ac:dyDescent="0.2">
      <c r="B403" s="34" t="s">
        <v>120</v>
      </c>
      <c r="C403" s="35"/>
      <c r="D403" s="35"/>
      <c r="E403" s="36" t="s">
        <v>31</v>
      </c>
      <c r="F403" s="45"/>
      <c r="G403" s="37">
        <v>145186665.93157402</v>
      </c>
      <c r="H403" s="37">
        <v>145186665.93157402</v>
      </c>
      <c r="I403" s="37">
        <v>145186665.93157402</v>
      </c>
      <c r="J403" s="37">
        <v>145186665.93157402</v>
      </c>
      <c r="K403" s="37">
        <v>145186665.93157402</v>
      </c>
      <c r="L403" s="37">
        <v>145186665.93157402</v>
      </c>
      <c r="M403" s="37">
        <v>145186665.93157402</v>
      </c>
      <c r="N403" s="37">
        <v>145186665.93157402</v>
      </c>
      <c r="O403" s="37">
        <v>145186665.93157402</v>
      </c>
      <c r="P403" s="37">
        <v>145186665.93157402</v>
      </c>
      <c r="Q403" s="37">
        <v>145186665.93157402</v>
      </c>
      <c r="R403" s="37">
        <v>145186665.93157402</v>
      </c>
      <c r="S403" s="37">
        <v>145186665.93157402</v>
      </c>
      <c r="T403" s="37">
        <v>145186665.93157402</v>
      </c>
      <c r="U403" s="37">
        <v>145186665.93157402</v>
      </c>
      <c r="V403" s="37">
        <v>145186665.93157402</v>
      </c>
      <c r="W403" s="37">
        <v>145186665.93157402</v>
      </c>
      <c r="X403" s="37">
        <v>145186665.93157402</v>
      </c>
      <c r="Y403" s="37">
        <v>145186665.93157402</v>
      </c>
      <c r="Z403" s="37">
        <v>145186665.93157402</v>
      </c>
    </row>
    <row r="404" spans="2:26" x14ac:dyDescent="0.2">
      <c r="B404" s="34" t="s">
        <v>2</v>
      </c>
      <c r="C404" s="35"/>
      <c r="D404" s="35"/>
      <c r="E404" s="36" t="s">
        <v>31</v>
      </c>
      <c r="F404" s="45"/>
      <c r="G404" s="37">
        <v>128522447.50763963</v>
      </c>
      <c r="H404" s="37">
        <v>128522447.50763963</v>
      </c>
      <c r="I404" s="37">
        <v>128522447.50763963</v>
      </c>
      <c r="J404" s="37">
        <v>128522447.50763963</v>
      </c>
      <c r="K404" s="37">
        <v>128522447.50763963</v>
      </c>
      <c r="L404" s="37">
        <v>128522447.50763963</v>
      </c>
      <c r="M404" s="37">
        <v>128522447.50763963</v>
      </c>
      <c r="N404" s="37">
        <v>128522447.50763963</v>
      </c>
      <c r="O404" s="37">
        <v>128522447.50763963</v>
      </c>
      <c r="P404" s="37">
        <v>128522447.50763963</v>
      </c>
      <c r="Q404" s="37">
        <v>128522447.50763963</v>
      </c>
      <c r="R404" s="37">
        <v>128522447.50763963</v>
      </c>
      <c r="S404" s="37">
        <v>128522447.50763963</v>
      </c>
      <c r="T404" s="37">
        <v>128522447.50763963</v>
      </c>
      <c r="U404" s="37">
        <v>128522447.50763963</v>
      </c>
      <c r="V404" s="37">
        <v>128522447.50763963</v>
      </c>
      <c r="W404" s="37">
        <v>128522447.50763963</v>
      </c>
      <c r="X404" s="37">
        <v>128522447.50763963</v>
      </c>
      <c r="Y404" s="37">
        <v>128522447.50763963</v>
      </c>
      <c r="Z404" s="37">
        <v>128522447.50763963</v>
      </c>
    </row>
    <row r="405" spans="2:26" x14ac:dyDescent="0.2">
      <c r="B405" s="34" t="s">
        <v>3</v>
      </c>
      <c r="C405" s="35"/>
      <c r="D405" s="35"/>
      <c r="E405" s="36" t="s">
        <v>31</v>
      </c>
      <c r="F405" s="45"/>
      <c r="G405" s="37">
        <v>144993014.21341074</v>
      </c>
      <c r="H405" s="37">
        <v>144993014.21341074</v>
      </c>
      <c r="I405" s="37">
        <v>144993014.21341074</v>
      </c>
      <c r="J405" s="37">
        <v>144993014.21341074</v>
      </c>
      <c r="K405" s="37">
        <v>144993014.21341074</v>
      </c>
      <c r="L405" s="37">
        <v>144993014.21341074</v>
      </c>
      <c r="M405" s="37">
        <v>144993014.21341074</v>
      </c>
      <c r="N405" s="37">
        <v>144993014.21341074</v>
      </c>
      <c r="O405" s="37">
        <v>144993014.21341074</v>
      </c>
      <c r="P405" s="37">
        <v>144993014.21341074</v>
      </c>
      <c r="Q405" s="37">
        <v>144993014.21341074</v>
      </c>
      <c r="R405" s="37">
        <v>144993014.21341074</v>
      </c>
      <c r="S405" s="37">
        <v>144993014.21341074</v>
      </c>
      <c r="T405" s="37">
        <v>144993014.21341074</v>
      </c>
      <c r="U405" s="37">
        <v>144993014.21341074</v>
      </c>
      <c r="V405" s="37">
        <v>144993014.21341074</v>
      </c>
      <c r="W405" s="37">
        <v>144993014.21341074</v>
      </c>
      <c r="X405" s="37">
        <v>144993014.21341074</v>
      </c>
      <c r="Y405" s="37">
        <v>144993014.21341074</v>
      </c>
      <c r="Z405" s="37">
        <v>144993014.21341074</v>
      </c>
    </row>
    <row r="406" spans="2:26" x14ac:dyDescent="0.2">
      <c r="B406" s="34" t="s">
        <v>4</v>
      </c>
      <c r="C406" s="35"/>
      <c r="D406" s="35"/>
      <c r="E406" s="36" t="s">
        <v>31</v>
      </c>
      <c r="F406" s="45"/>
      <c r="G406" s="37" t="s">
        <v>198</v>
      </c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2:26" x14ac:dyDescent="0.2">
      <c r="B407" s="34" t="s">
        <v>6</v>
      </c>
      <c r="C407" s="35"/>
      <c r="D407" s="35"/>
      <c r="E407" s="36" t="s">
        <v>31</v>
      </c>
      <c r="F407" s="45"/>
      <c r="G407" s="37" t="s">
        <v>198</v>
      </c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2:26" x14ac:dyDescent="0.2">
      <c r="B408" s="34" t="s">
        <v>107</v>
      </c>
      <c r="C408" s="35"/>
      <c r="D408" s="35"/>
      <c r="E408" s="36" t="s">
        <v>31</v>
      </c>
      <c r="F408" s="45"/>
      <c r="G408" s="37" t="s">
        <v>198</v>
      </c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2:26" x14ac:dyDescent="0.2">
      <c r="B409" s="34" t="s">
        <v>108</v>
      </c>
      <c r="C409" s="35"/>
      <c r="D409" s="35"/>
      <c r="E409" s="36" t="s">
        <v>31</v>
      </c>
      <c r="F409" s="45"/>
      <c r="G409" s="37" t="s">
        <v>198</v>
      </c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2:26" x14ac:dyDescent="0.2">
      <c r="B410" s="34" t="s">
        <v>109</v>
      </c>
      <c r="C410" s="35"/>
      <c r="D410" s="35"/>
      <c r="E410" s="36" t="s">
        <v>31</v>
      </c>
      <c r="F410" s="45"/>
      <c r="G410" s="37" t="s">
        <v>198</v>
      </c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2:26" x14ac:dyDescent="0.2">
      <c r="B411" s="34" t="s">
        <v>110</v>
      </c>
      <c r="C411" s="35"/>
      <c r="D411" s="35"/>
      <c r="E411" s="36" t="s">
        <v>31</v>
      </c>
      <c r="F411" s="45"/>
      <c r="G411" s="37" t="s">
        <v>198</v>
      </c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2:26" x14ac:dyDescent="0.2">
      <c r="B412" s="34" t="s">
        <v>146</v>
      </c>
      <c r="C412" s="35"/>
      <c r="D412" s="35"/>
      <c r="E412" s="36" t="s">
        <v>31</v>
      </c>
      <c r="F412" s="45"/>
      <c r="G412" s="37" t="s">
        <v>198</v>
      </c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4" spans="2:26" ht="15" x14ac:dyDescent="0.25">
      <c r="B414" s="29" t="s">
        <v>193</v>
      </c>
      <c r="C414" s="9"/>
      <c r="D414" s="9"/>
      <c r="E414" s="30"/>
      <c r="F414" s="44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2:26" ht="15" x14ac:dyDescent="0.25">
      <c r="B415" s="31" t="s">
        <v>30</v>
      </c>
      <c r="C415" s="31"/>
      <c r="D415" s="31"/>
      <c r="E415" s="32" t="s">
        <v>22</v>
      </c>
      <c r="F415" s="33" t="s">
        <v>50</v>
      </c>
      <c r="G415" s="33">
        <v>2023</v>
      </c>
      <c r="H415" s="33">
        <v>2024</v>
      </c>
      <c r="I415" s="33">
        <v>2025</v>
      </c>
      <c r="J415" s="33">
        <v>2026</v>
      </c>
      <c r="K415" s="33">
        <v>2027</v>
      </c>
      <c r="L415" s="33">
        <v>2028</v>
      </c>
      <c r="M415" s="33">
        <v>2029</v>
      </c>
      <c r="N415" s="33">
        <v>2030</v>
      </c>
      <c r="O415" s="33">
        <v>2031</v>
      </c>
      <c r="P415" s="33">
        <v>2032</v>
      </c>
      <c r="Q415" s="33">
        <v>2033</v>
      </c>
      <c r="R415" s="33">
        <v>2034</v>
      </c>
      <c r="S415" s="33">
        <v>2035</v>
      </c>
      <c r="T415" s="33">
        <v>2036</v>
      </c>
      <c r="U415" s="33">
        <v>2037</v>
      </c>
      <c r="V415" s="33">
        <v>2038</v>
      </c>
      <c r="W415" s="33">
        <v>2039</v>
      </c>
      <c r="X415" s="33">
        <v>2040</v>
      </c>
      <c r="Y415" s="33">
        <v>2041</v>
      </c>
      <c r="Z415" s="33">
        <v>2042</v>
      </c>
    </row>
    <row r="416" spans="2:26" x14ac:dyDescent="0.2">
      <c r="B416" s="34" t="s">
        <v>119</v>
      </c>
      <c r="C416" s="35"/>
      <c r="D416" s="35"/>
      <c r="E416" s="36" t="s">
        <v>31</v>
      </c>
      <c r="F416" s="45"/>
      <c r="G416" s="37" t="s">
        <v>202</v>
      </c>
      <c r="H416" s="37" t="s">
        <v>202</v>
      </c>
      <c r="I416" s="37" t="s">
        <v>202</v>
      </c>
      <c r="J416" s="37" t="s">
        <v>202</v>
      </c>
      <c r="K416" s="37" t="s">
        <v>202</v>
      </c>
      <c r="L416" s="37" t="s">
        <v>203</v>
      </c>
      <c r="M416" s="37" t="s">
        <v>203</v>
      </c>
      <c r="N416" s="37" t="s">
        <v>203</v>
      </c>
      <c r="O416" s="37" t="s">
        <v>203</v>
      </c>
      <c r="P416" s="37" t="s">
        <v>203</v>
      </c>
      <c r="Q416" s="37" t="s">
        <v>203</v>
      </c>
      <c r="R416" s="37" t="s">
        <v>203</v>
      </c>
      <c r="S416" s="37" t="s">
        <v>203</v>
      </c>
      <c r="T416" s="37" t="s">
        <v>203</v>
      </c>
      <c r="U416" s="37" t="s">
        <v>203</v>
      </c>
      <c r="V416" s="37" t="s">
        <v>203</v>
      </c>
      <c r="W416" s="37" t="s">
        <v>203</v>
      </c>
      <c r="X416" s="37" t="s">
        <v>203</v>
      </c>
      <c r="Y416" s="37" t="s">
        <v>203</v>
      </c>
      <c r="Z416" s="37" t="s">
        <v>203</v>
      </c>
    </row>
    <row r="417" spans="2:26" x14ac:dyDescent="0.2">
      <c r="B417" s="34" t="s">
        <v>120</v>
      </c>
      <c r="C417" s="35"/>
      <c r="D417" s="35"/>
      <c r="E417" s="36" t="s">
        <v>31</v>
      </c>
      <c r="F417" s="45"/>
      <c r="G417" s="37" t="s">
        <v>202</v>
      </c>
      <c r="H417" s="37" t="s">
        <v>202</v>
      </c>
      <c r="I417" s="37" t="s">
        <v>202</v>
      </c>
      <c r="J417" s="37" t="s">
        <v>202</v>
      </c>
      <c r="K417" s="37" t="s">
        <v>203</v>
      </c>
      <c r="L417" s="37" t="s">
        <v>203</v>
      </c>
      <c r="M417" s="37" t="s">
        <v>203</v>
      </c>
      <c r="N417" s="37" t="s">
        <v>203</v>
      </c>
      <c r="O417" s="37" t="s">
        <v>203</v>
      </c>
      <c r="P417" s="37" t="s">
        <v>203</v>
      </c>
      <c r="Q417" s="37" t="s">
        <v>203</v>
      </c>
      <c r="R417" s="37" t="s">
        <v>203</v>
      </c>
      <c r="S417" s="37" t="s">
        <v>203</v>
      </c>
      <c r="T417" s="37" t="s">
        <v>203</v>
      </c>
      <c r="U417" s="37" t="s">
        <v>203</v>
      </c>
      <c r="V417" s="37" t="s">
        <v>203</v>
      </c>
      <c r="W417" s="37" t="s">
        <v>203</v>
      </c>
      <c r="X417" s="37" t="s">
        <v>203</v>
      </c>
      <c r="Y417" s="37" t="s">
        <v>203</v>
      </c>
      <c r="Z417" s="37" t="s">
        <v>203</v>
      </c>
    </row>
    <row r="418" spans="2:26" x14ac:dyDescent="0.2">
      <c r="B418" s="34" t="s">
        <v>2</v>
      </c>
      <c r="C418" s="35"/>
      <c r="D418" s="35"/>
      <c r="E418" s="36" t="s">
        <v>31</v>
      </c>
      <c r="F418" s="45"/>
      <c r="G418" s="37" t="s">
        <v>202</v>
      </c>
      <c r="H418" s="37" t="s">
        <v>202</v>
      </c>
      <c r="I418" s="37" t="s">
        <v>202</v>
      </c>
      <c r="J418" s="37" t="s">
        <v>202</v>
      </c>
      <c r="K418" s="37" t="s">
        <v>203</v>
      </c>
      <c r="L418" s="37" t="s">
        <v>203</v>
      </c>
      <c r="M418" s="37" t="s">
        <v>203</v>
      </c>
      <c r="N418" s="37" t="s">
        <v>203</v>
      </c>
      <c r="O418" s="37" t="s">
        <v>203</v>
      </c>
      <c r="P418" s="37" t="s">
        <v>203</v>
      </c>
      <c r="Q418" s="37" t="s">
        <v>203</v>
      </c>
      <c r="R418" s="37" t="s">
        <v>203</v>
      </c>
      <c r="S418" s="37" t="s">
        <v>203</v>
      </c>
      <c r="T418" s="37" t="s">
        <v>203</v>
      </c>
      <c r="U418" s="37" t="s">
        <v>203</v>
      </c>
      <c r="V418" s="37" t="s">
        <v>203</v>
      </c>
      <c r="W418" s="37" t="s">
        <v>203</v>
      </c>
      <c r="X418" s="37" t="s">
        <v>203</v>
      </c>
      <c r="Y418" s="37" t="s">
        <v>203</v>
      </c>
      <c r="Z418" s="37" t="s">
        <v>203</v>
      </c>
    </row>
    <row r="419" spans="2:26" x14ac:dyDescent="0.2">
      <c r="B419" s="34" t="s">
        <v>3</v>
      </c>
      <c r="C419" s="35"/>
      <c r="D419" s="35"/>
      <c r="E419" s="36" t="s">
        <v>31</v>
      </c>
      <c r="F419" s="45"/>
      <c r="G419" s="37" t="s">
        <v>202</v>
      </c>
      <c r="H419" s="37" t="s">
        <v>202</v>
      </c>
      <c r="I419" s="37" t="s">
        <v>202</v>
      </c>
      <c r="J419" s="37" t="s">
        <v>202</v>
      </c>
      <c r="K419" s="37" t="s">
        <v>203</v>
      </c>
      <c r="L419" s="37" t="s">
        <v>203</v>
      </c>
      <c r="M419" s="37" t="s">
        <v>203</v>
      </c>
      <c r="N419" s="37" t="s">
        <v>203</v>
      </c>
      <c r="O419" s="37" t="s">
        <v>203</v>
      </c>
      <c r="P419" s="37" t="s">
        <v>203</v>
      </c>
      <c r="Q419" s="37" t="s">
        <v>203</v>
      </c>
      <c r="R419" s="37" t="s">
        <v>203</v>
      </c>
      <c r="S419" s="37" t="s">
        <v>203</v>
      </c>
      <c r="T419" s="37" t="s">
        <v>203</v>
      </c>
      <c r="U419" s="37" t="s">
        <v>203</v>
      </c>
      <c r="V419" s="37" t="s">
        <v>203</v>
      </c>
      <c r="W419" s="37" t="s">
        <v>203</v>
      </c>
      <c r="X419" s="37" t="s">
        <v>203</v>
      </c>
      <c r="Y419" s="37" t="s">
        <v>203</v>
      </c>
      <c r="Z419" s="37" t="s">
        <v>203</v>
      </c>
    </row>
    <row r="420" spans="2:26" x14ac:dyDescent="0.2">
      <c r="B420" s="34" t="s">
        <v>4</v>
      </c>
      <c r="C420" s="35"/>
      <c r="D420" s="35"/>
      <c r="E420" s="36" t="s">
        <v>31</v>
      </c>
      <c r="F420" s="45"/>
      <c r="G420" s="37" t="s">
        <v>202</v>
      </c>
      <c r="H420" s="37" t="s">
        <v>202</v>
      </c>
      <c r="I420" s="37" t="s">
        <v>202</v>
      </c>
      <c r="J420" s="37" t="s">
        <v>202</v>
      </c>
      <c r="K420" s="37" t="s">
        <v>203</v>
      </c>
      <c r="L420" s="37" t="s">
        <v>203</v>
      </c>
      <c r="M420" s="37" t="s">
        <v>203</v>
      </c>
      <c r="N420" s="37" t="s">
        <v>203</v>
      </c>
      <c r="O420" s="37" t="s">
        <v>203</v>
      </c>
      <c r="P420" s="37" t="s">
        <v>203</v>
      </c>
      <c r="Q420" s="37" t="s">
        <v>203</v>
      </c>
      <c r="R420" s="37" t="s">
        <v>203</v>
      </c>
      <c r="S420" s="37" t="s">
        <v>203</v>
      </c>
      <c r="T420" s="37" t="s">
        <v>203</v>
      </c>
      <c r="U420" s="37" t="s">
        <v>203</v>
      </c>
      <c r="V420" s="37" t="s">
        <v>203</v>
      </c>
      <c r="W420" s="37" t="s">
        <v>203</v>
      </c>
      <c r="X420" s="37" t="s">
        <v>203</v>
      </c>
      <c r="Y420" s="37" t="s">
        <v>203</v>
      </c>
      <c r="Z420" s="37" t="s">
        <v>203</v>
      </c>
    </row>
    <row r="421" spans="2:26" x14ac:dyDescent="0.2">
      <c r="B421" s="34" t="s">
        <v>6</v>
      </c>
      <c r="C421" s="35"/>
      <c r="D421" s="35"/>
      <c r="E421" s="36" t="s">
        <v>31</v>
      </c>
      <c r="F421" s="45"/>
      <c r="G421" s="37" t="s">
        <v>202</v>
      </c>
      <c r="H421" s="37" t="s">
        <v>202</v>
      </c>
      <c r="I421" s="37" t="s">
        <v>202</v>
      </c>
      <c r="J421" s="37" t="s">
        <v>202</v>
      </c>
      <c r="K421" s="37" t="s">
        <v>202</v>
      </c>
      <c r="L421" s="37" t="s">
        <v>203</v>
      </c>
      <c r="M421" s="37" t="s">
        <v>203</v>
      </c>
      <c r="N421" s="37" t="s">
        <v>203</v>
      </c>
      <c r="O421" s="37" t="s">
        <v>203</v>
      </c>
      <c r="P421" s="37" t="s">
        <v>203</v>
      </c>
      <c r="Q421" s="37" t="s">
        <v>203</v>
      </c>
      <c r="R421" s="37" t="s">
        <v>203</v>
      </c>
      <c r="S421" s="37" t="s">
        <v>203</v>
      </c>
      <c r="T421" s="37" t="s">
        <v>203</v>
      </c>
      <c r="U421" s="37" t="s">
        <v>203</v>
      </c>
      <c r="V421" s="37" t="s">
        <v>203</v>
      </c>
      <c r="W421" s="37" t="s">
        <v>203</v>
      </c>
      <c r="X421" s="37" t="s">
        <v>203</v>
      </c>
      <c r="Y421" s="37" t="s">
        <v>203</v>
      </c>
      <c r="Z421" s="37" t="s">
        <v>203</v>
      </c>
    </row>
    <row r="422" spans="2:26" x14ac:dyDescent="0.2">
      <c r="B422" s="34" t="s">
        <v>107</v>
      </c>
      <c r="C422" s="35"/>
      <c r="D422" s="35"/>
      <c r="E422" s="36" t="s">
        <v>31</v>
      </c>
      <c r="F422" s="45"/>
      <c r="G422" s="37" t="s">
        <v>202</v>
      </c>
      <c r="H422" s="37" t="s">
        <v>202</v>
      </c>
      <c r="I422" s="37" t="s">
        <v>203</v>
      </c>
      <c r="J422" s="37" t="s">
        <v>203</v>
      </c>
      <c r="K422" s="37" t="s">
        <v>203</v>
      </c>
      <c r="L422" s="37" t="s">
        <v>203</v>
      </c>
      <c r="M422" s="37" t="s">
        <v>203</v>
      </c>
      <c r="N422" s="37" t="s">
        <v>203</v>
      </c>
      <c r="O422" s="37" t="s">
        <v>203</v>
      </c>
      <c r="P422" s="37" t="s">
        <v>203</v>
      </c>
      <c r="Q422" s="37" t="s">
        <v>203</v>
      </c>
      <c r="R422" s="37" t="s">
        <v>203</v>
      </c>
      <c r="S422" s="37" t="s">
        <v>203</v>
      </c>
      <c r="T422" s="37" t="s">
        <v>203</v>
      </c>
      <c r="U422" s="37" t="s">
        <v>203</v>
      </c>
      <c r="V422" s="37" t="s">
        <v>203</v>
      </c>
      <c r="W422" s="37" t="s">
        <v>203</v>
      </c>
      <c r="X422" s="37" t="s">
        <v>203</v>
      </c>
      <c r="Y422" s="37" t="s">
        <v>203</v>
      </c>
      <c r="Z422" s="37" t="s">
        <v>203</v>
      </c>
    </row>
    <row r="423" spans="2:26" x14ac:dyDescent="0.2">
      <c r="B423" s="34" t="s">
        <v>108</v>
      </c>
      <c r="C423" s="35"/>
      <c r="D423" s="35"/>
      <c r="E423" s="36" t="s">
        <v>31</v>
      </c>
      <c r="F423" s="45"/>
      <c r="G423" s="37" t="s">
        <v>202</v>
      </c>
      <c r="H423" s="37" t="s">
        <v>202</v>
      </c>
      <c r="I423" s="37" t="s">
        <v>202</v>
      </c>
      <c r="J423" s="37" t="s">
        <v>203</v>
      </c>
      <c r="K423" s="37" t="s">
        <v>203</v>
      </c>
      <c r="L423" s="37" t="s">
        <v>203</v>
      </c>
      <c r="M423" s="37" t="s">
        <v>203</v>
      </c>
      <c r="N423" s="37" t="s">
        <v>203</v>
      </c>
      <c r="O423" s="37" t="s">
        <v>203</v>
      </c>
      <c r="P423" s="37" t="s">
        <v>203</v>
      </c>
      <c r="Q423" s="37" t="s">
        <v>203</v>
      </c>
      <c r="R423" s="37" t="s">
        <v>203</v>
      </c>
      <c r="S423" s="37" t="s">
        <v>203</v>
      </c>
      <c r="T423" s="37" t="s">
        <v>203</v>
      </c>
      <c r="U423" s="37" t="s">
        <v>203</v>
      </c>
      <c r="V423" s="37" t="s">
        <v>203</v>
      </c>
      <c r="W423" s="37" t="s">
        <v>203</v>
      </c>
      <c r="X423" s="37" t="s">
        <v>203</v>
      </c>
      <c r="Y423" s="37" t="s">
        <v>203</v>
      </c>
      <c r="Z423" s="37" t="s">
        <v>203</v>
      </c>
    </row>
    <row r="424" spans="2:26" x14ac:dyDescent="0.2">
      <c r="B424" s="34" t="s">
        <v>109</v>
      </c>
      <c r="C424" s="35"/>
      <c r="D424" s="35"/>
      <c r="E424" s="36" t="s">
        <v>31</v>
      </c>
      <c r="F424" s="45"/>
      <c r="G424" s="37" t="s">
        <v>202</v>
      </c>
      <c r="H424" s="37" t="s">
        <v>202</v>
      </c>
      <c r="I424" s="37" t="s">
        <v>202</v>
      </c>
      <c r="J424" s="37" t="s">
        <v>203</v>
      </c>
      <c r="K424" s="37" t="s">
        <v>203</v>
      </c>
      <c r="L424" s="37" t="s">
        <v>203</v>
      </c>
      <c r="M424" s="37" t="s">
        <v>203</v>
      </c>
      <c r="N424" s="37" t="s">
        <v>203</v>
      </c>
      <c r="O424" s="37" t="s">
        <v>203</v>
      </c>
      <c r="P424" s="37" t="s">
        <v>203</v>
      </c>
      <c r="Q424" s="37" t="s">
        <v>203</v>
      </c>
      <c r="R424" s="37" t="s">
        <v>203</v>
      </c>
      <c r="S424" s="37" t="s">
        <v>203</v>
      </c>
      <c r="T424" s="37" t="s">
        <v>203</v>
      </c>
      <c r="U424" s="37" t="s">
        <v>203</v>
      </c>
      <c r="V424" s="37" t="s">
        <v>203</v>
      </c>
      <c r="W424" s="37" t="s">
        <v>203</v>
      </c>
      <c r="X424" s="37" t="s">
        <v>203</v>
      </c>
      <c r="Y424" s="37" t="s">
        <v>203</v>
      </c>
      <c r="Z424" s="37" t="s">
        <v>203</v>
      </c>
    </row>
    <row r="425" spans="2:26" x14ac:dyDescent="0.2">
      <c r="B425" s="34" t="s">
        <v>110</v>
      </c>
      <c r="C425" s="35"/>
      <c r="D425" s="35"/>
      <c r="E425" s="36" t="s">
        <v>31</v>
      </c>
      <c r="F425" s="45"/>
      <c r="G425" s="37" t="s">
        <v>202</v>
      </c>
      <c r="H425" s="37" t="s">
        <v>202</v>
      </c>
      <c r="I425" s="37" t="s">
        <v>203</v>
      </c>
      <c r="J425" s="37" t="s">
        <v>203</v>
      </c>
      <c r="K425" s="37" t="s">
        <v>203</v>
      </c>
      <c r="L425" s="37" t="s">
        <v>203</v>
      </c>
      <c r="M425" s="37" t="s">
        <v>203</v>
      </c>
      <c r="N425" s="37" t="s">
        <v>203</v>
      </c>
      <c r="O425" s="37" t="s">
        <v>203</v>
      </c>
      <c r="P425" s="37" t="s">
        <v>203</v>
      </c>
      <c r="Q425" s="37" t="s">
        <v>203</v>
      </c>
      <c r="R425" s="37" t="s">
        <v>203</v>
      </c>
      <c r="S425" s="37" t="s">
        <v>203</v>
      </c>
      <c r="T425" s="37" t="s">
        <v>203</v>
      </c>
      <c r="U425" s="37" t="s">
        <v>203</v>
      </c>
      <c r="V425" s="37" t="s">
        <v>203</v>
      </c>
      <c r="W425" s="37" t="s">
        <v>203</v>
      </c>
      <c r="X425" s="37" t="s">
        <v>203</v>
      </c>
      <c r="Y425" s="37" t="s">
        <v>203</v>
      </c>
      <c r="Z425" s="37" t="s">
        <v>203</v>
      </c>
    </row>
    <row r="426" spans="2:26" x14ac:dyDescent="0.2">
      <c r="B426" s="34" t="s">
        <v>146</v>
      </c>
      <c r="C426" s="35"/>
      <c r="D426" s="35"/>
      <c r="E426" s="36" t="s">
        <v>31</v>
      </c>
      <c r="F426" s="45"/>
      <c r="G426" s="37" t="s">
        <v>202</v>
      </c>
      <c r="H426" s="37" t="s">
        <v>202</v>
      </c>
      <c r="I426" s="37" t="s">
        <v>203</v>
      </c>
      <c r="J426" s="37" t="s">
        <v>203</v>
      </c>
      <c r="K426" s="37" t="s">
        <v>203</v>
      </c>
      <c r="L426" s="37" t="s">
        <v>203</v>
      </c>
      <c r="M426" s="37" t="s">
        <v>203</v>
      </c>
      <c r="N426" s="37" t="s">
        <v>203</v>
      </c>
      <c r="O426" s="37" t="s">
        <v>203</v>
      </c>
      <c r="P426" s="37" t="s">
        <v>203</v>
      </c>
      <c r="Q426" s="37" t="s">
        <v>203</v>
      </c>
      <c r="R426" s="37" t="s">
        <v>203</v>
      </c>
      <c r="S426" s="37" t="s">
        <v>203</v>
      </c>
      <c r="T426" s="37" t="s">
        <v>203</v>
      </c>
      <c r="U426" s="37" t="s">
        <v>203</v>
      </c>
      <c r="V426" s="37" t="s">
        <v>203</v>
      </c>
      <c r="W426" s="37" t="s">
        <v>203</v>
      </c>
      <c r="X426" s="37" t="s">
        <v>203</v>
      </c>
      <c r="Y426" s="37" t="s">
        <v>203</v>
      </c>
      <c r="Z426" s="37" t="s">
        <v>203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EFF74-CE44-4DDF-82C9-A7A5B16FF996}">
  <sheetPr>
    <tabColor theme="9"/>
  </sheetPr>
  <dimension ref="A2:AD426"/>
  <sheetViews>
    <sheetView showGridLines="0" zoomScale="70" zoomScaleNormal="70" workbookViewId="0">
      <selection activeCell="B2" sqref="B2"/>
    </sheetView>
  </sheetViews>
  <sheetFormatPr defaultColWidth="8.625" defaultRowHeight="14.25" x14ac:dyDescent="0.2"/>
  <cols>
    <col min="1" max="1" width="14.25" style="10" customWidth="1"/>
    <col min="2" max="2" width="15.5" style="10" customWidth="1"/>
    <col min="3" max="3" width="36.875" style="10" customWidth="1"/>
    <col min="4" max="5" width="15.125" style="10" customWidth="1"/>
    <col min="6" max="6" width="16.625" style="65" customWidth="1"/>
    <col min="7" max="14" width="15.5" style="10" customWidth="1"/>
    <col min="15" max="15" width="19.75" style="10" customWidth="1"/>
    <col min="16" max="27" width="15.5" style="10" customWidth="1"/>
    <col min="28" max="28" width="15.75" style="10" customWidth="1"/>
    <col min="29" max="30" width="15.5" style="10" customWidth="1"/>
    <col min="31" max="31" width="8.625" style="10"/>
    <col min="32" max="32" width="10.375" style="10" bestFit="1" customWidth="1"/>
    <col min="33" max="33" width="8.625" style="10" bestFit="1" customWidth="1"/>
    <col min="34" max="34" width="10.625" style="10" bestFit="1" customWidth="1"/>
    <col min="35" max="35" width="9.5" style="10" bestFit="1" customWidth="1"/>
    <col min="36" max="16384" width="8.625" style="10"/>
  </cols>
  <sheetData>
    <row r="2" spans="2:26" ht="15" x14ac:dyDescent="0.25">
      <c r="B2" s="68" t="s">
        <v>37</v>
      </c>
      <c r="C2" s="68" t="s">
        <v>78</v>
      </c>
      <c r="D2" s="68"/>
      <c r="E2" s="69"/>
      <c r="F2" s="70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4" spans="2:26" ht="15" x14ac:dyDescent="0.25">
      <c r="B4" s="68" t="s">
        <v>37</v>
      </c>
      <c r="C4" s="68" t="s">
        <v>49</v>
      </c>
      <c r="D4" s="68"/>
      <c r="E4" s="69"/>
      <c r="F4" s="70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</row>
    <row r="5" spans="2:26" x14ac:dyDescent="0.2">
      <c r="F5" s="67"/>
    </row>
    <row r="6" spans="2:26" ht="15" x14ac:dyDescent="0.25">
      <c r="B6" s="29" t="s">
        <v>49</v>
      </c>
      <c r="C6" s="9"/>
      <c r="D6" s="9"/>
      <c r="E6" s="30"/>
      <c r="F6" s="44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2:26" ht="15" x14ac:dyDescent="0.25">
      <c r="B7" s="31" t="s">
        <v>30</v>
      </c>
      <c r="C7" s="31"/>
      <c r="D7" s="31"/>
      <c r="E7" s="32" t="s">
        <v>22</v>
      </c>
      <c r="F7" s="33" t="s">
        <v>50</v>
      </c>
      <c r="G7" s="33">
        <v>2023</v>
      </c>
      <c r="H7" s="33">
        <v>2024</v>
      </c>
      <c r="I7" s="33">
        <v>2025</v>
      </c>
      <c r="J7" s="33">
        <v>2026</v>
      </c>
      <c r="K7" s="33">
        <v>2027</v>
      </c>
      <c r="L7" s="33">
        <v>2028</v>
      </c>
      <c r="M7" s="33">
        <v>2029</v>
      </c>
      <c r="N7" s="33">
        <v>2030</v>
      </c>
      <c r="O7" s="33">
        <v>2031</v>
      </c>
      <c r="P7" s="33">
        <v>2032</v>
      </c>
      <c r="Q7" s="33">
        <v>2033</v>
      </c>
      <c r="R7" s="33">
        <v>2034</v>
      </c>
      <c r="S7" s="33">
        <v>2035</v>
      </c>
      <c r="T7" s="33">
        <v>2036</v>
      </c>
      <c r="U7" s="33">
        <v>2037</v>
      </c>
      <c r="V7" s="33">
        <v>2038</v>
      </c>
      <c r="W7" s="33">
        <v>2039</v>
      </c>
      <c r="X7" s="33">
        <v>2040</v>
      </c>
      <c r="Y7" s="33">
        <v>2041</v>
      </c>
      <c r="Z7" s="33">
        <v>2042</v>
      </c>
    </row>
    <row r="8" spans="2:26" x14ac:dyDescent="0.2">
      <c r="B8" s="34" t="s">
        <v>119</v>
      </c>
      <c r="C8" s="35"/>
      <c r="D8" s="35"/>
      <c r="E8" s="36" t="s">
        <v>31</v>
      </c>
      <c r="F8" s="45">
        <v>1661443411.9065084</v>
      </c>
      <c r="G8" s="37">
        <v>-1192873.9859418871</v>
      </c>
      <c r="H8" s="37">
        <v>-2843008.4242450399</v>
      </c>
      <c r="I8" s="37">
        <v>-8561464.8628045209</v>
      </c>
      <c r="J8" s="37">
        <v>-73532984.690039486</v>
      </c>
      <c r="K8" s="37">
        <v>-121885936.78696907</v>
      </c>
      <c r="L8" s="37">
        <v>1970523260.6781762</v>
      </c>
      <c r="M8" s="37">
        <v>-2458374.13</v>
      </c>
      <c r="N8" s="37">
        <v>-2458374.13</v>
      </c>
      <c r="O8" s="37">
        <v>-2458374.13</v>
      </c>
      <c r="P8" s="37">
        <v>-2458374.13</v>
      </c>
      <c r="Q8" s="37">
        <v>-2458374.13</v>
      </c>
      <c r="R8" s="37">
        <v>-2458374.13</v>
      </c>
      <c r="S8" s="37">
        <v>-2458374.13</v>
      </c>
      <c r="T8" s="37">
        <v>-2458374.13</v>
      </c>
      <c r="U8" s="37">
        <v>-2458374.13</v>
      </c>
      <c r="V8" s="37">
        <v>-2458374.13</v>
      </c>
      <c r="W8" s="37">
        <v>-2458374.13</v>
      </c>
      <c r="X8" s="37">
        <v>-2458374.13</v>
      </c>
      <c r="Y8" s="37">
        <v>-2458374.13</v>
      </c>
      <c r="Z8" s="37">
        <v>134378915.45749998</v>
      </c>
    </row>
    <row r="9" spans="2:26" x14ac:dyDescent="0.2">
      <c r="B9" s="34" t="s">
        <v>120</v>
      </c>
      <c r="C9" s="35"/>
      <c r="D9" s="35"/>
      <c r="E9" s="36" t="s">
        <v>31</v>
      </c>
      <c r="F9" s="45">
        <v>2712062223.2023382</v>
      </c>
      <c r="G9" s="37">
        <v>-1836235.2359418871</v>
      </c>
      <c r="H9" s="37">
        <v>-8634674.9242450409</v>
      </c>
      <c r="I9" s="37">
        <v>-25165060.112804521</v>
      </c>
      <c r="J9" s="37">
        <v>-77847363.440039486</v>
      </c>
      <c r="K9" s="37">
        <v>1038393525.5463642</v>
      </c>
      <c r="L9" s="37">
        <v>2003280119.3139489</v>
      </c>
      <c r="M9" s="37">
        <v>-1765826.66</v>
      </c>
      <c r="N9" s="37">
        <v>-2970473.66</v>
      </c>
      <c r="O9" s="37">
        <v>-8157552.4100000001</v>
      </c>
      <c r="P9" s="37">
        <v>-17598130.16</v>
      </c>
      <c r="Q9" s="37">
        <v>-2309289.41</v>
      </c>
      <c r="R9" s="37">
        <v>-2085455.18</v>
      </c>
      <c r="S9" s="37">
        <v>-2085455.18</v>
      </c>
      <c r="T9" s="37">
        <v>-2085455.18</v>
      </c>
      <c r="U9" s="37">
        <v>-2085455.18</v>
      </c>
      <c r="V9" s="37">
        <v>-2085455.18</v>
      </c>
      <c r="W9" s="37">
        <v>-2085455.18</v>
      </c>
      <c r="X9" s="37">
        <v>-2085455.18</v>
      </c>
      <c r="Y9" s="37">
        <v>-2085455.18</v>
      </c>
      <c r="Z9" s="37">
        <v>118041739.32624999</v>
      </c>
    </row>
    <row r="10" spans="2:26" x14ac:dyDescent="0.2">
      <c r="B10" s="34" t="s">
        <v>2</v>
      </c>
      <c r="C10" s="35"/>
      <c r="D10" s="35"/>
      <c r="E10" s="36" t="s">
        <v>31</v>
      </c>
      <c r="F10" s="45">
        <v>2806072867.7411175</v>
      </c>
      <c r="G10" s="37">
        <v>-3332917.4999999977</v>
      </c>
      <c r="H10" s="37">
        <v>-16509766.5</v>
      </c>
      <c r="I10" s="37">
        <v>-44406150.75</v>
      </c>
      <c r="J10" s="37">
        <v>-10013604</v>
      </c>
      <c r="K10" s="37">
        <v>1121515366.679853</v>
      </c>
      <c r="L10" s="37">
        <v>1985454844.6748617</v>
      </c>
      <c r="M10" s="37">
        <v>-2047851.25</v>
      </c>
      <c r="N10" s="37">
        <v>-2047851.25</v>
      </c>
      <c r="O10" s="37">
        <v>-2047851.25</v>
      </c>
      <c r="P10" s="37">
        <v>-2047851.25</v>
      </c>
      <c r="Q10" s="37">
        <v>-2047851.25</v>
      </c>
      <c r="R10" s="37">
        <v>-2047851.25</v>
      </c>
      <c r="S10" s="37">
        <v>-2047851.25</v>
      </c>
      <c r="T10" s="37">
        <v>-2047851.25</v>
      </c>
      <c r="U10" s="37">
        <v>-2047851.25</v>
      </c>
      <c r="V10" s="37">
        <v>-2047851.25</v>
      </c>
      <c r="W10" s="37">
        <v>-2047851.25</v>
      </c>
      <c r="X10" s="37">
        <v>-2047851.25</v>
      </c>
      <c r="Y10" s="37">
        <v>-2047851.25</v>
      </c>
      <c r="Z10" s="37">
        <v>85827191.825000018</v>
      </c>
    </row>
    <row r="11" spans="2:26" x14ac:dyDescent="0.2">
      <c r="B11" s="34" t="s">
        <v>3</v>
      </c>
      <c r="C11" s="35"/>
      <c r="D11" s="35"/>
      <c r="E11" s="36" t="s">
        <v>31</v>
      </c>
      <c r="F11" s="45">
        <v>2787025568.4097643</v>
      </c>
      <c r="G11" s="37">
        <v>-3831595.2359418874</v>
      </c>
      <c r="H11" s="37">
        <v>-17974135.424245041</v>
      </c>
      <c r="I11" s="37">
        <v>-48373580.612804517</v>
      </c>
      <c r="J11" s="37">
        <v>-66632585.690039478</v>
      </c>
      <c r="K11" s="37">
        <v>1144201352.1428838</v>
      </c>
      <c r="L11" s="37">
        <v>2002974584.143949</v>
      </c>
      <c r="M11" s="37">
        <v>-3035540.83</v>
      </c>
      <c r="N11" s="37">
        <v>-7546330.3300000001</v>
      </c>
      <c r="O11" s="37">
        <v>-15586708.33</v>
      </c>
      <c r="P11" s="37">
        <v>-2509042.33</v>
      </c>
      <c r="Q11" s="37">
        <v>-2343257.4899999998</v>
      </c>
      <c r="R11" s="37">
        <v>-2343257.4899999998</v>
      </c>
      <c r="S11" s="37">
        <v>-2343257.4899999998</v>
      </c>
      <c r="T11" s="37">
        <v>-2343257.4899999998</v>
      </c>
      <c r="U11" s="37">
        <v>-2343257.4899999998</v>
      </c>
      <c r="V11" s="37">
        <v>-2343257.4899999998</v>
      </c>
      <c r="W11" s="37">
        <v>-2343257.4899999998</v>
      </c>
      <c r="X11" s="37">
        <v>-2343257.4899999998</v>
      </c>
      <c r="Y11" s="37">
        <v>-2343257.4899999998</v>
      </c>
      <c r="Z11" s="37">
        <v>118963607.985</v>
      </c>
    </row>
    <row r="12" spans="2:26" x14ac:dyDescent="0.2">
      <c r="B12" s="34" t="s">
        <v>4</v>
      </c>
      <c r="C12" s="35"/>
      <c r="D12" s="35"/>
      <c r="E12" s="36" t="s">
        <v>31</v>
      </c>
      <c r="F12" s="45">
        <v>2772834985.3368669</v>
      </c>
      <c r="G12" s="37" t="s">
        <v>198</v>
      </c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2:26" x14ac:dyDescent="0.2">
      <c r="B13" s="34" t="s">
        <v>6</v>
      </c>
      <c r="C13" s="35"/>
      <c r="D13" s="35"/>
      <c r="E13" s="36" t="s">
        <v>31</v>
      </c>
      <c r="F13" s="45">
        <v>2753787686.0055118</v>
      </c>
      <c r="G13" s="37" t="s">
        <v>198</v>
      </c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2:26" x14ac:dyDescent="0.2">
      <c r="B14" s="34" t="s">
        <v>107</v>
      </c>
      <c r="C14" s="35"/>
      <c r="D14" s="35"/>
      <c r="E14" s="36" t="s">
        <v>31</v>
      </c>
      <c r="F14" s="45">
        <v>10521999715.087517</v>
      </c>
      <c r="G14" s="37" t="s">
        <v>198</v>
      </c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2:26" x14ac:dyDescent="0.2">
      <c r="B15" s="34" t="s">
        <v>108</v>
      </c>
      <c r="C15" s="35"/>
      <c r="D15" s="35"/>
      <c r="E15" s="36" t="s">
        <v>31</v>
      </c>
      <c r="F15" s="45">
        <v>8363424446.3399754</v>
      </c>
      <c r="G15" s="37" t="s">
        <v>198</v>
      </c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2:26" x14ac:dyDescent="0.2">
      <c r="B16" s="34" t="s">
        <v>109</v>
      </c>
      <c r="C16" s="35"/>
      <c r="D16" s="35"/>
      <c r="E16" s="36" t="s">
        <v>31</v>
      </c>
      <c r="F16" s="45">
        <v>3473941343.7306089</v>
      </c>
      <c r="G16" s="37" t="s">
        <v>198</v>
      </c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2:30" x14ac:dyDescent="0.2">
      <c r="B17" s="34" t="s">
        <v>110</v>
      </c>
      <c r="C17" s="35"/>
      <c r="D17" s="35"/>
      <c r="E17" s="36" t="s">
        <v>31</v>
      </c>
      <c r="F17" s="45">
        <v>12040929900.441038</v>
      </c>
      <c r="G17" s="37" t="s">
        <v>198</v>
      </c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2:30" x14ac:dyDescent="0.2">
      <c r="B18" s="34" t="s">
        <v>146</v>
      </c>
      <c r="C18" s="35"/>
      <c r="D18" s="35"/>
      <c r="E18" s="36" t="s">
        <v>31</v>
      </c>
      <c r="F18" s="45">
        <v>11833625374.469864</v>
      </c>
      <c r="G18" s="37" t="s">
        <v>198</v>
      </c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2:30" x14ac:dyDescent="0.2"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</row>
    <row r="20" spans="2:30" x14ac:dyDescent="0.2"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</row>
    <row r="21" spans="2:30" ht="15" x14ac:dyDescent="0.25">
      <c r="B21" s="68" t="s">
        <v>37</v>
      </c>
      <c r="C21" s="68" t="s">
        <v>51</v>
      </c>
      <c r="D21" s="68"/>
      <c r="E21" s="69"/>
      <c r="F21" s="70"/>
      <c r="G21" s="69">
        <v>1</v>
      </c>
      <c r="H21" s="69">
        <v>1</v>
      </c>
      <c r="I21" s="69">
        <v>1</v>
      </c>
      <c r="J21" s="69">
        <v>1</v>
      </c>
      <c r="K21" s="69">
        <v>1</v>
      </c>
      <c r="L21" s="69">
        <v>1</v>
      </c>
      <c r="M21" s="69">
        <v>1</v>
      </c>
      <c r="N21" s="69">
        <v>1</v>
      </c>
      <c r="O21" s="69">
        <v>1</v>
      </c>
      <c r="P21" s="69">
        <v>1</v>
      </c>
      <c r="Q21" s="69">
        <v>1</v>
      </c>
      <c r="R21" s="69">
        <v>1</v>
      </c>
      <c r="S21" s="69">
        <v>1</v>
      </c>
      <c r="T21" s="69">
        <v>1</v>
      </c>
      <c r="U21" s="69">
        <v>1</v>
      </c>
      <c r="V21" s="69">
        <v>1</v>
      </c>
      <c r="W21" s="69">
        <v>1</v>
      </c>
      <c r="X21" s="69">
        <v>1</v>
      </c>
      <c r="Y21" s="69">
        <v>1</v>
      </c>
      <c r="Z21" s="69">
        <v>1</v>
      </c>
    </row>
    <row r="22" spans="2:30" x14ac:dyDescent="0.2">
      <c r="AB22" s="64"/>
    </row>
    <row r="23" spans="2:30" ht="15" x14ac:dyDescent="0.25">
      <c r="B23" s="27" t="s">
        <v>54</v>
      </c>
      <c r="C23" s="28"/>
      <c r="D23" s="28"/>
      <c r="E23" s="6"/>
      <c r="F23" s="18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B23" s="6"/>
      <c r="AC23" s="6"/>
      <c r="AD23" s="6"/>
    </row>
    <row r="24" spans="2:30" ht="30" x14ac:dyDescent="0.25">
      <c r="B24" s="31" t="s">
        <v>30</v>
      </c>
      <c r="C24" s="31" t="s">
        <v>52</v>
      </c>
      <c r="D24" s="32" t="s">
        <v>53</v>
      </c>
      <c r="E24" s="32" t="s">
        <v>22</v>
      </c>
      <c r="F24" s="33" t="s">
        <v>50</v>
      </c>
      <c r="G24" s="33">
        <v>2023</v>
      </c>
      <c r="H24" s="33">
        <v>2024</v>
      </c>
      <c r="I24" s="33">
        <v>2025</v>
      </c>
      <c r="J24" s="33">
        <v>2026</v>
      </c>
      <c r="K24" s="33">
        <v>2027</v>
      </c>
      <c r="L24" s="33">
        <v>2028</v>
      </c>
      <c r="M24" s="33">
        <v>2029</v>
      </c>
      <c r="N24" s="33">
        <v>2030</v>
      </c>
      <c r="O24" s="33">
        <v>2031</v>
      </c>
      <c r="P24" s="33">
        <v>2032</v>
      </c>
      <c r="Q24" s="33">
        <v>2033</v>
      </c>
      <c r="R24" s="33">
        <v>2034</v>
      </c>
      <c r="S24" s="33">
        <v>2035</v>
      </c>
      <c r="T24" s="33">
        <v>2036</v>
      </c>
      <c r="U24" s="33">
        <v>2037</v>
      </c>
      <c r="V24" s="33">
        <v>2038</v>
      </c>
      <c r="W24" s="33">
        <v>2039</v>
      </c>
      <c r="X24" s="33">
        <v>2040</v>
      </c>
      <c r="Y24" s="33">
        <v>2041</v>
      </c>
      <c r="Z24" s="33">
        <v>2042</v>
      </c>
      <c r="AB24" s="33" t="s">
        <v>57</v>
      </c>
      <c r="AC24" s="40" t="s">
        <v>113</v>
      </c>
      <c r="AD24" s="40" t="s">
        <v>60</v>
      </c>
    </row>
    <row r="25" spans="2:30" x14ac:dyDescent="0.2">
      <c r="B25" s="34" t="s">
        <v>119</v>
      </c>
      <c r="C25" s="34" t="s">
        <v>75</v>
      </c>
      <c r="D25" s="39">
        <v>1</v>
      </c>
      <c r="E25" s="36" t="s">
        <v>31</v>
      </c>
      <c r="F25" s="45">
        <v>-12194150.666464999</v>
      </c>
      <c r="G25" s="37">
        <v>-277188.09877930244</v>
      </c>
      <c r="H25" s="37">
        <v>-683575.19699667825</v>
      </c>
      <c r="I25" s="37">
        <v>-1898379.7416367615</v>
      </c>
      <c r="J25" s="37">
        <v>-9837090.3425474837</v>
      </c>
      <c r="K25" s="37">
        <v>-11413204.231580956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15068398.507213237</v>
      </c>
      <c r="AB25" s="37">
        <v>15068398.507213237</v>
      </c>
      <c r="AC25" s="41">
        <v>15</v>
      </c>
      <c r="AD25" s="37">
        <v>602735.94028852961</v>
      </c>
    </row>
    <row r="26" spans="2:30" x14ac:dyDescent="0.2">
      <c r="B26" s="34" t="s">
        <v>119</v>
      </c>
      <c r="C26" s="34" t="s">
        <v>105</v>
      </c>
      <c r="D26" s="39">
        <v>1</v>
      </c>
      <c r="E26" s="36" t="s">
        <v>31</v>
      </c>
      <c r="F26" s="45">
        <v>-34339453.276093632</v>
      </c>
      <c r="G26" s="37">
        <v>-540318.38716258726</v>
      </c>
      <c r="H26" s="37">
        <v>-1433153.4772483618</v>
      </c>
      <c r="I26" s="37">
        <v>-4259254.1211677603</v>
      </c>
      <c r="J26" s="37">
        <v>-23964770.347491995</v>
      </c>
      <c r="K26" s="37">
        <v>-38006036.055388108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42627207.74278675</v>
      </c>
      <c r="AB26" s="37">
        <v>42627207.74278675</v>
      </c>
      <c r="AC26" s="41">
        <v>15</v>
      </c>
      <c r="AD26" s="37">
        <v>1705088.3097114703</v>
      </c>
    </row>
    <row r="27" spans="2:30" x14ac:dyDescent="0.2">
      <c r="B27" s="34" t="s">
        <v>119</v>
      </c>
      <c r="C27" s="34" t="s">
        <v>74</v>
      </c>
      <c r="D27" s="39">
        <v>1</v>
      </c>
      <c r="E27" s="36" t="s">
        <v>31</v>
      </c>
      <c r="F27" s="45">
        <v>-43990716.15538162</v>
      </c>
      <c r="G27" s="37">
        <v>-375367.5</v>
      </c>
      <c r="H27" s="37">
        <v>-726279.75</v>
      </c>
      <c r="I27" s="37">
        <v>-2403831</v>
      </c>
      <c r="J27" s="37">
        <v>-8852124</v>
      </c>
      <c r="K27" s="37">
        <v>-72466696.5</v>
      </c>
      <c r="L27" s="37">
        <v>-7240791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59842308.337499991</v>
      </c>
      <c r="AB27" s="37">
        <v>59842308.337499991</v>
      </c>
      <c r="AC27" s="41">
        <v>14</v>
      </c>
      <c r="AD27" s="37">
        <v>2301627.2437500004</v>
      </c>
    </row>
    <row r="28" spans="2:30" x14ac:dyDescent="0.2">
      <c r="B28" s="34" t="s">
        <v>120</v>
      </c>
      <c r="C28" s="34" t="s">
        <v>73</v>
      </c>
      <c r="D28" s="39">
        <v>1</v>
      </c>
      <c r="E28" s="36" t="s">
        <v>31</v>
      </c>
      <c r="F28" s="45">
        <v>-11594470.3316267</v>
      </c>
      <c r="G28" s="37">
        <v>-1018728.75</v>
      </c>
      <c r="H28" s="37">
        <v>-5606722.5</v>
      </c>
      <c r="I28" s="37">
        <v>-13861962</v>
      </c>
      <c r="J28" s="37">
        <v>-461103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12569109.75</v>
      </c>
      <c r="AB28" s="37">
        <v>12569109.75</v>
      </c>
      <c r="AC28" s="41">
        <v>16</v>
      </c>
      <c r="AD28" s="37">
        <v>523712.90625</v>
      </c>
    </row>
    <row r="29" spans="2:30" x14ac:dyDescent="0.2">
      <c r="B29" s="34" t="s">
        <v>120</v>
      </c>
      <c r="C29" s="34" t="s">
        <v>74</v>
      </c>
      <c r="D29" s="39">
        <v>1</v>
      </c>
      <c r="E29" s="36" t="s">
        <v>31</v>
      </c>
      <c r="F29" s="45">
        <v>-12194150.666464999</v>
      </c>
      <c r="G29" s="37">
        <v>-277188.09877930244</v>
      </c>
      <c r="H29" s="37">
        <v>-683575.19699667825</v>
      </c>
      <c r="I29" s="37">
        <v>-1898379.7416367615</v>
      </c>
      <c r="J29" s="37">
        <v>-9837090.3425474837</v>
      </c>
      <c r="K29" s="37">
        <v>-11413204.231580956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15068398.507213237</v>
      </c>
      <c r="AB29" s="37">
        <v>15068398.507213237</v>
      </c>
      <c r="AC29" s="41">
        <v>15</v>
      </c>
      <c r="AD29" s="37">
        <v>602735.94028852961</v>
      </c>
    </row>
    <row r="30" spans="2:30" x14ac:dyDescent="0.2">
      <c r="B30" s="34" t="s">
        <v>120</v>
      </c>
      <c r="C30" s="34" t="s">
        <v>106</v>
      </c>
      <c r="D30" s="39">
        <v>1</v>
      </c>
      <c r="E30" s="36" t="s">
        <v>31</v>
      </c>
      <c r="F30" s="45">
        <v>-34339453.276093632</v>
      </c>
      <c r="G30" s="37">
        <v>-540318.38716258726</v>
      </c>
      <c r="H30" s="37">
        <v>-1433153.4772483618</v>
      </c>
      <c r="I30" s="37">
        <v>-4259254.1211677603</v>
      </c>
      <c r="J30" s="37">
        <v>-23964770.347491995</v>
      </c>
      <c r="K30" s="37">
        <v>-38006036.055388108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42627207.74278675</v>
      </c>
      <c r="AB30" s="37">
        <v>42627207.74278675</v>
      </c>
      <c r="AC30" s="41">
        <v>15</v>
      </c>
      <c r="AD30" s="37">
        <v>1705088.3097114703</v>
      </c>
    </row>
    <row r="31" spans="2:30" x14ac:dyDescent="0.2">
      <c r="B31" s="34" t="s">
        <v>120</v>
      </c>
      <c r="C31" s="34" t="s">
        <v>76</v>
      </c>
      <c r="D31" s="39">
        <v>1</v>
      </c>
      <c r="E31" s="36" t="s">
        <v>31</v>
      </c>
      <c r="F31" s="45">
        <v>-9924265.7099975608</v>
      </c>
      <c r="G31" s="37">
        <v>0</v>
      </c>
      <c r="H31" s="37">
        <v>-911223.75</v>
      </c>
      <c r="I31" s="37">
        <v>-5145464.25</v>
      </c>
      <c r="J31" s="37">
        <v>-12705399.75</v>
      </c>
      <c r="K31" s="37">
        <v>-413425.5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11984695.78125</v>
      </c>
      <c r="AB31" s="37">
        <v>11984695.78125</v>
      </c>
      <c r="AC31" s="41">
        <v>15</v>
      </c>
      <c r="AD31" s="37">
        <v>479387.83125000005</v>
      </c>
    </row>
    <row r="32" spans="2:30" x14ac:dyDescent="0.2">
      <c r="B32" s="34" t="s">
        <v>120</v>
      </c>
      <c r="C32" s="34" t="s">
        <v>170</v>
      </c>
      <c r="D32" s="39">
        <v>1</v>
      </c>
      <c r="E32" s="36" t="s">
        <v>31</v>
      </c>
      <c r="F32" s="45">
        <v>-7418030.1170706041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-1204647</v>
      </c>
      <c r="O32" s="37">
        <v>-6391725.75</v>
      </c>
      <c r="P32" s="37">
        <v>-15832303.5</v>
      </c>
      <c r="Q32" s="37">
        <v>-543462.75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18578407.725000001</v>
      </c>
      <c r="AB32" s="37">
        <v>18578407.725000001</v>
      </c>
      <c r="AC32" s="41">
        <v>9</v>
      </c>
      <c r="AD32" s="37">
        <v>599303.47500000009</v>
      </c>
    </row>
    <row r="33" spans="2:30" x14ac:dyDescent="0.2">
      <c r="B33" s="34" t="s">
        <v>2</v>
      </c>
      <c r="C33" s="34" t="s">
        <v>121</v>
      </c>
      <c r="D33" s="39">
        <v>1</v>
      </c>
      <c r="E33" s="36" t="s">
        <v>31</v>
      </c>
      <c r="F33" s="45">
        <v>-18242405.076182701</v>
      </c>
      <c r="G33" s="37">
        <v>-1007599.5</v>
      </c>
      <c r="H33" s="37">
        <v>-4884549.75</v>
      </c>
      <c r="I33" s="37">
        <v>-15078155.25</v>
      </c>
      <c r="J33" s="37">
        <v>-1044063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4402873.5</v>
      </c>
      <c r="AB33" s="37">
        <v>4402873.5</v>
      </c>
      <c r="AC33" s="41">
        <v>16</v>
      </c>
      <c r="AD33" s="37">
        <v>1100718.375</v>
      </c>
    </row>
    <row r="34" spans="2:30" x14ac:dyDescent="0.2">
      <c r="B34" s="34" t="s">
        <v>2</v>
      </c>
      <c r="C34" s="34" t="s">
        <v>122</v>
      </c>
      <c r="D34" s="39">
        <v>1</v>
      </c>
      <c r="E34" s="36" t="s">
        <v>31</v>
      </c>
      <c r="F34" s="45">
        <v>-22706397.25955011</v>
      </c>
      <c r="G34" s="37">
        <v>-2006489.25</v>
      </c>
      <c r="H34" s="37">
        <v>-10972857</v>
      </c>
      <c r="I34" s="37">
        <v>-27137791.5</v>
      </c>
      <c r="J34" s="37">
        <v>-907662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24614879.850000001</v>
      </c>
      <c r="AB34" s="37">
        <v>24614879.850000001</v>
      </c>
      <c r="AC34" s="41">
        <v>16</v>
      </c>
      <c r="AD34" s="37">
        <v>1025619.9937499999</v>
      </c>
    </row>
    <row r="35" spans="2:30" x14ac:dyDescent="0.2">
      <c r="B35" s="34" t="s">
        <v>2</v>
      </c>
      <c r="C35" s="34" t="s">
        <v>74</v>
      </c>
      <c r="D35" s="39">
        <v>1</v>
      </c>
      <c r="E35" s="36" t="s">
        <v>31</v>
      </c>
      <c r="F35" s="45">
        <v>-43239582.928183384</v>
      </c>
      <c r="G35" s="37">
        <v>-318828.75</v>
      </c>
      <c r="H35" s="37">
        <v>-652359.75</v>
      </c>
      <c r="I35" s="37">
        <v>-2190204</v>
      </c>
      <c r="J35" s="37">
        <v>-8061879</v>
      </c>
      <c r="K35" s="37">
        <v>-72105225.75</v>
      </c>
      <c r="L35" s="37">
        <v>-7221179.25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58857289.725000009</v>
      </c>
      <c r="AB35" s="37">
        <v>58857289.725000009</v>
      </c>
      <c r="AC35" s="41">
        <v>14</v>
      </c>
      <c r="AD35" s="37">
        <v>2263741.9124999996</v>
      </c>
    </row>
    <row r="36" spans="2:30" x14ac:dyDescent="0.2">
      <c r="B36" s="34" t="s">
        <v>3</v>
      </c>
      <c r="C36" s="34" t="s">
        <v>121</v>
      </c>
      <c r="D36" s="39">
        <v>1</v>
      </c>
      <c r="E36" s="36" t="s">
        <v>31</v>
      </c>
      <c r="F36" s="45">
        <v>-18242405.076182701</v>
      </c>
      <c r="G36" s="37">
        <v>-1007599.5</v>
      </c>
      <c r="H36" s="37">
        <v>-4884549.75</v>
      </c>
      <c r="I36" s="37">
        <v>-15078155.25</v>
      </c>
      <c r="J36" s="37">
        <v>-1044063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4402873.5</v>
      </c>
      <c r="AB36" s="37">
        <v>4402873.5</v>
      </c>
      <c r="AC36" s="41">
        <v>16</v>
      </c>
      <c r="AD36" s="37">
        <v>1100718.375</v>
      </c>
    </row>
    <row r="37" spans="2:30" x14ac:dyDescent="0.2">
      <c r="B37" s="34" t="s">
        <v>3</v>
      </c>
      <c r="C37" s="34" t="s">
        <v>122</v>
      </c>
      <c r="D37" s="39">
        <v>1</v>
      </c>
      <c r="E37" s="36" t="s">
        <v>31</v>
      </c>
      <c r="F37" s="45">
        <v>-22706397.25955011</v>
      </c>
      <c r="G37" s="37">
        <v>-2006489.25</v>
      </c>
      <c r="H37" s="37">
        <v>-10972857</v>
      </c>
      <c r="I37" s="37">
        <v>-27137791.5</v>
      </c>
      <c r="J37" s="37">
        <v>-907662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24614879.850000001</v>
      </c>
      <c r="AB37" s="37">
        <v>24614879.850000001</v>
      </c>
      <c r="AC37" s="41">
        <v>16</v>
      </c>
      <c r="AD37" s="37">
        <v>1025619.9937499999</v>
      </c>
    </row>
    <row r="38" spans="2:30" x14ac:dyDescent="0.2">
      <c r="B38" s="34" t="s">
        <v>3</v>
      </c>
      <c r="C38" s="34" t="s">
        <v>74</v>
      </c>
      <c r="D38" s="39">
        <v>1</v>
      </c>
      <c r="E38" s="36" t="s">
        <v>31</v>
      </c>
      <c r="F38" s="45">
        <v>-12194150.666464999</v>
      </c>
      <c r="G38" s="37">
        <v>-277188.09877930244</v>
      </c>
      <c r="H38" s="37">
        <v>-683575.19699667825</v>
      </c>
      <c r="I38" s="37">
        <v>-1898379.7416367615</v>
      </c>
      <c r="J38" s="37">
        <v>-9837090.3425474837</v>
      </c>
      <c r="K38" s="37">
        <v>-11413204.231580956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15068398.507213237</v>
      </c>
      <c r="AB38" s="37">
        <v>15068398.507213237</v>
      </c>
      <c r="AC38" s="41">
        <v>15</v>
      </c>
      <c r="AD38" s="37">
        <v>602735.94028852961</v>
      </c>
    </row>
    <row r="39" spans="2:30" x14ac:dyDescent="0.2">
      <c r="B39" s="34" t="s">
        <v>3</v>
      </c>
      <c r="C39" s="34" t="s">
        <v>106</v>
      </c>
      <c r="D39" s="39">
        <v>1</v>
      </c>
      <c r="E39" s="36" t="s">
        <v>31</v>
      </c>
      <c r="F39" s="45">
        <v>-34339453.276093632</v>
      </c>
      <c r="G39" s="37">
        <v>-540318.38716258726</v>
      </c>
      <c r="H39" s="37">
        <v>-1433153.4772483618</v>
      </c>
      <c r="I39" s="37">
        <v>-4259254.1211677603</v>
      </c>
      <c r="J39" s="37">
        <v>-23964770.347491995</v>
      </c>
      <c r="K39" s="37">
        <v>-38006036.055388108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42627207.74278675</v>
      </c>
      <c r="AB39" s="37">
        <v>42627207.74278675</v>
      </c>
      <c r="AC39" s="41">
        <v>15</v>
      </c>
      <c r="AD39" s="37">
        <v>1705088.3097114703</v>
      </c>
    </row>
    <row r="40" spans="2:30" x14ac:dyDescent="0.2">
      <c r="B40" s="34" t="s">
        <v>3</v>
      </c>
      <c r="C40" s="34" t="s">
        <v>76</v>
      </c>
      <c r="D40" s="39">
        <v>1</v>
      </c>
      <c r="E40" s="36" t="s">
        <v>31</v>
      </c>
      <c r="F40" s="45">
        <v>-6999679.6482874118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-964179</v>
      </c>
      <c r="N40" s="37">
        <v>-5474968.5</v>
      </c>
      <c r="O40" s="37">
        <v>-13515346.5</v>
      </c>
      <c r="P40" s="37">
        <v>-437680.5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15294130.875</v>
      </c>
      <c r="AB40" s="37">
        <v>15294130.875</v>
      </c>
      <c r="AC40" s="41">
        <v>10</v>
      </c>
      <c r="AD40" s="37">
        <v>509804.36250000005</v>
      </c>
    </row>
    <row r="41" spans="2:30" x14ac:dyDescent="0.2">
      <c r="B41" s="34" t="s">
        <v>4</v>
      </c>
      <c r="C41" s="34" t="s">
        <v>173</v>
      </c>
      <c r="D41" s="39">
        <v>1</v>
      </c>
      <c r="E41" s="36" t="s">
        <v>31</v>
      </c>
      <c r="F41" s="45"/>
      <c r="G41" s="37" t="s">
        <v>198</v>
      </c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B41" s="37" t="s">
        <v>198</v>
      </c>
      <c r="AC41" s="41"/>
      <c r="AD41" s="37"/>
    </row>
    <row r="42" spans="2:30" x14ac:dyDescent="0.2">
      <c r="B42" s="34" t="s">
        <v>4</v>
      </c>
      <c r="C42" s="34" t="s">
        <v>148</v>
      </c>
      <c r="D42" s="39">
        <v>1</v>
      </c>
      <c r="E42" s="36" t="s">
        <v>31</v>
      </c>
      <c r="F42" s="45"/>
      <c r="G42" s="37" t="s">
        <v>198</v>
      </c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B42" s="37" t="s">
        <v>198</v>
      </c>
      <c r="AC42" s="41"/>
      <c r="AD42" s="37"/>
    </row>
    <row r="43" spans="2:30" x14ac:dyDescent="0.2">
      <c r="B43" s="34" t="s">
        <v>4</v>
      </c>
      <c r="C43" s="34" t="s">
        <v>149</v>
      </c>
      <c r="D43" s="39">
        <v>1</v>
      </c>
      <c r="E43" s="36" t="s">
        <v>31</v>
      </c>
      <c r="F43" s="45"/>
      <c r="G43" s="37" t="s">
        <v>198</v>
      </c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B43" s="37" t="s">
        <v>198</v>
      </c>
      <c r="AC43" s="41"/>
      <c r="AD43" s="37"/>
    </row>
    <row r="44" spans="2:30" x14ac:dyDescent="0.2">
      <c r="B44" s="34" t="s">
        <v>4</v>
      </c>
      <c r="C44" s="34" t="s">
        <v>150</v>
      </c>
      <c r="D44" s="39">
        <v>1</v>
      </c>
      <c r="E44" s="36" t="s">
        <v>31</v>
      </c>
      <c r="F44" s="45"/>
      <c r="G44" s="37" t="s">
        <v>198</v>
      </c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B44" s="37" t="s">
        <v>198</v>
      </c>
      <c r="AC44" s="41"/>
      <c r="AD44" s="37"/>
    </row>
    <row r="45" spans="2:30" x14ac:dyDescent="0.2">
      <c r="B45" s="34" t="s">
        <v>4</v>
      </c>
      <c r="C45" s="34" t="s">
        <v>151</v>
      </c>
      <c r="D45" s="39">
        <v>1</v>
      </c>
      <c r="E45" s="36" t="s">
        <v>31</v>
      </c>
      <c r="F45" s="45"/>
      <c r="G45" s="37" t="s">
        <v>198</v>
      </c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B45" s="37" t="s">
        <v>198</v>
      </c>
      <c r="AC45" s="41"/>
      <c r="AD45" s="37"/>
    </row>
    <row r="46" spans="2:30" x14ac:dyDescent="0.2">
      <c r="B46" s="34" t="s">
        <v>4</v>
      </c>
      <c r="C46" s="34" t="s">
        <v>74</v>
      </c>
      <c r="D46" s="39">
        <v>1</v>
      </c>
      <c r="E46" s="36" t="s">
        <v>31</v>
      </c>
      <c r="F46" s="45"/>
      <c r="G46" s="37" t="s">
        <v>198</v>
      </c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B46" s="37" t="s">
        <v>198</v>
      </c>
      <c r="AC46" s="41"/>
      <c r="AD46" s="37"/>
    </row>
    <row r="47" spans="2:30" x14ac:dyDescent="0.2">
      <c r="B47" s="34" t="s">
        <v>6</v>
      </c>
      <c r="C47" s="34" t="s">
        <v>173</v>
      </c>
      <c r="D47" s="39">
        <v>1</v>
      </c>
      <c r="E47" s="36" t="s">
        <v>31</v>
      </c>
      <c r="F47" s="45"/>
      <c r="G47" s="37" t="s">
        <v>198</v>
      </c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B47" s="37" t="s">
        <v>198</v>
      </c>
      <c r="AC47" s="41"/>
      <c r="AD47" s="37"/>
    </row>
    <row r="48" spans="2:30" x14ac:dyDescent="0.2">
      <c r="B48" s="34" t="s">
        <v>6</v>
      </c>
      <c r="C48" s="34" t="s">
        <v>148</v>
      </c>
      <c r="D48" s="39">
        <v>1</v>
      </c>
      <c r="E48" s="36" t="s">
        <v>31</v>
      </c>
      <c r="F48" s="45"/>
      <c r="G48" s="37" t="s">
        <v>198</v>
      </c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B48" s="37" t="s">
        <v>198</v>
      </c>
      <c r="AC48" s="41"/>
      <c r="AD48" s="37"/>
    </row>
    <row r="49" spans="2:30" x14ac:dyDescent="0.2">
      <c r="B49" s="34" t="s">
        <v>6</v>
      </c>
      <c r="C49" s="34" t="s">
        <v>149</v>
      </c>
      <c r="D49" s="39">
        <v>1</v>
      </c>
      <c r="E49" s="36" t="s">
        <v>31</v>
      </c>
      <c r="F49" s="45"/>
      <c r="G49" s="37" t="s">
        <v>198</v>
      </c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B49" s="37" t="s">
        <v>198</v>
      </c>
      <c r="AC49" s="41"/>
      <c r="AD49" s="37"/>
    </row>
    <row r="50" spans="2:30" x14ac:dyDescent="0.2">
      <c r="B50" s="34" t="s">
        <v>6</v>
      </c>
      <c r="C50" s="34" t="s">
        <v>150</v>
      </c>
      <c r="D50" s="39">
        <v>1</v>
      </c>
      <c r="E50" s="36" t="s">
        <v>31</v>
      </c>
      <c r="F50" s="45"/>
      <c r="G50" s="37" t="s">
        <v>198</v>
      </c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B50" s="37" t="s">
        <v>198</v>
      </c>
      <c r="AC50" s="41"/>
      <c r="AD50" s="37"/>
    </row>
    <row r="51" spans="2:30" x14ac:dyDescent="0.2">
      <c r="B51" s="34" t="s">
        <v>6</v>
      </c>
      <c r="C51" s="34" t="s">
        <v>151</v>
      </c>
      <c r="D51" s="39">
        <v>1</v>
      </c>
      <c r="E51" s="36" t="s">
        <v>31</v>
      </c>
      <c r="F51" s="45"/>
      <c r="G51" s="37" t="s">
        <v>198</v>
      </c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B51" s="37" t="s">
        <v>198</v>
      </c>
      <c r="AC51" s="41"/>
      <c r="AD51" s="37"/>
    </row>
    <row r="52" spans="2:30" x14ac:dyDescent="0.2">
      <c r="B52" s="34" t="s">
        <v>6</v>
      </c>
      <c r="C52" s="34" t="s">
        <v>74</v>
      </c>
      <c r="D52" s="39">
        <v>1</v>
      </c>
      <c r="E52" s="36" t="s">
        <v>31</v>
      </c>
      <c r="F52" s="45"/>
      <c r="G52" s="37" t="s">
        <v>198</v>
      </c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B52" s="37" t="s">
        <v>198</v>
      </c>
      <c r="AC52" s="41"/>
      <c r="AD52" s="37"/>
    </row>
    <row r="53" spans="2:30" x14ac:dyDescent="0.2">
      <c r="B53" s="34" t="s">
        <v>6</v>
      </c>
      <c r="C53" s="34" t="s">
        <v>106</v>
      </c>
      <c r="D53" s="39">
        <v>1</v>
      </c>
      <c r="E53" s="36" t="s">
        <v>31</v>
      </c>
      <c r="F53" s="45"/>
      <c r="G53" s="37" t="s">
        <v>198</v>
      </c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B53" s="37" t="s">
        <v>198</v>
      </c>
      <c r="AC53" s="41"/>
      <c r="AD53" s="37"/>
    </row>
    <row r="54" spans="2:30" x14ac:dyDescent="0.2">
      <c r="B54" s="34" t="s">
        <v>6</v>
      </c>
      <c r="C54" s="34" t="s">
        <v>76</v>
      </c>
      <c r="D54" s="39">
        <v>1</v>
      </c>
      <c r="E54" s="36" t="s">
        <v>31</v>
      </c>
      <c r="F54" s="45"/>
      <c r="G54" s="37" t="s">
        <v>198</v>
      </c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B54" s="37" t="s">
        <v>198</v>
      </c>
      <c r="AC54" s="41"/>
      <c r="AD54" s="37"/>
    </row>
    <row r="55" spans="2:30" x14ac:dyDescent="0.2">
      <c r="B55" s="34" t="s">
        <v>107</v>
      </c>
      <c r="C55" s="34" t="s">
        <v>152</v>
      </c>
      <c r="D55" s="39">
        <v>0</v>
      </c>
      <c r="E55" s="36" t="s">
        <v>31</v>
      </c>
      <c r="F55" s="45"/>
      <c r="G55" s="37" t="s">
        <v>198</v>
      </c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B55" s="37" t="s">
        <v>198</v>
      </c>
      <c r="AC55" s="41"/>
      <c r="AD55" s="37"/>
    </row>
    <row r="56" spans="2:30" x14ac:dyDescent="0.2">
      <c r="B56" s="34" t="s">
        <v>107</v>
      </c>
      <c r="C56" s="34" t="s">
        <v>153</v>
      </c>
      <c r="D56" s="39">
        <v>0</v>
      </c>
      <c r="E56" s="36" t="s">
        <v>31</v>
      </c>
      <c r="F56" s="45"/>
      <c r="G56" s="37" t="s">
        <v>198</v>
      </c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B56" s="37" t="s">
        <v>198</v>
      </c>
      <c r="AC56" s="41"/>
      <c r="AD56" s="37"/>
    </row>
    <row r="57" spans="2:30" x14ac:dyDescent="0.2">
      <c r="B57" s="34" t="s">
        <v>107</v>
      </c>
      <c r="C57" s="34" t="s">
        <v>154</v>
      </c>
      <c r="D57" s="39">
        <v>0</v>
      </c>
      <c r="E57" s="36" t="s">
        <v>31</v>
      </c>
      <c r="F57" s="45"/>
      <c r="G57" s="37" t="s">
        <v>198</v>
      </c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B57" s="37" t="s">
        <v>198</v>
      </c>
      <c r="AC57" s="41"/>
      <c r="AD57" s="37"/>
    </row>
    <row r="58" spans="2:30" x14ac:dyDescent="0.2">
      <c r="B58" s="34" t="s">
        <v>107</v>
      </c>
      <c r="C58" s="34" t="s">
        <v>156</v>
      </c>
      <c r="D58" s="39">
        <v>0</v>
      </c>
      <c r="E58" s="36" t="s">
        <v>31</v>
      </c>
      <c r="F58" s="45"/>
      <c r="G58" s="37" t="s">
        <v>198</v>
      </c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B58" s="37" t="s">
        <v>198</v>
      </c>
      <c r="AC58" s="41"/>
      <c r="AD58" s="37"/>
    </row>
    <row r="59" spans="2:30" x14ac:dyDescent="0.2">
      <c r="B59" s="34" t="s">
        <v>107</v>
      </c>
      <c r="C59" s="34" t="s">
        <v>111</v>
      </c>
      <c r="D59" s="39">
        <v>1</v>
      </c>
      <c r="E59" s="36" t="s">
        <v>31</v>
      </c>
      <c r="F59" s="45"/>
      <c r="G59" s="37" t="s">
        <v>198</v>
      </c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B59" s="37" t="s">
        <v>198</v>
      </c>
      <c r="AC59" s="41"/>
      <c r="AD59" s="37"/>
    </row>
    <row r="60" spans="2:30" x14ac:dyDescent="0.2">
      <c r="B60" s="34" t="s">
        <v>108</v>
      </c>
      <c r="C60" s="34" t="s">
        <v>115</v>
      </c>
      <c r="D60" s="39">
        <v>0</v>
      </c>
      <c r="E60" s="36" t="s">
        <v>31</v>
      </c>
      <c r="F60" s="45"/>
      <c r="G60" s="37" t="s">
        <v>198</v>
      </c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B60" s="37" t="s">
        <v>198</v>
      </c>
      <c r="AC60" s="41"/>
      <c r="AD60" s="37"/>
    </row>
    <row r="61" spans="2:30" x14ac:dyDescent="0.2">
      <c r="B61" s="34" t="s">
        <v>108</v>
      </c>
      <c r="C61" s="34" t="s">
        <v>116</v>
      </c>
      <c r="D61" s="39">
        <v>0</v>
      </c>
      <c r="E61" s="36" t="s">
        <v>31</v>
      </c>
      <c r="F61" s="45"/>
      <c r="G61" s="37" t="s">
        <v>198</v>
      </c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B61" s="37" t="s">
        <v>198</v>
      </c>
      <c r="AC61" s="41"/>
      <c r="AD61" s="37"/>
    </row>
    <row r="62" spans="2:30" x14ac:dyDescent="0.2">
      <c r="B62" s="34" t="s">
        <v>108</v>
      </c>
      <c r="C62" s="34" t="s">
        <v>157</v>
      </c>
      <c r="D62" s="39">
        <v>0</v>
      </c>
      <c r="E62" s="36" t="s">
        <v>31</v>
      </c>
      <c r="F62" s="45"/>
      <c r="G62" s="37" t="s">
        <v>198</v>
      </c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B62" s="37" t="s">
        <v>198</v>
      </c>
      <c r="AC62" s="41"/>
      <c r="AD62" s="37"/>
    </row>
    <row r="63" spans="2:30" x14ac:dyDescent="0.2">
      <c r="B63" s="34" t="s">
        <v>108</v>
      </c>
      <c r="C63" s="34" t="s">
        <v>158</v>
      </c>
      <c r="D63" s="39">
        <v>0</v>
      </c>
      <c r="E63" s="36" t="s">
        <v>31</v>
      </c>
      <c r="F63" s="45"/>
      <c r="G63" s="37" t="s">
        <v>198</v>
      </c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B63" s="37" t="s">
        <v>198</v>
      </c>
      <c r="AC63" s="41"/>
      <c r="AD63" s="37"/>
    </row>
    <row r="64" spans="2:30" x14ac:dyDescent="0.2">
      <c r="B64" s="34" t="s">
        <v>108</v>
      </c>
      <c r="C64" s="34" t="s">
        <v>111</v>
      </c>
      <c r="D64" s="39">
        <v>1</v>
      </c>
      <c r="E64" s="36" t="s">
        <v>31</v>
      </c>
      <c r="F64" s="45"/>
      <c r="G64" s="37" t="s">
        <v>198</v>
      </c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B64" s="37" t="s">
        <v>198</v>
      </c>
      <c r="AC64" s="41"/>
      <c r="AD64" s="37"/>
    </row>
    <row r="65" spans="2:30" x14ac:dyDescent="0.2">
      <c r="B65" s="34" t="s">
        <v>109</v>
      </c>
      <c r="C65" s="34" t="s">
        <v>159</v>
      </c>
      <c r="D65" s="39">
        <v>0</v>
      </c>
      <c r="E65" s="36" t="s">
        <v>31</v>
      </c>
      <c r="F65" s="45"/>
      <c r="G65" s="37" t="s">
        <v>198</v>
      </c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B65" s="37" t="s">
        <v>198</v>
      </c>
      <c r="AC65" s="41"/>
      <c r="AD65" s="37"/>
    </row>
    <row r="66" spans="2:30" x14ac:dyDescent="0.2">
      <c r="B66" s="34" t="s">
        <v>109</v>
      </c>
      <c r="C66" s="34" t="s">
        <v>168</v>
      </c>
      <c r="D66" s="39">
        <v>1</v>
      </c>
      <c r="E66" s="36" t="s">
        <v>31</v>
      </c>
      <c r="F66" s="45"/>
      <c r="G66" s="37" t="s">
        <v>198</v>
      </c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B66" s="37" t="s">
        <v>198</v>
      </c>
      <c r="AC66" s="41"/>
      <c r="AD66" s="37"/>
    </row>
    <row r="67" spans="2:30" x14ac:dyDescent="0.2">
      <c r="B67" s="34" t="s">
        <v>109</v>
      </c>
      <c r="C67" s="34" t="s">
        <v>161</v>
      </c>
      <c r="D67" s="39">
        <v>0</v>
      </c>
      <c r="E67" s="36" t="s">
        <v>31</v>
      </c>
      <c r="F67" s="45"/>
      <c r="G67" s="37" t="s">
        <v>198</v>
      </c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B67" s="37" t="s">
        <v>198</v>
      </c>
      <c r="AC67" s="41"/>
      <c r="AD67" s="37"/>
    </row>
    <row r="68" spans="2:30" x14ac:dyDescent="0.2">
      <c r="B68" s="34" t="s">
        <v>109</v>
      </c>
      <c r="C68" s="34" t="s">
        <v>111</v>
      </c>
      <c r="D68" s="39">
        <v>1</v>
      </c>
      <c r="E68" s="36" t="s">
        <v>31</v>
      </c>
      <c r="F68" s="45"/>
      <c r="G68" s="37" t="s">
        <v>198</v>
      </c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B68" s="37" t="s">
        <v>198</v>
      </c>
      <c r="AC68" s="41"/>
      <c r="AD68" s="37"/>
    </row>
    <row r="69" spans="2:30" x14ac:dyDescent="0.2">
      <c r="B69" s="34" t="s">
        <v>110</v>
      </c>
      <c r="C69" s="34" t="s">
        <v>162</v>
      </c>
      <c r="D69" s="39">
        <v>0</v>
      </c>
      <c r="E69" s="36" t="s">
        <v>31</v>
      </c>
      <c r="F69" s="45"/>
      <c r="G69" s="37" t="s">
        <v>198</v>
      </c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B69" s="37" t="s">
        <v>198</v>
      </c>
      <c r="AC69" s="41"/>
      <c r="AD69" s="37"/>
    </row>
    <row r="70" spans="2:30" x14ac:dyDescent="0.2">
      <c r="B70" s="34" t="s">
        <v>110</v>
      </c>
      <c r="C70" s="34" t="s">
        <v>148</v>
      </c>
      <c r="D70" s="39">
        <v>0</v>
      </c>
      <c r="E70" s="36" t="s">
        <v>31</v>
      </c>
      <c r="F70" s="45"/>
      <c r="G70" s="37" t="s">
        <v>198</v>
      </c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B70" s="37" t="s">
        <v>198</v>
      </c>
      <c r="AC70" s="41"/>
      <c r="AD70" s="37"/>
    </row>
    <row r="71" spans="2:30" x14ac:dyDescent="0.2">
      <c r="B71" s="34" t="s">
        <v>110</v>
      </c>
      <c r="C71" s="34" t="s">
        <v>151</v>
      </c>
      <c r="D71" s="39">
        <v>0</v>
      </c>
      <c r="E71" s="36" t="s">
        <v>31</v>
      </c>
      <c r="F71" s="45"/>
      <c r="G71" s="37" t="s">
        <v>198</v>
      </c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B71" s="37" t="s">
        <v>198</v>
      </c>
      <c r="AC71" s="41"/>
      <c r="AD71" s="37"/>
    </row>
    <row r="72" spans="2:30" x14ac:dyDescent="0.2">
      <c r="B72" s="34" t="s">
        <v>110</v>
      </c>
      <c r="C72" s="34" t="s">
        <v>150</v>
      </c>
      <c r="D72" s="39">
        <v>0</v>
      </c>
      <c r="E72" s="36" t="s">
        <v>31</v>
      </c>
      <c r="F72" s="45"/>
      <c r="G72" s="37" t="s">
        <v>198</v>
      </c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B72" s="37" t="s">
        <v>198</v>
      </c>
      <c r="AC72" s="41"/>
      <c r="AD72" s="37"/>
    </row>
    <row r="73" spans="2:30" x14ac:dyDescent="0.2">
      <c r="B73" s="34" t="s">
        <v>110</v>
      </c>
      <c r="C73" s="34" t="s">
        <v>165</v>
      </c>
      <c r="D73" s="39">
        <v>0</v>
      </c>
      <c r="E73" s="36" t="s">
        <v>31</v>
      </c>
      <c r="F73" s="45"/>
      <c r="G73" s="37" t="s">
        <v>198</v>
      </c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B73" s="37" t="s">
        <v>198</v>
      </c>
      <c r="AC73" s="41"/>
      <c r="AD73" s="37"/>
    </row>
    <row r="74" spans="2:30" x14ac:dyDescent="0.2">
      <c r="B74" s="34" t="s">
        <v>110</v>
      </c>
      <c r="C74" s="34" t="s">
        <v>166</v>
      </c>
      <c r="D74" s="39">
        <v>0</v>
      </c>
      <c r="E74" s="36" t="s">
        <v>31</v>
      </c>
      <c r="F74" s="45"/>
      <c r="G74" s="37" t="s">
        <v>198</v>
      </c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B74" s="37" t="s">
        <v>198</v>
      </c>
      <c r="AC74" s="41"/>
      <c r="AD74" s="37"/>
    </row>
    <row r="75" spans="2:30" x14ac:dyDescent="0.2">
      <c r="B75" s="34" t="s">
        <v>110</v>
      </c>
      <c r="C75" s="34" t="s">
        <v>111</v>
      </c>
      <c r="D75" s="39">
        <v>1</v>
      </c>
      <c r="E75" s="36" t="s">
        <v>31</v>
      </c>
      <c r="F75" s="45"/>
      <c r="G75" s="37" t="s">
        <v>198</v>
      </c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B75" s="37" t="s">
        <v>198</v>
      </c>
      <c r="AC75" s="41"/>
      <c r="AD75" s="37"/>
    </row>
    <row r="76" spans="2:30" x14ac:dyDescent="0.2">
      <c r="B76" s="34" t="s">
        <v>146</v>
      </c>
      <c r="C76" s="34" t="s">
        <v>167</v>
      </c>
      <c r="D76" s="39">
        <v>1</v>
      </c>
      <c r="E76" s="36" t="s">
        <v>31</v>
      </c>
      <c r="F76" s="45"/>
      <c r="G76" s="37" t="s">
        <v>198</v>
      </c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B76" s="37" t="s">
        <v>198</v>
      </c>
      <c r="AC76" s="41"/>
      <c r="AD76" s="37"/>
    </row>
    <row r="77" spans="2:30" x14ac:dyDescent="0.2">
      <c r="B77" s="34" t="s">
        <v>146</v>
      </c>
      <c r="C77" s="34" t="s">
        <v>159</v>
      </c>
      <c r="D77" s="39">
        <v>0</v>
      </c>
      <c r="E77" s="36" t="s">
        <v>31</v>
      </c>
      <c r="F77" s="45"/>
      <c r="G77" s="37" t="s">
        <v>198</v>
      </c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B77" s="37" t="s">
        <v>198</v>
      </c>
      <c r="AC77" s="41"/>
      <c r="AD77" s="37"/>
    </row>
    <row r="78" spans="2:30" x14ac:dyDescent="0.2">
      <c r="B78" s="34" t="s">
        <v>146</v>
      </c>
      <c r="C78" s="34" t="s">
        <v>160</v>
      </c>
      <c r="D78" s="39">
        <v>0</v>
      </c>
      <c r="E78" s="36" t="s">
        <v>31</v>
      </c>
      <c r="F78" s="45"/>
      <c r="G78" s="37" t="s">
        <v>198</v>
      </c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B78" s="37" t="s">
        <v>198</v>
      </c>
      <c r="AC78" s="41"/>
      <c r="AD78" s="37"/>
    </row>
    <row r="79" spans="2:30" x14ac:dyDescent="0.2">
      <c r="B79" s="34" t="s">
        <v>146</v>
      </c>
      <c r="C79" s="34" t="s">
        <v>111</v>
      </c>
      <c r="D79" s="39">
        <v>1</v>
      </c>
      <c r="E79" s="36" t="s">
        <v>31</v>
      </c>
      <c r="F79" s="45"/>
      <c r="G79" s="37" t="s">
        <v>198</v>
      </c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B79" s="37" t="s">
        <v>198</v>
      </c>
      <c r="AC79" s="41"/>
      <c r="AD79" s="37"/>
    </row>
    <row r="80" spans="2:30" x14ac:dyDescent="0.2">
      <c r="B80" s="34" t="s">
        <v>125</v>
      </c>
      <c r="C80" s="34" t="s">
        <v>126</v>
      </c>
      <c r="D80" s="39"/>
      <c r="E80" s="36"/>
      <c r="F80" s="45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B80" s="37"/>
      <c r="AC80" s="41"/>
      <c r="AD80" s="37"/>
    </row>
    <row r="81" spans="2:30" x14ac:dyDescent="0.2">
      <c r="B81" s="34" t="s">
        <v>119</v>
      </c>
      <c r="C81" s="34" t="s">
        <v>75</v>
      </c>
      <c r="D81" s="39">
        <v>1</v>
      </c>
      <c r="E81" s="36" t="s">
        <v>31</v>
      </c>
      <c r="F81" s="45">
        <v>-1602622.6910181597</v>
      </c>
      <c r="G81" s="37">
        <v>0</v>
      </c>
      <c r="H81" s="37">
        <v>0</v>
      </c>
      <c r="I81" s="37">
        <v>0</v>
      </c>
      <c r="J81" s="37">
        <v>-3135000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1959375</v>
      </c>
      <c r="AB81" s="37">
        <v>1959375</v>
      </c>
      <c r="AC81" s="41">
        <v>15</v>
      </c>
      <c r="AD81" s="37">
        <v>78375</v>
      </c>
    </row>
    <row r="82" spans="2:30" x14ac:dyDescent="0.2">
      <c r="B82" s="34" t="s">
        <v>119</v>
      </c>
      <c r="C82" s="34" t="s">
        <v>105</v>
      </c>
      <c r="D82" s="39">
        <v>1</v>
      </c>
      <c r="E82" s="36" t="s">
        <v>31</v>
      </c>
      <c r="F82" s="45">
        <v>-3485129.2491280078</v>
      </c>
      <c r="G82" s="37">
        <v>0</v>
      </c>
      <c r="H82" s="37">
        <v>0</v>
      </c>
      <c r="I82" s="37">
        <v>0</v>
      </c>
      <c r="J82" s="37">
        <v>-6817500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4260937.5</v>
      </c>
      <c r="AB82" s="37">
        <v>4260937.5</v>
      </c>
      <c r="AC82" s="41">
        <v>15</v>
      </c>
      <c r="AD82" s="37">
        <v>170437.5</v>
      </c>
    </row>
    <row r="83" spans="2:30" x14ac:dyDescent="0.2">
      <c r="B83" s="34" t="s">
        <v>120</v>
      </c>
      <c r="C83" s="34" t="s">
        <v>74</v>
      </c>
      <c r="D83" s="39">
        <v>1</v>
      </c>
      <c r="E83" s="36" t="s">
        <v>31</v>
      </c>
      <c r="F83" s="45">
        <v>-1602622.6910181597</v>
      </c>
      <c r="G83" s="37">
        <v>0</v>
      </c>
      <c r="H83" s="37">
        <v>0</v>
      </c>
      <c r="I83" s="37">
        <v>0</v>
      </c>
      <c r="J83" s="37">
        <v>-3135000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1959375</v>
      </c>
      <c r="AB83" s="37">
        <v>1959375</v>
      </c>
      <c r="AC83" s="41">
        <v>15</v>
      </c>
      <c r="AD83" s="37">
        <v>78375</v>
      </c>
    </row>
    <row r="84" spans="2:30" x14ac:dyDescent="0.2">
      <c r="B84" s="34" t="s">
        <v>120</v>
      </c>
      <c r="C84" s="34" t="s">
        <v>106</v>
      </c>
      <c r="D84" s="39">
        <v>1</v>
      </c>
      <c r="E84" s="36" t="s">
        <v>31</v>
      </c>
      <c r="F84" s="45">
        <v>-3485129.2491280078</v>
      </c>
      <c r="G84" s="37">
        <v>0</v>
      </c>
      <c r="H84" s="37">
        <v>0</v>
      </c>
      <c r="I84" s="37">
        <v>0</v>
      </c>
      <c r="J84" s="37">
        <v>-6817500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4260937.5</v>
      </c>
      <c r="AB84" s="37">
        <v>4260937.5</v>
      </c>
      <c r="AC84" s="41">
        <v>15</v>
      </c>
      <c r="AD84" s="37">
        <v>170437.5</v>
      </c>
    </row>
    <row r="85" spans="2:30" x14ac:dyDescent="0.2">
      <c r="B85" s="34" t="s">
        <v>3</v>
      </c>
      <c r="C85" s="34" t="s">
        <v>74</v>
      </c>
      <c r="D85" s="39">
        <v>1</v>
      </c>
      <c r="E85" s="36" t="s">
        <v>31</v>
      </c>
      <c r="F85" s="45">
        <v>-1602622.6910181597</v>
      </c>
      <c r="G85" s="37">
        <v>0</v>
      </c>
      <c r="H85" s="37">
        <v>0</v>
      </c>
      <c r="I85" s="37">
        <v>0</v>
      </c>
      <c r="J85" s="37">
        <v>-3135000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1959375</v>
      </c>
      <c r="AB85" s="37">
        <v>1959375</v>
      </c>
      <c r="AC85" s="41">
        <v>15</v>
      </c>
      <c r="AD85" s="37">
        <v>78375</v>
      </c>
    </row>
    <row r="86" spans="2:30" x14ac:dyDescent="0.2">
      <c r="B86" s="34" t="s">
        <v>3</v>
      </c>
      <c r="C86" s="34" t="s">
        <v>106</v>
      </c>
      <c r="D86" s="39">
        <v>1</v>
      </c>
      <c r="E86" s="36" t="s">
        <v>31</v>
      </c>
      <c r="F86" s="45">
        <v>-3485129.2491280078</v>
      </c>
      <c r="G86" s="37">
        <v>0</v>
      </c>
      <c r="H86" s="37">
        <v>0</v>
      </c>
      <c r="I86" s="37">
        <v>0</v>
      </c>
      <c r="J86" s="37">
        <v>-6817500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4260937.5</v>
      </c>
      <c r="AB86" s="37">
        <v>4260937.5</v>
      </c>
      <c r="AC86" s="41">
        <v>15</v>
      </c>
      <c r="AD86" s="37">
        <v>170437.5</v>
      </c>
    </row>
    <row r="87" spans="2:30" x14ac:dyDescent="0.2">
      <c r="B87" s="34" t="s">
        <v>6</v>
      </c>
      <c r="C87" s="34" t="s">
        <v>74</v>
      </c>
      <c r="D87" s="39">
        <v>1</v>
      </c>
      <c r="E87" s="36" t="s">
        <v>31</v>
      </c>
      <c r="F87" s="45"/>
      <c r="G87" s="37" t="s">
        <v>198</v>
      </c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B87" s="37" t="s">
        <v>198</v>
      </c>
      <c r="AC87" s="41"/>
      <c r="AD87" s="37"/>
    </row>
    <row r="88" spans="2:30" x14ac:dyDescent="0.2">
      <c r="B88" s="34" t="s">
        <v>6</v>
      </c>
      <c r="C88" s="34" t="s">
        <v>106</v>
      </c>
      <c r="D88" s="39">
        <v>1</v>
      </c>
      <c r="E88" s="36" t="s">
        <v>31</v>
      </c>
      <c r="F88" s="45"/>
      <c r="G88" s="37" t="s">
        <v>198</v>
      </c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B88" s="37" t="s">
        <v>198</v>
      </c>
      <c r="AC88" s="41"/>
      <c r="AD88" s="37"/>
    </row>
    <row r="89" spans="2:30" x14ac:dyDescent="0.2">
      <c r="B89" s="34" t="s">
        <v>127</v>
      </c>
      <c r="C89" s="34" t="s">
        <v>204</v>
      </c>
      <c r="D89" s="39"/>
      <c r="E89" s="36"/>
      <c r="F89" s="45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B89" s="37"/>
      <c r="AC89" s="41"/>
      <c r="AD89" s="37"/>
    </row>
    <row r="90" spans="2:30" x14ac:dyDescent="0.2">
      <c r="B90" s="34" t="s">
        <v>119</v>
      </c>
      <c r="C90" s="34" t="s">
        <v>75</v>
      </c>
      <c r="D90" s="39">
        <v>1</v>
      </c>
      <c r="E90" s="36" t="s">
        <v>31</v>
      </c>
      <c r="F90" s="45">
        <v>-9002292.0538532026</v>
      </c>
      <c r="G90" s="37">
        <v>0</v>
      </c>
      <c r="H90" s="37">
        <v>0</v>
      </c>
      <c r="I90" s="37">
        <v>0</v>
      </c>
      <c r="J90" s="37">
        <v>-17610000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11006250</v>
      </c>
      <c r="AB90" s="37">
        <v>11006250</v>
      </c>
      <c r="AC90" s="41">
        <v>15</v>
      </c>
      <c r="AD90" s="37">
        <v>440250</v>
      </c>
    </row>
    <row r="91" spans="2:30" x14ac:dyDescent="0.2">
      <c r="B91" s="34" t="s">
        <v>119</v>
      </c>
      <c r="C91" s="34" t="s">
        <v>105</v>
      </c>
      <c r="D91" s="39">
        <v>1</v>
      </c>
      <c r="E91" s="36" t="s">
        <v>31</v>
      </c>
      <c r="F91" s="45">
        <v>-1695406.1099718423</v>
      </c>
      <c r="G91" s="37">
        <v>0</v>
      </c>
      <c r="H91" s="37">
        <v>0</v>
      </c>
      <c r="I91" s="37">
        <v>0</v>
      </c>
      <c r="J91" s="37">
        <v>-3316500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2072812.5</v>
      </c>
      <c r="AB91" s="37">
        <v>2072812.5</v>
      </c>
      <c r="AC91" s="41">
        <v>15</v>
      </c>
      <c r="AD91" s="37">
        <v>82912.5</v>
      </c>
    </row>
    <row r="92" spans="2:30" x14ac:dyDescent="0.2">
      <c r="B92" s="34" t="s">
        <v>120</v>
      </c>
      <c r="C92" s="34" t="s">
        <v>74</v>
      </c>
      <c r="D92" s="39">
        <v>1</v>
      </c>
      <c r="E92" s="36" t="s">
        <v>31</v>
      </c>
      <c r="F92" s="45">
        <v>-9002292.0538532026</v>
      </c>
      <c r="G92" s="37">
        <v>0</v>
      </c>
      <c r="H92" s="37">
        <v>0</v>
      </c>
      <c r="I92" s="37">
        <v>0</v>
      </c>
      <c r="J92" s="37">
        <v>-17610000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11006250</v>
      </c>
      <c r="AB92" s="37">
        <v>11006250</v>
      </c>
      <c r="AC92" s="41">
        <v>15</v>
      </c>
      <c r="AD92" s="37">
        <v>440250</v>
      </c>
    </row>
    <row r="93" spans="2:30" x14ac:dyDescent="0.2">
      <c r="B93" s="34" t="s">
        <v>120</v>
      </c>
      <c r="C93" s="34" t="s">
        <v>106</v>
      </c>
      <c r="D93" s="39">
        <v>1</v>
      </c>
      <c r="E93" s="36" t="s">
        <v>31</v>
      </c>
      <c r="F93" s="45">
        <v>-1695406.1099718423</v>
      </c>
      <c r="G93" s="37">
        <v>0</v>
      </c>
      <c r="H93" s="37">
        <v>0</v>
      </c>
      <c r="I93" s="37">
        <v>0</v>
      </c>
      <c r="J93" s="37">
        <v>-3316500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2072812.5</v>
      </c>
      <c r="AB93" s="37">
        <v>2072812.5</v>
      </c>
      <c r="AC93" s="41">
        <v>15</v>
      </c>
      <c r="AD93" s="37">
        <v>82912.5</v>
      </c>
    </row>
    <row r="94" spans="2:30" x14ac:dyDescent="0.2">
      <c r="B94" s="34" t="s">
        <v>3</v>
      </c>
      <c r="C94" s="34" t="s">
        <v>74</v>
      </c>
      <c r="D94" s="39">
        <v>1</v>
      </c>
      <c r="E94" s="36" t="s">
        <v>31</v>
      </c>
      <c r="F94" s="45">
        <v>-9002292.0538532026</v>
      </c>
      <c r="G94" s="37">
        <v>0</v>
      </c>
      <c r="H94" s="37">
        <v>0</v>
      </c>
      <c r="I94" s="37">
        <v>0</v>
      </c>
      <c r="J94" s="37">
        <v>-17610000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11006250</v>
      </c>
      <c r="AB94" s="37">
        <v>11006250</v>
      </c>
      <c r="AC94" s="41">
        <v>15</v>
      </c>
      <c r="AD94" s="37">
        <v>440250</v>
      </c>
    </row>
    <row r="95" spans="2:30" x14ac:dyDescent="0.2">
      <c r="B95" s="34" t="s">
        <v>3</v>
      </c>
      <c r="C95" s="34" t="s">
        <v>106</v>
      </c>
      <c r="D95" s="39">
        <v>1</v>
      </c>
      <c r="E95" s="36" t="s">
        <v>31</v>
      </c>
      <c r="F95" s="45">
        <v>-1695406.1099718423</v>
      </c>
      <c r="G95" s="37">
        <v>0</v>
      </c>
      <c r="H95" s="37">
        <v>0</v>
      </c>
      <c r="I95" s="37">
        <v>0</v>
      </c>
      <c r="J95" s="37">
        <v>-3316500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2072812.5</v>
      </c>
      <c r="AB95" s="37">
        <v>2072812.5</v>
      </c>
      <c r="AC95" s="41">
        <v>15</v>
      </c>
      <c r="AD95" s="37">
        <v>82912.5</v>
      </c>
    </row>
    <row r="96" spans="2:30" x14ac:dyDescent="0.2">
      <c r="B96" s="34" t="s">
        <v>6</v>
      </c>
      <c r="C96" s="34" t="s">
        <v>74</v>
      </c>
      <c r="D96" s="39">
        <v>1</v>
      </c>
      <c r="E96" s="36" t="s">
        <v>31</v>
      </c>
      <c r="F96" s="45"/>
      <c r="G96" s="37" t="s">
        <v>198</v>
      </c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B96" s="37" t="s">
        <v>198</v>
      </c>
      <c r="AC96" s="41"/>
      <c r="AD96" s="37"/>
    </row>
    <row r="97" spans="2:30" x14ac:dyDescent="0.2">
      <c r="B97" s="34" t="s">
        <v>6</v>
      </c>
      <c r="C97" s="34" t="s">
        <v>106</v>
      </c>
      <c r="D97" s="39">
        <v>1</v>
      </c>
      <c r="E97" s="36" t="s">
        <v>31</v>
      </c>
      <c r="F97" s="45"/>
      <c r="G97" s="37" t="s">
        <v>198</v>
      </c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B97" s="37" t="s">
        <v>198</v>
      </c>
      <c r="AC97" s="41"/>
      <c r="AD97" s="37"/>
    </row>
    <row r="98" spans="2:30" x14ac:dyDescent="0.2">
      <c r="B98" s="34" t="s">
        <v>132</v>
      </c>
      <c r="C98" s="34" t="s">
        <v>133</v>
      </c>
      <c r="D98" s="39"/>
      <c r="E98" s="36"/>
      <c r="F98" s="45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B98" s="37"/>
      <c r="AC98" s="41"/>
      <c r="AD98" s="37"/>
    </row>
    <row r="99" spans="2:30" x14ac:dyDescent="0.2">
      <c r="B99" s="34" t="s">
        <v>107</v>
      </c>
      <c r="C99" s="34" t="s">
        <v>152</v>
      </c>
      <c r="D99" s="39">
        <v>0</v>
      </c>
      <c r="E99" s="36" t="s">
        <v>31</v>
      </c>
      <c r="F99" s="45"/>
      <c r="G99" s="37" t="s">
        <v>198</v>
      </c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B99" s="37" t="s">
        <v>198</v>
      </c>
      <c r="AC99" s="41"/>
      <c r="AD99" s="37"/>
    </row>
    <row r="100" spans="2:30" x14ac:dyDescent="0.2">
      <c r="B100" s="34" t="s">
        <v>107</v>
      </c>
      <c r="C100" s="34" t="s">
        <v>153</v>
      </c>
      <c r="D100" s="39">
        <v>0</v>
      </c>
      <c r="E100" s="36" t="s">
        <v>31</v>
      </c>
      <c r="F100" s="45"/>
      <c r="G100" s="37" t="s">
        <v>198</v>
      </c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B100" s="37" t="s">
        <v>198</v>
      </c>
      <c r="AC100" s="41"/>
      <c r="AD100" s="37"/>
    </row>
    <row r="101" spans="2:30" x14ac:dyDescent="0.2">
      <c r="B101" s="34" t="s">
        <v>108</v>
      </c>
      <c r="C101" s="34" t="s">
        <v>176</v>
      </c>
      <c r="D101" s="39">
        <v>0</v>
      </c>
      <c r="E101" s="36" t="s">
        <v>31</v>
      </c>
      <c r="F101" s="45"/>
      <c r="G101" s="37" t="s">
        <v>198</v>
      </c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B101" s="37" t="s">
        <v>198</v>
      </c>
      <c r="AC101" s="41"/>
      <c r="AD101" s="37"/>
    </row>
    <row r="102" spans="2:30" x14ac:dyDescent="0.2">
      <c r="B102" s="34" t="s">
        <v>108</v>
      </c>
      <c r="C102" s="34" t="s">
        <v>177</v>
      </c>
      <c r="D102" s="39">
        <v>0</v>
      </c>
      <c r="E102" s="36" t="s">
        <v>31</v>
      </c>
      <c r="F102" s="45"/>
      <c r="G102" s="37" t="s">
        <v>198</v>
      </c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B102" s="37" t="s">
        <v>198</v>
      </c>
      <c r="AC102" s="41"/>
      <c r="AD102" s="37"/>
    </row>
    <row r="103" spans="2:30" x14ac:dyDescent="0.2">
      <c r="B103" s="34" t="s">
        <v>108</v>
      </c>
      <c r="C103" s="34" t="s">
        <v>178</v>
      </c>
      <c r="D103" s="39">
        <v>0</v>
      </c>
      <c r="E103" s="36" t="s">
        <v>31</v>
      </c>
      <c r="F103" s="45"/>
      <c r="G103" s="37" t="s">
        <v>198</v>
      </c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B103" s="37" t="s">
        <v>198</v>
      </c>
      <c r="AC103" s="41"/>
      <c r="AD103" s="37"/>
    </row>
    <row r="104" spans="2:30" x14ac:dyDescent="0.2">
      <c r="B104" s="34" t="s">
        <v>108</v>
      </c>
      <c r="C104" s="34" t="s">
        <v>153</v>
      </c>
      <c r="D104" s="39">
        <v>0</v>
      </c>
      <c r="E104" s="36" t="s">
        <v>31</v>
      </c>
      <c r="F104" s="45"/>
      <c r="G104" s="37" t="s">
        <v>198</v>
      </c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B104" s="37" t="s">
        <v>198</v>
      </c>
      <c r="AC104" s="41"/>
      <c r="AD104" s="37"/>
    </row>
    <row r="105" spans="2:30" x14ac:dyDescent="0.2">
      <c r="B105" s="34" t="s">
        <v>109</v>
      </c>
      <c r="C105" s="34" t="s">
        <v>153</v>
      </c>
      <c r="D105" s="39">
        <v>0</v>
      </c>
      <c r="E105" s="36" t="s">
        <v>31</v>
      </c>
      <c r="F105" s="45"/>
      <c r="G105" s="37" t="s">
        <v>198</v>
      </c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B105" s="37" t="s">
        <v>198</v>
      </c>
      <c r="AC105" s="41"/>
      <c r="AD105" s="37"/>
    </row>
    <row r="106" spans="2:30" x14ac:dyDescent="0.2">
      <c r="B106" s="34" t="s">
        <v>110</v>
      </c>
      <c r="C106" s="34" t="s">
        <v>160</v>
      </c>
      <c r="D106" s="39">
        <v>0</v>
      </c>
      <c r="E106" s="36" t="s">
        <v>31</v>
      </c>
      <c r="F106" s="45"/>
      <c r="G106" s="37" t="s">
        <v>198</v>
      </c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B106" s="37" t="s">
        <v>198</v>
      </c>
      <c r="AC106" s="41"/>
      <c r="AD106" s="37"/>
    </row>
    <row r="107" spans="2:30" x14ac:dyDescent="0.2">
      <c r="B107" s="34" t="s">
        <v>110</v>
      </c>
      <c r="C107" s="34" t="s">
        <v>153</v>
      </c>
      <c r="D107" s="39">
        <v>0</v>
      </c>
      <c r="E107" s="36" t="s">
        <v>31</v>
      </c>
      <c r="F107" s="45"/>
      <c r="G107" s="37" t="s">
        <v>198</v>
      </c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B107" s="37" t="s">
        <v>198</v>
      </c>
      <c r="AC107" s="41"/>
      <c r="AD107" s="37"/>
    </row>
    <row r="108" spans="2:30" x14ac:dyDescent="0.2">
      <c r="B108" s="34" t="s">
        <v>179</v>
      </c>
      <c r="C108" s="34" t="s">
        <v>159</v>
      </c>
      <c r="D108" s="39">
        <v>0</v>
      </c>
      <c r="E108" s="36" t="s">
        <v>31</v>
      </c>
      <c r="F108" s="45"/>
      <c r="G108" s="37" t="s">
        <v>198</v>
      </c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B108" s="37" t="s">
        <v>198</v>
      </c>
      <c r="AC108" s="41"/>
      <c r="AD108" s="37"/>
    </row>
    <row r="109" spans="2:30" x14ac:dyDescent="0.2">
      <c r="B109" s="34" t="s">
        <v>179</v>
      </c>
      <c r="C109" s="34" t="s">
        <v>160</v>
      </c>
      <c r="D109" s="39">
        <v>0</v>
      </c>
      <c r="E109" s="36" t="s">
        <v>31</v>
      </c>
      <c r="F109" s="45"/>
      <c r="G109" s="37" t="s">
        <v>198</v>
      </c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B109" s="37" t="s">
        <v>198</v>
      </c>
      <c r="AC109" s="41"/>
      <c r="AD109" s="37"/>
    </row>
    <row r="111" spans="2:30" ht="15" x14ac:dyDescent="0.25">
      <c r="B111" s="29" t="s">
        <v>55</v>
      </c>
      <c r="C111" s="9"/>
      <c r="D111" s="9"/>
      <c r="E111" s="30"/>
      <c r="F111" s="44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2:30" ht="15" x14ac:dyDescent="0.25">
      <c r="B112" s="31" t="s">
        <v>30</v>
      </c>
      <c r="C112" s="31"/>
      <c r="D112" s="31"/>
      <c r="E112" s="32" t="s">
        <v>22</v>
      </c>
      <c r="F112" s="33" t="s">
        <v>50</v>
      </c>
      <c r="G112" s="33">
        <v>2023</v>
      </c>
      <c r="H112" s="33">
        <v>2024</v>
      </c>
      <c r="I112" s="33">
        <v>2025</v>
      </c>
      <c r="J112" s="33">
        <v>2026</v>
      </c>
      <c r="K112" s="33">
        <v>2027</v>
      </c>
      <c r="L112" s="33">
        <v>2028</v>
      </c>
      <c r="M112" s="33">
        <v>2029</v>
      </c>
      <c r="N112" s="33">
        <v>2030</v>
      </c>
      <c r="O112" s="33">
        <v>2031</v>
      </c>
      <c r="P112" s="33">
        <v>2032</v>
      </c>
      <c r="Q112" s="33">
        <v>2033</v>
      </c>
      <c r="R112" s="33">
        <v>2034</v>
      </c>
      <c r="S112" s="33">
        <v>2035</v>
      </c>
      <c r="T112" s="33">
        <v>2036</v>
      </c>
      <c r="U112" s="33">
        <v>2037</v>
      </c>
      <c r="V112" s="33">
        <v>2038</v>
      </c>
      <c r="W112" s="33">
        <v>2039</v>
      </c>
      <c r="X112" s="33">
        <v>2040</v>
      </c>
      <c r="Y112" s="33">
        <v>2041</v>
      </c>
      <c r="Z112" s="33">
        <v>2042</v>
      </c>
    </row>
    <row r="113" spans="2:26" x14ac:dyDescent="0.2">
      <c r="B113" s="34" t="s">
        <v>119</v>
      </c>
      <c r="C113" s="35"/>
      <c r="D113" s="35"/>
      <c r="E113" s="36" t="s">
        <v>31</v>
      </c>
      <c r="F113" s="45">
        <v>-106309770.20191148</v>
      </c>
      <c r="G113" s="37">
        <v>-1192873.9859418897</v>
      </c>
      <c r="H113" s="37">
        <v>-2843008.4242450399</v>
      </c>
      <c r="I113" s="37">
        <v>-8561464.8628045209</v>
      </c>
      <c r="J113" s="37">
        <v>-73532984.690039486</v>
      </c>
      <c r="K113" s="37">
        <v>-121885936.78696907</v>
      </c>
      <c r="L113" s="37">
        <v>-7240791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136837289.58749998</v>
      </c>
    </row>
    <row r="114" spans="2:26" x14ac:dyDescent="0.2">
      <c r="B114" s="34" t="s">
        <v>120</v>
      </c>
      <c r="C114" s="35"/>
      <c r="D114" s="35"/>
      <c r="E114" s="36" t="s">
        <v>31</v>
      </c>
      <c r="F114" s="45">
        <v>-91255820.205224723</v>
      </c>
      <c r="G114" s="37">
        <v>-1836235.2359418897</v>
      </c>
      <c r="H114" s="37">
        <v>-8634674.9242450409</v>
      </c>
      <c r="I114" s="37">
        <v>-25165060.112804521</v>
      </c>
      <c r="J114" s="37">
        <v>-77847363.440039486</v>
      </c>
      <c r="K114" s="37">
        <v>-49832665.786969066</v>
      </c>
      <c r="L114" s="37">
        <v>0</v>
      </c>
      <c r="M114" s="37">
        <v>0</v>
      </c>
      <c r="N114" s="37">
        <v>-1204647</v>
      </c>
      <c r="O114" s="37">
        <v>-6391725.75</v>
      </c>
      <c r="P114" s="37">
        <v>-15832303.5</v>
      </c>
      <c r="Q114" s="37">
        <v>-543462.75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120127194.50624999</v>
      </c>
    </row>
    <row r="115" spans="2:26" x14ac:dyDescent="0.2">
      <c r="B115" s="34" t="s">
        <v>2</v>
      </c>
      <c r="C115" s="35"/>
      <c r="D115" s="35"/>
      <c r="E115" s="36" t="s">
        <v>31</v>
      </c>
      <c r="F115" s="45">
        <v>-84188385.263916209</v>
      </c>
      <c r="G115" s="37">
        <v>-3332917.5</v>
      </c>
      <c r="H115" s="37">
        <v>-16509766.5</v>
      </c>
      <c r="I115" s="37">
        <v>-44406150.75</v>
      </c>
      <c r="J115" s="37">
        <v>-10013604</v>
      </c>
      <c r="K115" s="37">
        <v>-72105225.75</v>
      </c>
      <c r="L115" s="37">
        <v>-7221179.25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87875043.075000018</v>
      </c>
    </row>
    <row r="116" spans="2:26" x14ac:dyDescent="0.2">
      <c r="B116" s="34" t="s">
        <v>3</v>
      </c>
      <c r="C116" s="35"/>
      <c r="D116" s="35"/>
      <c r="E116" s="36" t="s">
        <v>31</v>
      </c>
      <c r="F116" s="45">
        <v>-110267536.03055008</v>
      </c>
      <c r="G116" s="37">
        <v>-3831595.2359418897</v>
      </c>
      <c r="H116" s="37">
        <v>-17974135.424245041</v>
      </c>
      <c r="I116" s="37">
        <v>-48373580.612804517</v>
      </c>
      <c r="J116" s="37">
        <v>-66632585.690039478</v>
      </c>
      <c r="K116" s="37">
        <v>-49419240.286969066</v>
      </c>
      <c r="L116" s="37">
        <v>0</v>
      </c>
      <c r="M116" s="37">
        <v>-964179</v>
      </c>
      <c r="N116" s="37">
        <v>-5474968.5</v>
      </c>
      <c r="O116" s="37">
        <v>-13515346.5</v>
      </c>
      <c r="P116" s="37">
        <v>-437680.5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121306865.47499999</v>
      </c>
    </row>
    <row r="117" spans="2:26" x14ac:dyDescent="0.2">
      <c r="B117" s="34" t="s">
        <v>4</v>
      </c>
      <c r="C117" s="35"/>
      <c r="D117" s="35"/>
      <c r="E117" s="36" t="s">
        <v>31</v>
      </c>
      <c r="F117" s="45"/>
      <c r="G117" s="37" t="s">
        <v>198</v>
      </c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2:26" x14ac:dyDescent="0.2">
      <c r="B118" s="34" t="s">
        <v>6</v>
      </c>
      <c r="C118" s="35"/>
      <c r="D118" s="35"/>
      <c r="E118" s="36" t="s">
        <v>31</v>
      </c>
      <c r="F118" s="45"/>
      <c r="G118" s="37" t="s">
        <v>198</v>
      </c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2:26" x14ac:dyDescent="0.2">
      <c r="B119" s="34" t="s">
        <v>107</v>
      </c>
      <c r="C119" s="35"/>
      <c r="D119" s="35"/>
      <c r="E119" s="36" t="s">
        <v>31</v>
      </c>
      <c r="F119" s="45"/>
      <c r="G119" s="37" t="s">
        <v>198</v>
      </c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2:26" x14ac:dyDescent="0.2">
      <c r="B120" s="34" t="s">
        <v>108</v>
      </c>
      <c r="C120" s="35"/>
      <c r="D120" s="35"/>
      <c r="E120" s="36" t="s">
        <v>31</v>
      </c>
      <c r="F120" s="45"/>
      <c r="G120" s="37" t="s">
        <v>198</v>
      </c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2:26" x14ac:dyDescent="0.2">
      <c r="B121" s="34" t="s">
        <v>109</v>
      </c>
      <c r="C121" s="35"/>
      <c r="D121" s="35"/>
      <c r="E121" s="36" t="s">
        <v>31</v>
      </c>
      <c r="F121" s="45"/>
      <c r="G121" s="37" t="s">
        <v>198</v>
      </c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2:26" x14ac:dyDescent="0.2">
      <c r="B122" s="34" t="s">
        <v>110</v>
      </c>
      <c r="C122" s="35"/>
      <c r="D122" s="35"/>
      <c r="E122" s="36" t="s">
        <v>31</v>
      </c>
      <c r="F122" s="45"/>
      <c r="G122" s="37" t="s">
        <v>198</v>
      </c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2:26" x14ac:dyDescent="0.2">
      <c r="B123" s="34" t="s">
        <v>146</v>
      </c>
      <c r="C123" s="35"/>
      <c r="D123" s="35"/>
      <c r="E123" s="36" t="s">
        <v>31</v>
      </c>
      <c r="F123" s="45"/>
      <c r="G123" s="37" t="s">
        <v>198</v>
      </c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5" spans="2:26" ht="15" x14ac:dyDescent="0.25">
      <c r="B125" s="29" t="s">
        <v>56</v>
      </c>
      <c r="C125" s="9"/>
      <c r="D125" s="9"/>
      <c r="E125" s="30"/>
      <c r="F125" s="44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2:26" ht="15" x14ac:dyDescent="0.25">
      <c r="B126" s="31" t="s">
        <v>30</v>
      </c>
      <c r="C126" s="31"/>
      <c r="D126" s="31"/>
      <c r="E126" s="32" t="s">
        <v>22</v>
      </c>
      <c r="F126" s="33" t="s">
        <v>50</v>
      </c>
      <c r="G126" s="33">
        <v>2023</v>
      </c>
      <c r="H126" s="33">
        <v>2024</v>
      </c>
      <c r="I126" s="33">
        <v>2025</v>
      </c>
      <c r="J126" s="33">
        <v>2026</v>
      </c>
      <c r="K126" s="33">
        <v>2027</v>
      </c>
      <c r="L126" s="33">
        <v>2028</v>
      </c>
      <c r="M126" s="33">
        <v>2029</v>
      </c>
      <c r="N126" s="33">
        <v>2030</v>
      </c>
      <c r="O126" s="33">
        <v>2031</v>
      </c>
      <c r="P126" s="33">
        <v>2032</v>
      </c>
      <c r="Q126" s="33">
        <v>2033</v>
      </c>
      <c r="R126" s="33">
        <v>2034</v>
      </c>
      <c r="S126" s="33">
        <v>2035</v>
      </c>
      <c r="T126" s="33">
        <v>2036</v>
      </c>
      <c r="U126" s="33">
        <v>2037</v>
      </c>
      <c r="V126" s="33">
        <v>2038</v>
      </c>
      <c r="W126" s="33">
        <v>2039</v>
      </c>
      <c r="X126" s="33">
        <v>2040</v>
      </c>
      <c r="Y126" s="33">
        <v>2041</v>
      </c>
      <c r="Z126" s="33">
        <v>2042</v>
      </c>
    </row>
    <row r="127" spans="2:26" x14ac:dyDescent="0.2">
      <c r="B127" s="34" t="s">
        <v>119</v>
      </c>
      <c r="C127" s="35"/>
      <c r="D127" s="35"/>
      <c r="E127" s="36" t="s">
        <v>31</v>
      </c>
      <c r="F127" s="45">
        <v>0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</row>
    <row r="128" spans="2:26" x14ac:dyDescent="0.2">
      <c r="B128" s="34" t="s">
        <v>120</v>
      </c>
      <c r="C128" s="35"/>
      <c r="D128" s="35"/>
      <c r="E128" s="36" t="s">
        <v>31</v>
      </c>
      <c r="F128" s="45">
        <v>0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</row>
    <row r="129" spans="1:26" x14ac:dyDescent="0.2">
      <c r="B129" s="34" t="s">
        <v>2</v>
      </c>
      <c r="C129" s="35"/>
      <c r="D129" s="35"/>
      <c r="E129" s="36" t="s">
        <v>31</v>
      </c>
      <c r="F129" s="45">
        <v>0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</row>
    <row r="130" spans="1:26" x14ac:dyDescent="0.2">
      <c r="B130" s="34" t="s">
        <v>3</v>
      </c>
      <c r="C130" s="35"/>
      <c r="D130" s="35"/>
      <c r="E130" s="36" t="s">
        <v>31</v>
      </c>
      <c r="F130" s="45">
        <v>0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</row>
    <row r="131" spans="1:26" x14ac:dyDescent="0.2">
      <c r="B131" s="34" t="s">
        <v>4</v>
      </c>
      <c r="C131" s="35"/>
      <c r="D131" s="35"/>
      <c r="E131" s="36" t="s">
        <v>31</v>
      </c>
      <c r="F131" s="45"/>
      <c r="G131" s="37" t="s">
        <v>198</v>
      </c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x14ac:dyDescent="0.2">
      <c r="B132" s="34" t="s">
        <v>6</v>
      </c>
      <c r="C132" s="35"/>
      <c r="D132" s="35"/>
      <c r="E132" s="36" t="s">
        <v>31</v>
      </c>
      <c r="F132" s="45"/>
      <c r="G132" s="37" t="s">
        <v>198</v>
      </c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x14ac:dyDescent="0.2">
      <c r="B133" s="34" t="s">
        <v>107</v>
      </c>
      <c r="C133" s="35"/>
      <c r="D133" s="35"/>
      <c r="E133" s="36" t="s">
        <v>31</v>
      </c>
      <c r="F133" s="45"/>
      <c r="G133" s="37" t="s">
        <v>198</v>
      </c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x14ac:dyDescent="0.2">
      <c r="B134" s="34" t="s">
        <v>108</v>
      </c>
      <c r="C134" s="35"/>
      <c r="D134" s="35"/>
      <c r="E134" s="36" t="s">
        <v>31</v>
      </c>
      <c r="F134" s="45"/>
      <c r="G134" s="37" t="s">
        <v>198</v>
      </c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x14ac:dyDescent="0.2">
      <c r="B135" s="34" t="s">
        <v>109</v>
      </c>
      <c r="C135" s="35"/>
      <c r="D135" s="35"/>
      <c r="E135" s="36" t="s">
        <v>31</v>
      </c>
      <c r="F135" s="45"/>
      <c r="G135" s="37" t="s">
        <v>198</v>
      </c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x14ac:dyDescent="0.2">
      <c r="B136" s="34" t="s">
        <v>110</v>
      </c>
      <c r="C136" s="35"/>
      <c r="D136" s="35"/>
      <c r="E136" s="36" t="s">
        <v>31</v>
      </c>
      <c r="F136" s="45"/>
      <c r="G136" s="37" t="s">
        <v>198</v>
      </c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x14ac:dyDescent="0.2">
      <c r="B137" s="34" t="s">
        <v>146</v>
      </c>
      <c r="C137" s="35"/>
      <c r="D137" s="35"/>
      <c r="E137" s="36" t="s">
        <v>31</v>
      </c>
      <c r="F137" s="45"/>
      <c r="G137" s="37" t="s">
        <v>198</v>
      </c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9" spans="1:26" ht="15" x14ac:dyDescent="0.25">
      <c r="B139" s="27" t="s">
        <v>112</v>
      </c>
      <c r="C139" s="28"/>
      <c r="D139" s="28"/>
      <c r="E139" s="6"/>
      <c r="F139" s="18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" x14ac:dyDescent="0.25">
      <c r="A140" s="75"/>
      <c r="B140" s="31" t="s">
        <v>30</v>
      </c>
      <c r="C140" s="31" t="s">
        <v>52</v>
      </c>
      <c r="D140" s="32" t="s">
        <v>53</v>
      </c>
      <c r="E140" s="32" t="s">
        <v>22</v>
      </c>
      <c r="F140" s="33" t="s">
        <v>50</v>
      </c>
      <c r="G140" s="33">
        <v>2023</v>
      </c>
      <c r="H140" s="33">
        <v>2024</v>
      </c>
      <c r="I140" s="33">
        <v>2025</v>
      </c>
      <c r="J140" s="33">
        <v>2026</v>
      </c>
      <c r="K140" s="33">
        <v>2027</v>
      </c>
      <c r="L140" s="33">
        <v>2028</v>
      </c>
      <c r="M140" s="33">
        <v>2029</v>
      </c>
      <c r="N140" s="33">
        <v>2030</v>
      </c>
      <c r="O140" s="33">
        <v>2031</v>
      </c>
      <c r="P140" s="33">
        <v>2032</v>
      </c>
      <c r="Q140" s="33">
        <v>2033</v>
      </c>
      <c r="R140" s="33">
        <v>2034</v>
      </c>
      <c r="S140" s="33">
        <v>2035</v>
      </c>
      <c r="T140" s="33">
        <v>2036</v>
      </c>
      <c r="U140" s="33">
        <v>2037</v>
      </c>
      <c r="V140" s="33">
        <v>2038</v>
      </c>
      <c r="W140" s="33">
        <v>2039</v>
      </c>
      <c r="X140" s="33">
        <v>2040</v>
      </c>
      <c r="Y140" s="33">
        <v>2041</v>
      </c>
      <c r="Z140" s="33">
        <v>2042</v>
      </c>
    </row>
    <row r="141" spans="1:26" x14ac:dyDescent="0.2">
      <c r="A141" s="75"/>
      <c r="B141" s="35" t="s">
        <v>119</v>
      </c>
      <c r="C141" s="35" t="s">
        <v>75</v>
      </c>
      <c r="D141" s="36">
        <v>1</v>
      </c>
      <c r="E141" s="36" t="s">
        <v>31</v>
      </c>
      <c r="F141" s="45">
        <v>-3833409.8127876804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-321459.16815388243</v>
      </c>
      <c r="M141" s="37">
        <v>-321459.16815388243</v>
      </c>
      <c r="N141" s="37">
        <v>-321459.16815388243</v>
      </c>
      <c r="O141" s="37">
        <v>-321459.16815388243</v>
      </c>
      <c r="P141" s="37">
        <v>-321459.16815388243</v>
      </c>
      <c r="Q141" s="37">
        <v>-321459.16815388243</v>
      </c>
      <c r="R141" s="37">
        <v>-321459.16815388243</v>
      </c>
      <c r="S141" s="37">
        <v>-321459.16815388243</v>
      </c>
      <c r="T141" s="37">
        <v>-321459.16815388243</v>
      </c>
      <c r="U141" s="37">
        <v>-321459.16815388243</v>
      </c>
      <c r="V141" s="37">
        <v>-321459.16815388243</v>
      </c>
      <c r="W141" s="37">
        <v>-321459.16815388243</v>
      </c>
      <c r="X141" s="37">
        <v>-321459.16815388243</v>
      </c>
      <c r="Y141" s="37">
        <v>-321459.16815388243</v>
      </c>
      <c r="Z141" s="37">
        <v>-321459.16815388243</v>
      </c>
    </row>
    <row r="142" spans="1:26" x14ac:dyDescent="0.2">
      <c r="A142" s="75"/>
      <c r="B142" s="35" t="s">
        <v>119</v>
      </c>
      <c r="C142" s="35" t="s">
        <v>105</v>
      </c>
      <c r="D142" s="36">
        <v>1</v>
      </c>
      <c r="E142" s="36" t="s">
        <v>31</v>
      </c>
      <c r="F142" s="45">
        <v>-10844387.76786495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-909380.43184611737</v>
      </c>
      <c r="M142" s="37">
        <v>-909380.43184611737</v>
      </c>
      <c r="N142" s="37">
        <v>-909380.43184611737</v>
      </c>
      <c r="O142" s="37">
        <v>-909380.43184611737</v>
      </c>
      <c r="P142" s="37">
        <v>-909380.43184611737</v>
      </c>
      <c r="Q142" s="37">
        <v>-909380.43184611737</v>
      </c>
      <c r="R142" s="37">
        <v>-909380.43184611737</v>
      </c>
      <c r="S142" s="37">
        <v>-909380.43184611737</v>
      </c>
      <c r="T142" s="37">
        <v>-909380.43184611737</v>
      </c>
      <c r="U142" s="37">
        <v>-909380.43184611737</v>
      </c>
      <c r="V142" s="37">
        <v>-909380.43184611737</v>
      </c>
      <c r="W142" s="37">
        <v>-909380.43184611737</v>
      </c>
      <c r="X142" s="37">
        <v>-909380.43184611737</v>
      </c>
      <c r="Y142" s="37">
        <v>-909380.43184611737</v>
      </c>
      <c r="Z142" s="37">
        <v>-909380.43184611737</v>
      </c>
    </row>
    <row r="143" spans="1:26" x14ac:dyDescent="0.2">
      <c r="A143" s="75"/>
      <c r="B143" s="35" t="s">
        <v>119</v>
      </c>
      <c r="C143" s="35" t="s">
        <v>74</v>
      </c>
      <c r="D143" s="36">
        <v>1</v>
      </c>
      <c r="E143" s="36" t="s">
        <v>31</v>
      </c>
      <c r="F143" s="45">
        <v>-13524386.083869748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-1227534.53</v>
      </c>
      <c r="N143" s="37">
        <v>-1227534.53</v>
      </c>
      <c r="O143" s="37">
        <v>-1227534.53</v>
      </c>
      <c r="P143" s="37">
        <v>-1227534.53</v>
      </c>
      <c r="Q143" s="37">
        <v>-1227534.53</v>
      </c>
      <c r="R143" s="37">
        <v>-1227534.53</v>
      </c>
      <c r="S143" s="37">
        <v>-1227534.53</v>
      </c>
      <c r="T143" s="37">
        <v>-1227534.53</v>
      </c>
      <c r="U143" s="37">
        <v>-1227534.53</v>
      </c>
      <c r="V143" s="37">
        <v>-1227534.53</v>
      </c>
      <c r="W143" s="37">
        <v>-1227534.53</v>
      </c>
      <c r="X143" s="37">
        <v>-1227534.53</v>
      </c>
      <c r="Y143" s="37">
        <v>-1227534.53</v>
      </c>
      <c r="Z143" s="37">
        <v>-1227534.53</v>
      </c>
    </row>
    <row r="144" spans="1:26" x14ac:dyDescent="0.2">
      <c r="A144" s="75"/>
      <c r="B144" s="35" t="s">
        <v>120</v>
      </c>
      <c r="C144" s="35" t="s">
        <v>73</v>
      </c>
      <c r="D144" s="36">
        <v>1</v>
      </c>
      <c r="E144" s="36" t="s">
        <v>31</v>
      </c>
      <c r="F144" s="45">
        <v>-3589269.8212109432</v>
      </c>
      <c r="G144" s="37">
        <v>0</v>
      </c>
      <c r="H144" s="37">
        <v>0</v>
      </c>
      <c r="I144" s="37">
        <v>0</v>
      </c>
      <c r="J144" s="37">
        <v>0</v>
      </c>
      <c r="K144" s="37">
        <v>-279313.55</v>
      </c>
      <c r="L144" s="37">
        <v>-279313.55</v>
      </c>
      <c r="M144" s="37">
        <v>-279313.55</v>
      </c>
      <c r="N144" s="37">
        <v>-279313.55</v>
      </c>
      <c r="O144" s="37">
        <v>-279313.55</v>
      </c>
      <c r="P144" s="37">
        <v>-279313.55</v>
      </c>
      <c r="Q144" s="37">
        <v>-279313.55</v>
      </c>
      <c r="R144" s="37">
        <v>-279313.55</v>
      </c>
      <c r="S144" s="37">
        <v>-279313.55</v>
      </c>
      <c r="T144" s="37">
        <v>-279313.55</v>
      </c>
      <c r="U144" s="37">
        <v>-279313.55</v>
      </c>
      <c r="V144" s="37">
        <v>-279313.55</v>
      </c>
      <c r="W144" s="37">
        <v>-279313.55</v>
      </c>
      <c r="X144" s="37">
        <v>-279313.55</v>
      </c>
      <c r="Y144" s="37">
        <v>-279313.55</v>
      </c>
      <c r="Z144" s="37">
        <v>-279313.55</v>
      </c>
    </row>
    <row r="145" spans="1:26" x14ac:dyDescent="0.2">
      <c r="A145" s="75"/>
      <c r="B145" s="35" t="s">
        <v>120</v>
      </c>
      <c r="C145" s="35" t="s">
        <v>74</v>
      </c>
      <c r="D145" s="36">
        <v>1</v>
      </c>
      <c r="E145" s="36" t="s">
        <v>31</v>
      </c>
      <c r="F145" s="45">
        <v>-3833409.8127876804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-321459.16815388243</v>
      </c>
      <c r="M145" s="37">
        <v>-321459.16815388243</v>
      </c>
      <c r="N145" s="37">
        <v>-321459.16815388243</v>
      </c>
      <c r="O145" s="37">
        <v>-321459.16815388243</v>
      </c>
      <c r="P145" s="37">
        <v>-321459.16815388243</v>
      </c>
      <c r="Q145" s="37">
        <v>-321459.16815388243</v>
      </c>
      <c r="R145" s="37">
        <v>-321459.16815388243</v>
      </c>
      <c r="S145" s="37">
        <v>-321459.16815388243</v>
      </c>
      <c r="T145" s="37">
        <v>-321459.16815388243</v>
      </c>
      <c r="U145" s="37">
        <v>-321459.16815388243</v>
      </c>
      <c r="V145" s="37">
        <v>-321459.16815388243</v>
      </c>
      <c r="W145" s="37">
        <v>-321459.16815388243</v>
      </c>
      <c r="X145" s="37">
        <v>-321459.16815388243</v>
      </c>
      <c r="Y145" s="37">
        <v>-321459.16815388243</v>
      </c>
      <c r="Z145" s="37">
        <v>-321459.16815388243</v>
      </c>
    </row>
    <row r="146" spans="1:26" x14ac:dyDescent="0.2">
      <c r="A146" s="75"/>
      <c r="B146" s="35" t="s">
        <v>120</v>
      </c>
      <c r="C146" s="35" t="s">
        <v>106</v>
      </c>
      <c r="D146" s="36">
        <v>1</v>
      </c>
      <c r="E146" s="36" t="s">
        <v>31</v>
      </c>
      <c r="F146" s="45">
        <v>-10844387.76786495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-909380.43184611737</v>
      </c>
      <c r="M146" s="37">
        <v>-909380.43184611737</v>
      </c>
      <c r="N146" s="37">
        <v>-909380.43184611737</v>
      </c>
      <c r="O146" s="37">
        <v>-909380.43184611737</v>
      </c>
      <c r="P146" s="37">
        <v>-909380.43184611737</v>
      </c>
      <c r="Q146" s="37">
        <v>-909380.43184611737</v>
      </c>
      <c r="R146" s="37">
        <v>-909380.43184611737</v>
      </c>
      <c r="S146" s="37">
        <v>-909380.43184611737</v>
      </c>
      <c r="T146" s="37">
        <v>-909380.43184611737</v>
      </c>
      <c r="U146" s="37">
        <v>-909380.43184611737</v>
      </c>
      <c r="V146" s="37">
        <v>-909380.43184611737</v>
      </c>
      <c r="W146" s="37">
        <v>-909380.43184611737</v>
      </c>
      <c r="X146" s="37">
        <v>-909380.43184611737</v>
      </c>
      <c r="Y146" s="37">
        <v>-909380.43184611737</v>
      </c>
      <c r="Z146" s="37">
        <v>-909380.43184611737</v>
      </c>
    </row>
    <row r="147" spans="1:26" x14ac:dyDescent="0.2">
      <c r="A147" s="75"/>
      <c r="B147" s="35" t="s">
        <v>120</v>
      </c>
      <c r="C147" s="35" t="s">
        <v>76</v>
      </c>
      <c r="D147" s="36">
        <v>1</v>
      </c>
      <c r="E147" s="36" t="s">
        <v>31</v>
      </c>
      <c r="F147" s="45">
        <v>-3048913.9498883258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-255673.51</v>
      </c>
      <c r="M147" s="37">
        <v>-255673.51</v>
      </c>
      <c r="N147" s="37">
        <v>-255673.51</v>
      </c>
      <c r="O147" s="37">
        <v>-255673.51</v>
      </c>
      <c r="P147" s="37">
        <v>-255673.51</v>
      </c>
      <c r="Q147" s="37">
        <v>-255673.51</v>
      </c>
      <c r="R147" s="37">
        <v>-255673.51</v>
      </c>
      <c r="S147" s="37">
        <v>-255673.51</v>
      </c>
      <c r="T147" s="37">
        <v>-255673.51</v>
      </c>
      <c r="U147" s="37">
        <v>-255673.51</v>
      </c>
      <c r="V147" s="37">
        <v>-255673.51</v>
      </c>
      <c r="W147" s="37">
        <v>-255673.51</v>
      </c>
      <c r="X147" s="37">
        <v>-255673.51</v>
      </c>
      <c r="Y147" s="37">
        <v>-255673.51</v>
      </c>
      <c r="Z147" s="37">
        <v>-255673.51</v>
      </c>
    </row>
    <row r="148" spans="1:26" x14ac:dyDescent="0.2">
      <c r="A148" s="75"/>
      <c r="B148" s="35" t="s">
        <v>120</v>
      </c>
      <c r="C148" s="35" t="s">
        <v>170</v>
      </c>
      <c r="D148" s="36">
        <v>1</v>
      </c>
      <c r="E148" s="36" t="s">
        <v>31</v>
      </c>
      <c r="F148" s="45">
        <v>-2152711.9013240747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-319628.52</v>
      </c>
      <c r="S148" s="37">
        <v>-319628.52</v>
      </c>
      <c r="T148" s="37">
        <v>-319628.52</v>
      </c>
      <c r="U148" s="37">
        <v>-319628.52</v>
      </c>
      <c r="V148" s="37">
        <v>-319628.52</v>
      </c>
      <c r="W148" s="37">
        <v>-319628.52</v>
      </c>
      <c r="X148" s="37">
        <v>-319628.52</v>
      </c>
      <c r="Y148" s="37">
        <v>-319628.52</v>
      </c>
      <c r="Z148" s="37">
        <v>-319628.52</v>
      </c>
    </row>
    <row r="149" spans="1:26" x14ac:dyDescent="0.2">
      <c r="A149" s="75"/>
      <c r="B149" s="35" t="s">
        <v>2</v>
      </c>
      <c r="C149" s="35" t="s">
        <v>121</v>
      </c>
      <c r="D149" s="36">
        <v>1</v>
      </c>
      <c r="E149" s="36" t="s">
        <v>31</v>
      </c>
      <c r="F149" s="45">
        <v>-3771890.2836756767</v>
      </c>
      <c r="G149" s="37">
        <v>0</v>
      </c>
      <c r="H149" s="37">
        <v>0</v>
      </c>
      <c r="I149" s="37">
        <v>0</v>
      </c>
      <c r="J149" s="37">
        <v>0</v>
      </c>
      <c r="K149" s="37">
        <v>-293524.90000000002</v>
      </c>
      <c r="L149" s="37">
        <v>-293524.90000000002</v>
      </c>
      <c r="M149" s="37">
        <v>-293524.90000000002</v>
      </c>
      <c r="N149" s="37">
        <v>-293524.90000000002</v>
      </c>
      <c r="O149" s="37">
        <v>-293524.90000000002</v>
      </c>
      <c r="P149" s="37">
        <v>-293524.90000000002</v>
      </c>
      <c r="Q149" s="37">
        <v>-293524.90000000002</v>
      </c>
      <c r="R149" s="37">
        <v>-293524.90000000002</v>
      </c>
      <c r="S149" s="37">
        <v>-293524.90000000002</v>
      </c>
      <c r="T149" s="37">
        <v>-293524.90000000002</v>
      </c>
      <c r="U149" s="37">
        <v>-293524.90000000002</v>
      </c>
      <c r="V149" s="37">
        <v>-293524.90000000002</v>
      </c>
      <c r="W149" s="37">
        <v>-293524.90000000002</v>
      </c>
      <c r="X149" s="37">
        <v>-293524.90000000002</v>
      </c>
      <c r="Y149" s="37">
        <v>-293524.90000000002</v>
      </c>
      <c r="Z149" s="37">
        <v>-293524.90000000002</v>
      </c>
    </row>
    <row r="150" spans="1:26" x14ac:dyDescent="0.2">
      <c r="A150" s="75"/>
      <c r="B150" s="35" t="s">
        <v>2</v>
      </c>
      <c r="C150" s="35" t="s">
        <v>122</v>
      </c>
      <c r="D150" s="36">
        <v>1</v>
      </c>
      <c r="E150" s="36" t="s">
        <v>31</v>
      </c>
      <c r="F150" s="45">
        <v>-7029093.3212941652</v>
      </c>
      <c r="G150" s="37">
        <v>0</v>
      </c>
      <c r="H150" s="37">
        <v>0</v>
      </c>
      <c r="I150" s="37">
        <v>0</v>
      </c>
      <c r="J150" s="37">
        <v>0</v>
      </c>
      <c r="K150" s="37">
        <v>-546997.32999999996</v>
      </c>
      <c r="L150" s="37">
        <v>-546997.32999999996</v>
      </c>
      <c r="M150" s="37">
        <v>-546997.32999999996</v>
      </c>
      <c r="N150" s="37">
        <v>-546997.32999999996</v>
      </c>
      <c r="O150" s="37">
        <v>-546997.32999999996</v>
      </c>
      <c r="P150" s="37">
        <v>-546997.32999999996</v>
      </c>
      <c r="Q150" s="37">
        <v>-546997.32999999996</v>
      </c>
      <c r="R150" s="37">
        <v>-546997.32999999996</v>
      </c>
      <c r="S150" s="37">
        <v>-546997.32999999996</v>
      </c>
      <c r="T150" s="37">
        <v>-546997.32999999996</v>
      </c>
      <c r="U150" s="37">
        <v>-546997.32999999996</v>
      </c>
      <c r="V150" s="37">
        <v>-546997.32999999996</v>
      </c>
      <c r="W150" s="37">
        <v>-546997.32999999996</v>
      </c>
      <c r="X150" s="37">
        <v>-546997.32999999996</v>
      </c>
      <c r="Y150" s="37">
        <v>-546997.32999999996</v>
      </c>
      <c r="Z150" s="37">
        <v>-546997.32999999996</v>
      </c>
    </row>
    <row r="151" spans="1:26" x14ac:dyDescent="0.2">
      <c r="A151" s="75"/>
      <c r="B151" s="35" t="s">
        <v>2</v>
      </c>
      <c r="C151" s="35" t="s">
        <v>74</v>
      </c>
      <c r="D151" s="36">
        <v>1</v>
      </c>
      <c r="E151" s="36" t="s">
        <v>31</v>
      </c>
      <c r="F151" s="45">
        <v>-13301771.475821622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-1207329.02</v>
      </c>
      <c r="N151" s="37">
        <v>-1207329.02</v>
      </c>
      <c r="O151" s="37">
        <v>-1207329.02</v>
      </c>
      <c r="P151" s="37">
        <v>-1207329.02</v>
      </c>
      <c r="Q151" s="37">
        <v>-1207329.02</v>
      </c>
      <c r="R151" s="37">
        <v>-1207329.02</v>
      </c>
      <c r="S151" s="37">
        <v>-1207329.02</v>
      </c>
      <c r="T151" s="37">
        <v>-1207329.02</v>
      </c>
      <c r="U151" s="37">
        <v>-1207329.02</v>
      </c>
      <c r="V151" s="37">
        <v>-1207329.02</v>
      </c>
      <c r="W151" s="37">
        <v>-1207329.02</v>
      </c>
      <c r="X151" s="37">
        <v>-1207329.02</v>
      </c>
      <c r="Y151" s="37">
        <v>-1207329.02</v>
      </c>
      <c r="Z151" s="37">
        <v>-1207329.02</v>
      </c>
    </row>
    <row r="152" spans="1:26" x14ac:dyDescent="0.2">
      <c r="A152" s="75"/>
      <c r="B152" s="35" t="s">
        <v>3</v>
      </c>
      <c r="C152" s="35" t="s">
        <v>121</v>
      </c>
      <c r="D152" s="36">
        <v>1</v>
      </c>
      <c r="E152" s="36" t="s">
        <v>31</v>
      </c>
      <c r="F152" s="45">
        <v>-3771890.2836756767</v>
      </c>
      <c r="G152" s="37">
        <v>0</v>
      </c>
      <c r="H152" s="37">
        <v>0</v>
      </c>
      <c r="I152" s="37">
        <v>0</v>
      </c>
      <c r="J152" s="37">
        <v>0</v>
      </c>
      <c r="K152" s="37">
        <v>-293524.90000000002</v>
      </c>
      <c r="L152" s="37">
        <v>-293524.90000000002</v>
      </c>
      <c r="M152" s="37">
        <v>-293524.90000000002</v>
      </c>
      <c r="N152" s="37">
        <v>-293524.90000000002</v>
      </c>
      <c r="O152" s="37">
        <v>-293524.90000000002</v>
      </c>
      <c r="P152" s="37">
        <v>-293524.90000000002</v>
      </c>
      <c r="Q152" s="37">
        <v>-293524.90000000002</v>
      </c>
      <c r="R152" s="37">
        <v>-293524.90000000002</v>
      </c>
      <c r="S152" s="37">
        <v>-293524.90000000002</v>
      </c>
      <c r="T152" s="37">
        <v>-293524.90000000002</v>
      </c>
      <c r="U152" s="37">
        <v>-293524.90000000002</v>
      </c>
      <c r="V152" s="37">
        <v>-293524.90000000002</v>
      </c>
      <c r="W152" s="37">
        <v>-293524.90000000002</v>
      </c>
      <c r="X152" s="37">
        <v>-293524.90000000002</v>
      </c>
      <c r="Y152" s="37">
        <v>-293524.90000000002</v>
      </c>
      <c r="Z152" s="37">
        <v>-293524.90000000002</v>
      </c>
    </row>
    <row r="153" spans="1:26" x14ac:dyDescent="0.2">
      <c r="A153" s="75"/>
      <c r="B153" s="35" t="s">
        <v>3</v>
      </c>
      <c r="C153" s="35" t="s">
        <v>122</v>
      </c>
      <c r="D153" s="36">
        <v>1</v>
      </c>
      <c r="E153" s="36" t="s">
        <v>31</v>
      </c>
      <c r="F153" s="45">
        <v>-7029093.3212941652</v>
      </c>
      <c r="G153" s="37">
        <v>0</v>
      </c>
      <c r="H153" s="37">
        <v>0</v>
      </c>
      <c r="I153" s="37">
        <v>0</v>
      </c>
      <c r="J153" s="37">
        <v>0</v>
      </c>
      <c r="K153" s="37">
        <v>-546997.32999999996</v>
      </c>
      <c r="L153" s="37">
        <v>-546997.32999999996</v>
      </c>
      <c r="M153" s="37">
        <v>-546997.32999999996</v>
      </c>
      <c r="N153" s="37">
        <v>-546997.32999999996</v>
      </c>
      <c r="O153" s="37">
        <v>-546997.32999999996</v>
      </c>
      <c r="P153" s="37">
        <v>-546997.32999999996</v>
      </c>
      <c r="Q153" s="37">
        <v>-546997.32999999996</v>
      </c>
      <c r="R153" s="37">
        <v>-546997.32999999996</v>
      </c>
      <c r="S153" s="37">
        <v>-546997.32999999996</v>
      </c>
      <c r="T153" s="37">
        <v>-546997.32999999996</v>
      </c>
      <c r="U153" s="37">
        <v>-546997.32999999996</v>
      </c>
      <c r="V153" s="37">
        <v>-546997.32999999996</v>
      </c>
      <c r="W153" s="37">
        <v>-546997.32999999996</v>
      </c>
      <c r="X153" s="37">
        <v>-546997.32999999996</v>
      </c>
      <c r="Y153" s="37">
        <v>-546997.32999999996</v>
      </c>
      <c r="Z153" s="37">
        <v>-546997.32999999996</v>
      </c>
    </row>
    <row r="154" spans="1:26" x14ac:dyDescent="0.2">
      <c r="A154" s="75"/>
      <c r="B154" s="35" t="s">
        <v>3</v>
      </c>
      <c r="C154" s="35" t="s">
        <v>74</v>
      </c>
      <c r="D154" s="36">
        <v>1</v>
      </c>
      <c r="E154" s="36" t="s">
        <v>31</v>
      </c>
      <c r="F154" s="45">
        <v>-3833409.8127876804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-321459.16815388243</v>
      </c>
      <c r="M154" s="37">
        <v>-321459.16815388243</v>
      </c>
      <c r="N154" s="37">
        <v>-321459.16815388243</v>
      </c>
      <c r="O154" s="37">
        <v>-321459.16815388243</v>
      </c>
      <c r="P154" s="37">
        <v>-321459.16815388243</v>
      </c>
      <c r="Q154" s="37">
        <v>-321459.16815388243</v>
      </c>
      <c r="R154" s="37">
        <v>-321459.16815388243</v>
      </c>
      <c r="S154" s="37">
        <v>-321459.16815388243</v>
      </c>
      <c r="T154" s="37">
        <v>-321459.16815388243</v>
      </c>
      <c r="U154" s="37">
        <v>-321459.16815388243</v>
      </c>
      <c r="V154" s="37">
        <v>-321459.16815388243</v>
      </c>
      <c r="W154" s="37">
        <v>-321459.16815388243</v>
      </c>
      <c r="X154" s="37">
        <v>-321459.16815388243</v>
      </c>
      <c r="Y154" s="37">
        <v>-321459.16815388243</v>
      </c>
      <c r="Z154" s="37">
        <v>-321459.16815388243</v>
      </c>
    </row>
    <row r="155" spans="1:26" x14ac:dyDescent="0.2">
      <c r="A155" s="75"/>
      <c r="B155" s="35" t="s">
        <v>3</v>
      </c>
      <c r="C155" s="35" t="s">
        <v>106</v>
      </c>
      <c r="D155" s="36">
        <v>1</v>
      </c>
      <c r="E155" s="36" t="s">
        <v>31</v>
      </c>
      <c r="F155" s="45">
        <v>-10844387.76786495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-909380.43184611737</v>
      </c>
      <c r="M155" s="37">
        <v>-909380.43184611737</v>
      </c>
      <c r="N155" s="37">
        <v>-909380.43184611737</v>
      </c>
      <c r="O155" s="37">
        <v>-909380.43184611737</v>
      </c>
      <c r="P155" s="37">
        <v>-909380.43184611737</v>
      </c>
      <c r="Q155" s="37">
        <v>-909380.43184611737</v>
      </c>
      <c r="R155" s="37">
        <v>-909380.43184611737</v>
      </c>
      <c r="S155" s="37">
        <v>-909380.43184611737</v>
      </c>
      <c r="T155" s="37">
        <v>-909380.43184611737</v>
      </c>
      <c r="U155" s="37">
        <v>-909380.43184611737</v>
      </c>
      <c r="V155" s="37">
        <v>-909380.43184611737</v>
      </c>
      <c r="W155" s="37">
        <v>-909380.43184611737</v>
      </c>
      <c r="X155" s="37">
        <v>-909380.43184611737</v>
      </c>
      <c r="Y155" s="37">
        <v>-909380.43184611737</v>
      </c>
      <c r="Z155" s="37">
        <v>-909380.43184611737</v>
      </c>
    </row>
    <row r="156" spans="1:26" x14ac:dyDescent="0.2">
      <c r="A156" s="75"/>
      <c r="B156" s="35" t="s">
        <v>3</v>
      </c>
      <c r="C156" s="35" t="s">
        <v>76</v>
      </c>
      <c r="D156" s="36">
        <v>1</v>
      </c>
      <c r="E156" s="36" t="s">
        <v>31</v>
      </c>
      <c r="F156" s="45">
        <v>-2055154.7600163021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-271895.66000000003</v>
      </c>
      <c r="R156" s="37">
        <v>-271895.66000000003</v>
      </c>
      <c r="S156" s="37">
        <v>-271895.66000000003</v>
      </c>
      <c r="T156" s="37">
        <v>-271895.66000000003</v>
      </c>
      <c r="U156" s="37">
        <v>-271895.66000000003</v>
      </c>
      <c r="V156" s="37">
        <v>-271895.66000000003</v>
      </c>
      <c r="W156" s="37">
        <v>-271895.66000000003</v>
      </c>
      <c r="X156" s="37">
        <v>-271895.66000000003</v>
      </c>
      <c r="Y156" s="37">
        <v>-271895.66000000003</v>
      </c>
      <c r="Z156" s="37">
        <v>-271895.66000000003</v>
      </c>
    </row>
    <row r="157" spans="1:26" x14ac:dyDescent="0.2">
      <c r="A157" s="75"/>
      <c r="B157" s="35" t="s">
        <v>4</v>
      </c>
      <c r="C157" s="35" t="s">
        <v>173</v>
      </c>
      <c r="D157" s="36">
        <v>1</v>
      </c>
      <c r="E157" s="36" t="s">
        <v>31</v>
      </c>
      <c r="F157" s="45"/>
      <c r="G157" s="37" t="s">
        <v>198</v>
      </c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x14ac:dyDescent="0.2">
      <c r="A158" s="75"/>
      <c r="B158" s="35" t="s">
        <v>4</v>
      </c>
      <c r="C158" s="35" t="s">
        <v>148</v>
      </c>
      <c r="D158" s="36">
        <v>1</v>
      </c>
      <c r="E158" s="36" t="s">
        <v>31</v>
      </c>
      <c r="F158" s="45"/>
      <c r="G158" s="37" t="s">
        <v>198</v>
      </c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x14ac:dyDescent="0.2">
      <c r="A159" s="75"/>
      <c r="B159" s="35" t="s">
        <v>4</v>
      </c>
      <c r="C159" s="35" t="s">
        <v>149</v>
      </c>
      <c r="D159" s="36">
        <v>1</v>
      </c>
      <c r="E159" s="36" t="s">
        <v>31</v>
      </c>
      <c r="F159" s="45"/>
      <c r="G159" s="37" t="s">
        <v>198</v>
      </c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idden="1" x14ac:dyDescent="0.2">
      <c r="A160" s="75"/>
      <c r="B160" s="35" t="s">
        <v>4</v>
      </c>
      <c r="C160" s="35" t="s">
        <v>150</v>
      </c>
      <c r="D160" s="36">
        <v>1</v>
      </c>
      <c r="E160" s="36" t="s">
        <v>31</v>
      </c>
      <c r="F160" s="45"/>
      <c r="G160" s="37" t="s">
        <v>198</v>
      </c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idden="1" x14ac:dyDescent="0.2">
      <c r="A161" s="75"/>
      <c r="B161" s="35" t="s">
        <v>4</v>
      </c>
      <c r="C161" s="35" t="s">
        <v>151</v>
      </c>
      <c r="D161" s="36">
        <v>1</v>
      </c>
      <c r="E161" s="36" t="s">
        <v>31</v>
      </c>
      <c r="F161" s="45"/>
      <c r="G161" s="37" t="s">
        <v>198</v>
      </c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x14ac:dyDescent="0.2">
      <c r="A162" s="75"/>
      <c r="B162" s="35" t="s">
        <v>4</v>
      </c>
      <c r="C162" s="35" t="s">
        <v>74</v>
      </c>
      <c r="D162" s="36">
        <v>1</v>
      </c>
      <c r="E162" s="36" t="s">
        <v>31</v>
      </c>
      <c r="F162" s="45"/>
      <c r="G162" s="37" t="s">
        <v>198</v>
      </c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x14ac:dyDescent="0.2">
      <c r="A163" s="75"/>
      <c r="B163" s="35" t="s">
        <v>6</v>
      </c>
      <c r="C163" s="35" t="s">
        <v>173</v>
      </c>
      <c r="D163" s="36">
        <v>1</v>
      </c>
      <c r="E163" s="36" t="s">
        <v>31</v>
      </c>
      <c r="F163" s="45"/>
      <c r="G163" s="37" t="s">
        <v>198</v>
      </c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x14ac:dyDescent="0.2">
      <c r="A164" s="75"/>
      <c r="B164" s="35" t="s">
        <v>6</v>
      </c>
      <c r="C164" s="35" t="s">
        <v>148</v>
      </c>
      <c r="D164" s="36">
        <v>1</v>
      </c>
      <c r="E164" s="36" t="s">
        <v>31</v>
      </c>
      <c r="F164" s="45"/>
      <c r="G164" s="37" t="s">
        <v>198</v>
      </c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x14ac:dyDescent="0.2">
      <c r="A165" s="75"/>
      <c r="B165" s="35" t="s">
        <v>6</v>
      </c>
      <c r="C165" s="35" t="s">
        <v>149</v>
      </c>
      <c r="D165" s="36">
        <v>1</v>
      </c>
      <c r="E165" s="36" t="s">
        <v>31</v>
      </c>
      <c r="F165" s="45"/>
      <c r="G165" s="37" t="s">
        <v>198</v>
      </c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idden="1" x14ac:dyDescent="0.2">
      <c r="A166" s="75"/>
      <c r="B166" s="35" t="s">
        <v>6</v>
      </c>
      <c r="C166" s="35" t="s">
        <v>150</v>
      </c>
      <c r="D166" s="36">
        <v>1</v>
      </c>
      <c r="E166" s="36" t="s">
        <v>31</v>
      </c>
      <c r="F166" s="45"/>
      <c r="G166" s="37" t="s">
        <v>198</v>
      </c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idden="1" x14ac:dyDescent="0.2">
      <c r="A167" s="75"/>
      <c r="B167" s="35" t="s">
        <v>6</v>
      </c>
      <c r="C167" s="35" t="s">
        <v>151</v>
      </c>
      <c r="D167" s="36">
        <v>1</v>
      </c>
      <c r="E167" s="36" t="s">
        <v>31</v>
      </c>
      <c r="F167" s="45"/>
      <c r="G167" s="37" t="s">
        <v>198</v>
      </c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x14ac:dyDescent="0.2">
      <c r="A168" s="75"/>
      <c r="B168" s="35" t="s">
        <v>6</v>
      </c>
      <c r="C168" s="35" t="s">
        <v>74</v>
      </c>
      <c r="D168" s="36">
        <v>1</v>
      </c>
      <c r="E168" s="36" t="s">
        <v>31</v>
      </c>
      <c r="F168" s="45"/>
      <c r="G168" s="37" t="s">
        <v>198</v>
      </c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x14ac:dyDescent="0.2">
      <c r="A169" s="75"/>
      <c r="B169" s="35" t="s">
        <v>6</v>
      </c>
      <c r="C169" s="35" t="s">
        <v>106</v>
      </c>
      <c r="D169" s="36">
        <v>1</v>
      </c>
      <c r="E169" s="36" t="s">
        <v>31</v>
      </c>
      <c r="F169" s="45"/>
      <c r="G169" s="37" t="s">
        <v>198</v>
      </c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x14ac:dyDescent="0.2">
      <c r="A170" s="75"/>
      <c r="B170" s="35" t="s">
        <v>6</v>
      </c>
      <c r="C170" s="35" t="s">
        <v>76</v>
      </c>
      <c r="D170" s="36">
        <v>1</v>
      </c>
      <c r="E170" s="36" t="s">
        <v>31</v>
      </c>
      <c r="F170" s="45"/>
      <c r="G170" s="37" t="s">
        <v>198</v>
      </c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x14ac:dyDescent="0.2">
      <c r="A171" s="75"/>
      <c r="B171" s="35" t="s">
        <v>107</v>
      </c>
      <c r="C171" s="35" t="s">
        <v>152</v>
      </c>
      <c r="D171" s="36">
        <v>0</v>
      </c>
      <c r="E171" s="36" t="s">
        <v>31</v>
      </c>
      <c r="F171" s="45"/>
      <c r="G171" s="37" t="s">
        <v>198</v>
      </c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x14ac:dyDescent="0.2">
      <c r="A172" s="75"/>
      <c r="B172" s="35" t="s">
        <v>107</v>
      </c>
      <c r="C172" s="35" t="s">
        <v>153</v>
      </c>
      <c r="D172" s="36">
        <v>0</v>
      </c>
      <c r="E172" s="36" t="s">
        <v>31</v>
      </c>
      <c r="F172" s="45"/>
      <c r="G172" s="37" t="s">
        <v>198</v>
      </c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idden="1" x14ac:dyDescent="0.2">
      <c r="A173" s="75"/>
      <c r="B173" s="35" t="s">
        <v>107</v>
      </c>
      <c r="C173" s="35" t="s">
        <v>154</v>
      </c>
      <c r="D173" s="36">
        <v>0</v>
      </c>
      <c r="E173" s="36" t="s">
        <v>31</v>
      </c>
      <c r="F173" s="45"/>
      <c r="G173" s="37" t="s">
        <v>198</v>
      </c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idden="1" x14ac:dyDescent="0.2">
      <c r="A174" s="75"/>
      <c r="B174" s="35" t="s">
        <v>107</v>
      </c>
      <c r="C174" s="35" t="s">
        <v>156</v>
      </c>
      <c r="D174" s="36">
        <v>0</v>
      </c>
      <c r="E174" s="36" t="s">
        <v>31</v>
      </c>
      <c r="F174" s="45"/>
      <c r="G174" s="37" t="s">
        <v>198</v>
      </c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x14ac:dyDescent="0.2">
      <c r="A175" s="75"/>
      <c r="B175" s="35" t="s">
        <v>107</v>
      </c>
      <c r="C175" s="35" t="s">
        <v>111</v>
      </c>
      <c r="D175" s="36">
        <v>1</v>
      </c>
      <c r="E175" s="36" t="s">
        <v>31</v>
      </c>
      <c r="F175" s="45"/>
      <c r="G175" s="37" t="s">
        <v>198</v>
      </c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x14ac:dyDescent="0.2">
      <c r="A176" s="75"/>
      <c r="B176" s="35" t="s">
        <v>108</v>
      </c>
      <c r="C176" s="35" t="s">
        <v>115</v>
      </c>
      <c r="D176" s="36">
        <v>0</v>
      </c>
      <c r="E176" s="36" t="s">
        <v>31</v>
      </c>
      <c r="F176" s="45"/>
      <c r="G176" s="37" t="s">
        <v>198</v>
      </c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x14ac:dyDescent="0.2">
      <c r="A177" s="75"/>
      <c r="B177" s="35" t="s">
        <v>108</v>
      </c>
      <c r="C177" s="35" t="s">
        <v>116</v>
      </c>
      <c r="D177" s="36">
        <v>0</v>
      </c>
      <c r="E177" s="36" t="s">
        <v>31</v>
      </c>
      <c r="F177" s="45"/>
      <c r="G177" s="37" t="s">
        <v>198</v>
      </c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x14ac:dyDescent="0.2">
      <c r="A178" s="75"/>
      <c r="B178" s="35" t="s">
        <v>108</v>
      </c>
      <c r="C178" s="35" t="s">
        <v>157</v>
      </c>
      <c r="D178" s="36">
        <v>0</v>
      </c>
      <c r="E178" s="36" t="s">
        <v>31</v>
      </c>
      <c r="F178" s="45"/>
      <c r="G178" s="37" t="s">
        <v>198</v>
      </c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x14ac:dyDescent="0.2">
      <c r="A179" s="75"/>
      <c r="B179" s="35" t="s">
        <v>108</v>
      </c>
      <c r="C179" s="35" t="s">
        <v>158</v>
      </c>
      <c r="D179" s="36">
        <v>0</v>
      </c>
      <c r="E179" s="36" t="s">
        <v>31</v>
      </c>
      <c r="F179" s="45"/>
      <c r="G179" s="37" t="s">
        <v>198</v>
      </c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x14ac:dyDescent="0.2">
      <c r="A180" s="75"/>
      <c r="B180" s="35" t="s">
        <v>108</v>
      </c>
      <c r="C180" s="35" t="s">
        <v>111</v>
      </c>
      <c r="D180" s="36">
        <v>1</v>
      </c>
      <c r="E180" s="36" t="s">
        <v>31</v>
      </c>
      <c r="F180" s="45"/>
      <c r="G180" s="37" t="s">
        <v>198</v>
      </c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x14ac:dyDescent="0.2">
      <c r="A181" s="75"/>
      <c r="B181" s="35" t="s">
        <v>109</v>
      </c>
      <c r="C181" s="35" t="s">
        <v>159</v>
      </c>
      <c r="D181" s="36">
        <v>0</v>
      </c>
      <c r="E181" s="36" t="s">
        <v>31</v>
      </c>
      <c r="F181" s="45"/>
      <c r="G181" s="37" t="s">
        <v>198</v>
      </c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x14ac:dyDescent="0.2">
      <c r="A182" s="75"/>
      <c r="B182" s="35" t="s">
        <v>109</v>
      </c>
      <c r="C182" s="35" t="s">
        <v>168</v>
      </c>
      <c r="D182" s="36">
        <v>1</v>
      </c>
      <c r="E182" s="36" t="s">
        <v>31</v>
      </c>
      <c r="F182" s="45"/>
      <c r="G182" s="37" t="s">
        <v>198</v>
      </c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x14ac:dyDescent="0.2">
      <c r="A183" s="75"/>
      <c r="B183" s="35" t="s">
        <v>109</v>
      </c>
      <c r="C183" s="35" t="s">
        <v>161</v>
      </c>
      <c r="D183" s="36">
        <v>0</v>
      </c>
      <c r="E183" s="36" t="s">
        <v>31</v>
      </c>
      <c r="F183" s="45"/>
      <c r="G183" s="37" t="s">
        <v>198</v>
      </c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x14ac:dyDescent="0.2">
      <c r="A184" s="75"/>
      <c r="B184" s="35" t="s">
        <v>109</v>
      </c>
      <c r="C184" s="35" t="s">
        <v>111</v>
      </c>
      <c r="D184" s="36">
        <v>1</v>
      </c>
      <c r="E184" s="36" t="s">
        <v>31</v>
      </c>
      <c r="F184" s="45"/>
      <c r="G184" s="37" t="s">
        <v>198</v>
      </c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x14ac:dyDescent="0.2">
      <c r="A185" s="75"/>
      <c r="B185" s="35" t="s">
        <v>110</v>
      </c>
      <c r="C185" s="35" t="s">
        <v>162</v>
      </c>
      <c r="D185" s="36">
        <v>0</v>
      </c>
      <c r="E185" s="36" t="s">
        <v>31</v>
      </c>
      <c r="F185" s="45"/>
      <c r="G185" s="37" t="s">
        <v>198</v>
      </c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x14ac:dyDescent="0.2">
      <c r="A186" s="75"/>
      <c r="B186" s="35" t="s">
        <v>110</v>
      </c>
      <c r="C186" s="35" t="s">
        <v>148</v>
      </c>
      <c r="D186" s="36">
        <v>0</v>
      </c>
      <c r="E186" s="36" t="s">
        <v>31</v>
      </c>
      <c r="F186" s="45"/>
      <c r="G186" s="37" t="s">
        <v>198</v>
      </c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idden="1" x14ac:dyDescent="0.2">
      <c r="A187" s="75"/>
      <c r="B187" s="35" t="s">
        <v>110</v>
      </c>
      <c r="C187" s="35" t="s">
        <v>151</v>
      </c>
      <c r="D187" s="36">
        <v>0</v>
      </c>
      <c r="E187" s="36" t="s">
        <v>31</v>
      </c>
      <c r="F187" s="45"/>
      <c r="G187" s="37" t="s">
        <v>198</v>
      </c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idden="1" x14ac:dyDescent="0.2">
      <c r="A188" s="75"/>
      <c r="B188" s="35" t="s">
        <v>110</v>
      </c>
      <c r="C188" s="35" t="s">
        <v>150</v>
      </c>
      <c r="D188" s="36">
        <v>0</v>
      </c>
      <c r="E188" s="36" t="s">
        <v>31</v>
      </c>
      <c r="F188" s="45"/>
      <c r="G188" s="37" t="s">
        <v>198</v>
      </c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x14ac:dyDescent="0.2">
      <c r="A189" s="75"/>
      <c r="B189" s="35" t="s">
        <v>110</v>
      </c>
      <c r="C189" s="35" t="s">
        <v>165</v>
      </c>
      <c r="D189" s="36">
        <v>0</v>
      </c>
      <c r="E189" s="36" t="s">
        <v>31</v>
      </c>
      <c r="F189" s="45"/>
      <c r="G189" s="37" t="s">
        <v>198</v>
      </c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x14ac:dyDescent="0.2">
      <c r="A190" s="75"/>
      <c r="B190" s="35" t="s">
        <v>110</v>
      </c>
      <c r="C190" s="35" t="s">
        <v>166</v>
      </c>
      <c r="D190" s="36">
        <v>0</v>
      </c>
      <c r="E190" s="36" t="s">
        <v>31</v>
      </c>
      <c r="F190" s="45"/>
      <c r="G190" s="37" t="s">
        <v>198</v>
      </c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x14ac:dyDescent="0.2">
      <c r="A191" s="75"/>
      <c r="B191" s="35" t="s">
        <v>110</v>
      </c>
      <c r="C191" s="35" t="s">
        <v>111</v>
      </c>
      <c r="D191" s="36">
        <v>1</v>
      </c>
      <c r="E191" s="36" t="s">
        <v>31</v>
      </c>
      <c r="F191" s="45"/>
      <c r="G191" s="37" t="s">
        <v>198</v>
      </c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x14ac:dyDescent="0.2">
      <c r="A192" s="75"/>
      <c r="B192" s="35" t="s">
        <v>146</v>
      </c>
      <c r="C192" s="35" t="s">
        <v>167</v>
      </c>
      <c r="D192" s="36">
        <v>1</v>
      </c>
      <c r="E192" s="36" t="s">
        <v>31</v>
      </c>
      <c r="F192" s="45"/>
      <c r="G192" s="37" t="s">
        <v>198</v>
      </c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x14ac:dyDescent="0.2">
      <c r="A193" s="75"/>
      <c r="B193" s="35" t="s">
        <v>146</v>
      </c>
      <c r="C193" s="35" t="s">
        <v>159</v>
      </c>
      <c r="D193" s="36">
        <v>0</v>
      </c>
      <c r="E193" s="36" t="s">
        <v>31</v>
      </c>
      <c r="F193" s="45"/>
      <c r="G193" s="37" t="s">
        <v>198</v>
      </c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x14ac:dyDescent="0.2">
      <c r="A194" s="75"/>
      <c r="B194" s="35" t="s">
        <v>146</v>
      </c>
      <c r="C194" s="35" t="s">
        <v>160</v>
      </c>
      <c r="D194" s="36">
        <v>0</v>
      </c>
      <c r="E194" s="36" t="s">
        <v>31</v>
      </c>
      <c r="F194" s="45"/>
      <c r="G194" s="37" t="s">
        <v>198</v>
      </c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x14ac:dyDescent="0.2">
      <c r="A195" s="75"/>
      <c r="B195" s="35" t="s">
        <v>146</v>
      </c>
      <c r="C195" s="35" t="s">
        <v>111</v>
      </c>
      <c r="D195" s="36">
        <v>1</v>
      </c>
      <c r="E195" s="36" t="s">
        <v>31</v>
      </c>
      <c r="F195" s="45"/>
      <c r="G195" s="37" t="s">
        <v>198</v>
      </c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x14ac:dyDescent="0.2">
      <c r="A196" s="75"/>
      <c r="B196" s="35" t="s">
        <v>125</v>
      </c>
      <c r="C196" s="35" t="s">
        <v>126</v>
      </c>
      <c r="D196" s="36"/>
      <c r="E196" s="36"/>
      <c r="F196" s="45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x14ac:dyDescent="0.2">
      <c r="A197" s="75"/>
      <c r="B197" s="35" t="s">
        <v>119</v>
      </c>
      <c r="C197" s="35" t="s">
        <v>75</v>
      </c>
      <c r="D197" s="36">
        <v>1</v>
      </c>
      <c r="E197" s="36" t="s">
        <v>31</v>
      </c>
      <c r="F197" s="45">
        <v>0</v>
      </c>
      <c r="G197" s="80">
        <v>0</v>
      </c>
      <c r="H197" s="79">
        <v>0</v>
      </c>
      <c r="I197" s="79">
        <v>0</v>
      </c>
      <c r="J197" s="79">
        <v>0</v>
      </c>
      <c r="K197" s="79">
        <v>0</v>
      </c>
      <c r="L197" s="79">
        <v>0</v>
      </c>
      <c r="M197" s="79">
        <v>0</v>
      </c>
      <c r="N197" s="79">
        <v>0</v>
      </c>
      <c r="O197" s="79">
        <v>0</v>
      </c>
      <c r="P197" s="79">
        <v>0</v>
      </c>
      <c r="Q197" s="79">
        <v>0</v>
      </c>
      <c r="R197" s="79">
        <v>0</v>
      </c>
      <c r="S197" s="79">
        <v>0</v>
      </c>
      <c r="T197" s="79">
        <v>0</v>
      </c>
      <c r="U197" s="79">
        <v>0</v>
      </c>
      <c r="V197" s="79">
        <v>0</v>
      </c>
      <c r="W197" s="79">
        <v>0</v>
      </c>
      <c r="X197" s="79">
        <v>0</v>
      </c>
      <c r="Y197" s="79">
        <v>0</v>
      </c>
      <c r="Z197" s="79">
        <v>0</v>
      </c>
    </row>
    <row r="198" spans="1:26" x14ac:dyDescent="0.2">
      <c r="A198" s="75"/>
      <c r="B198" s="35" t="s">
        <v>119</v>
      </c>
      <c r="C198" s="35" t="s">
        <v>105</v>
      </c>
      <c r="D198" s="36">
        <v>1</v>
      </c>
      <c r="E198" s="36" t="s">
        <v>31</v>
      </c>
      <c r="F198" s="45">
        <v>0</v>
      </c>
      <c r="G198" s="80">
        <v>0</v>
      </c>
      <c r="H198" s="79">
        <v>0</v>
      </c>
      <c r="I198" s="79">
        <v>0</v>
      </c>
      <c r="J198" s="79">
        <v>0</v>
      </c>
      <c r="K198" s="79">
        <v>0</v>
      </c>
      <c r="L198" s="79">
        <v>0</v>
      </c>
      <c r="M198" s="79">
        <v>0</v>
      </c>
      <c r="N198" s="79">
        <v>0</v>
      </c>
      <c r="O198" s="79">
        <v>0</v>
      </c>
      <c r="P198" s="79">
        <v>0</v>
      </c>
      <c r="Q198" s="79">
        <v>0</v>
      </c>
      <c r="R198" s="79">
        <v>0</v>
      </c>
      <c r="S198" s="79">
        <v>0</v>
      </c>
      <c r="T198" s="79">
        <v>0</v>
      </c>
      <c r="U198" s="79">
        <v>0</v>
      </c>
      <c r="V198" s="79">
        <v>0</v>
      </c>
      <c r="W198" s="79">
        <v>0</v>
      </c>
      <c r="X198" s="79">
        <v>0</v>
      </c>
      <c r="Y198" s="79">
        <v>0</v>
      </c>
      <c r="Z198" s="79">
        <v>0</v>
      </c>
    </row>
    <row r="199" spans="1:26" x14ac:dyDescent="0.2">
      <c r="A199" s="75"/>
      <c r="B199" s="35" t="s">
        <v>120</v>
      </c>
      <c r="C199" s="35" t="s">
        <v>74</v>
      </c>
      <c r="D199" s="36">
        <v>1</v>
      </c>
      <c r="E199" s="36" t="s">
        <v>31</v>
      </c>
      <c r="F199" s="45">
        <v>0</v>
      </c>
      <c r="G199" s="78">
        <v>0</v>
      </c>
      <c r="H199" s="38">
        <v>0</v>
      </c>
      <c r="I199" s="38">
        <v>0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0</v>
      </c>
      <c r="R199" s="38">
        <v>0</v>
      </c>
      <c r="S199" s="38">
        <v>0</v>
      </c>
      <c r="T199" s="38">
        <v>0</v>
      </c>
      <c r="U199" s="38">
        <v>0</v>
      </c>
      <c r="V199" s="38">
        <v>0</v>
      </c>
      <c r="W199" s="38">
        <v>0</v>
      </c>
      <c r="X199" s="38">
        <v>0</v>
      </c>
      <c r="Y199" s="38">
        <v>0</v>
      </c>
      <c r="Z199" s="38">
        <v>0</v>
      </c>
    </row>
    <row r="200" spans="1:26" x14ac:dyDescent="0.2">
      <c r="A200" s="75"/>
      <c r="B200" s="35" t="s">
        <v>120</v>
      </c>
      <c r="C200" s="35" t="s">
        <v>106</v>
      </c>
      <c r="D200" s="36">
        <v>1</v>
      </c>
      <c r="E200" s="36" t="s">
        <v>31</v>
      </c>
      <c r="F200" s="45">
        <v>0</v>
      </c>
      <c r="G200" s="78">
        <v>0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0</v>
      </c>
      <c r="V200" s="38">
        <v>0</v>
      </c>
      <c r="W200" s="38">
        <v>0</v>
      </c>
      <c r="X200" s="38">
        <v>0</v>
      </c>
      <c r="Y200" s="38">
        <v>0</v>
      </c>
      <c r="Z200" s="38">
        <v>0</v>
      </c>
    </row>
    <row r="201" spans="1:26" x14ac:dyDescent="0.2">
      <c r="A201" s="75"/>
      <c r="B201" s="35" t="s">
        <v>3</v>
      </c>
      <c r="C201" s="35" t="s">
        <v>74</v>
      </c>
      <c r="D201" s="36">
        <v>1</v>
      </c>
      <c r="E201" s="36" t="s">
        <v>31</v>
      </c>
      <c r="F201" s="45">
        <v>0</v>
      </c>
      <c r="G201" s="38">
        <v>0</v>
      </c>
      <c r="H201" s="38">
        <v>0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0</v>
      </c>
      <c r="V201" s="38">
        <v>0</v>
      </c>
      <c r="W201" s="38">
        <v>0</v>
      </c>
      <c r="X201" s="38">
        <v>0</v>
      </c>
      <c r="Y201" s="38">
        <v>0</v>
      </c>
      <c r="Z201" s="38">
        <v>0</v>
      </c>
    </row>
    <row r="202" spans="1:26" x14ac:dyDescent="0.2">
      <c r="A202" s="75"/>
      <c r="B202" s="35" t="s">
        <v>3</v>
      </c>
      <c r="C202" s="35" t="s">
        <v>106</v>
      </c>
      <c r="D202" s="36">
        <v>1</v>
      </c>
      <c r="E202" s="36" t="s">
        <v>31</v>
      </c>
      <c r="F202" s="45">
        <v>0</v>
      </c>
      <c r="G202" s="38">
        <v>0</v>
      </c>
      <c r="H202" s="38">
        <v>0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0</v>
      </c>
      <c r="V202" s="38">
        <v>0</v>
      </c>
      <c r="W202" s="38">
        <v>0</v>
      </c>
      <c r="X202" s="38">
        <v>0</v>
      </c>
      <c r="Y202" s="38">
        <v>0</v>
      </c>
      <c r="Z202" s="38">
        <v>0</v>
      </c>
    </row>
    <row r="203" spans="1:26" x14ac:dyDescent="0.2">
      <c r="A203" s="75"/>
      <c r="B203" s="35" t="s">
        <v>6</v>
      </c>
      <c r="C203" s="35" t="s">
        <v>74</v>
      </c>
      <c r="D203" s="36">
        <v>1</v>
      </c>
      <c r="E203" s="36" t="s">
        <v>31</v>
      </c>
      <c r="F203" s="45"/>
      <c r="G203" s="37" t="s">
        <v>198</v>
      </c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x14ac:dyDescent="0.2">
      <c r="A204" s="75"/>
      <c r="B204" s="35" t="s">
        <v>6</v>
      </c>
      <c r="C204" s="35" t="s">
        <v>106</v>
      </c>
      <c r="D204" s="36">
        <v>1</v>
      </c>
      <c r="E204" s="36" t="s">
        <v>31</v>
      </c>
      <c r="F204" s="45"/>
      <c r="G204" s="37" t="s">
        <v>198</v>
      </c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x14ac:dyDescent="0.2">
      <c r="A205" s="75"/>
      <c r="B205" s="35" t="s">
        <v>127</v>
      </c>
      <c r="C205" s="35" t="s">
        <v>204</v>
      </c>
      <c r="D205" s="36"/>
      <c r="E205" s="36"/>
      <c r="F205" s="45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x14ac:dyDescent="0.2">
      <c r="A206" s="75"/>
      <c r="B206" s="35" t="s">
        <v>119</v>
      </c>
      <c r="C206" s="35" t="s">
        <v>75</v>
      </c>
      <c r="D206" s="36">
        <v>1</v>
      </c>
      <c r="E206" s="36" t="s">
        <v>31</v>
      </c>
      <c r="F206" s="45">
        <v>0</v>
      </c>
      <c r="G206" s="38">
        <v>0</v>
      </c>
      <c r="H206" s="38">
        <v>0</v>
      </c>
      <c r="I206" s="38">
        <v>0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38">
        <v>0</v>
      </c>
      <c r="V206" s="38">
        <v>0</v>
      </c>
      <c r="W206" s="38">
        <v>0</v>
      </c>
      <c r="X206" s="38">
        <v>0</v>
      </c>
      <c r="Y206" s="38">
        <v>0</v>
      </c>
      <c r="Z206" s="38">
        <v>0</v>
      </c>
    </row>
    <row r="207" spans="1:26" x14ac:dyDescent="0.2">
      <c r="A207" s="75"/>
      <c r="B207" s="35" t="s">
        <v>119</v>
      </c>
      <c r="C207" s="35" t="s">
        <v>105</v>
      </c>
      <c r="D207" s="36">
        <v>1</v>
      </c>
      <c r="E207" s="36" t="s">
        <v>31</v>
      </c>
      <c r="F207" s="45">
        <v>0</v>
      </c>
      <c r="G207" s="38">
        <v>0</v>
      </c>
      <c r="H207" s="38">
        <v>0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  <c r="S207" s="38">
        <v>0</v>
      </c>
      <c r="T207" s="38">
        <v>0</v>
      </c>
      <c r="U207" s="38">
        <v>0</v>
      </c>
      <c r="V207" s="38">
        <v>0</v>
      </c>
      <c r="W207" s="38">
        <v>0</v>
      </c>
      <c r="X207" s="38">
        <v>0</v>
      </c>
      <c r="Y207" s="38">
        <v>0</v>
      </c>
      <c r="Z207" s="38">
        <v>0</v>
      </c>
    </row>
    <row r="208" spans="1:26" x14ac:dyDescent="0.2">
      <c r="A208" s="75"/>
      <c r="B208" s="35" t="s">
        <v>120</v>
      </c>
      <c r="C208" s="35" t="s">
        <v>74</v>
      </c>
      <c r="D208" s="36">
        <v>1</v>
      </c>
      <c r="E208" s="36" t="s">
        <v>31</v>
      </c>
      <c r="F208" s="45">
        <v>0</v>
      </c>
      <c r="G208" s="38">
        <v>0</v>
      </c>
      <c r="H208" s="38">
        <v>0</v>
      </c>
      <c r="I208" s="38">
        <v>0</v>
      </c>
      <c r="J208" s="38">
        <v>0</v>
      </c>
      <c r="K208" s="38">
        <v>0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0</v>
      </c>
      <c r="V208" s="38">
        <v>0</v>
      </c>
      <c r="W208" s="38">
        <v>0</v>
      </c>
      <c r="X208" s="38">
        <v>0</v>
      </c>
      <c r="Y208" s="38">
        <v>0</v>
      </c>
      <c r="Z208" s="38">
        <v>0</v>
      </c>
    </row>
    <row r="209" spans="1:26" x14ac:dyDescent="0.2">
      <c r="A209" s="75"/>
      <c r="B209" s="35" t="s">
        <v>120</v>
      </c>
      <c r="C209" s="35" t="s">
        <v>106</v>
      </c>
      <c r="D209" s="36">
        <v>1</v>
      </c>
      <c r="E209" s="36" t="s">
        <v>31</v>
      </c>
      <c r="F209" s="45">
        <v>0</v>
      </c>
      <c r="G209" s="38">
        <v>0</v>
      </c>
      <c r="H209" s="38">
        <v>0</v>
      </c>
      <c r="I209" s="38">
        <v>0</v>
      </c>
      <c r="J209" s="38">
        <v>0</v>
      </c>
      <c r="K209" s="38">
        <v>0</v>
      </c>
      <c r="L209" s="38">
        <v>0</v>
      </c>
      <c r="M209" s="38">
        <v>0</v>
      </c>
      <c r="N209" s="38">
        <v>0</v>
      </c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0</v>
      </c>
      <c r="V209" s="38">
        <v>0</v>
      </c>
      <c r="W209" s="38">
        <v>0</v>
      </c>
      <c r="X209" s="38">
        <v>0</v>
      </c>
      <c r="Y209" s="38">
        <v>0</v>
      </c>
      <c r="Z209" s="38">
        <v>0</v>
      </c>
    </row>
    <row r="210" spans="1:26" x14ac:dyDescent="0.2">
      <c r="A210" s="75"/>
      <c r="B210" s="35" t="s">
        <v>3</v>
      </c>
      <c r="C210" s="35" t="s">
        <v>74</v>
      </c>
      <c r="D210" s="36">
        <v>1</v>
      </c>
      <c r="E210" s="36" t="s">
        <v>31</v>
      </c>
      <c r="F210" s="45">
        <v>0</v>
      </c>
      <c r="G210" s="38">
        <v>0</v>
      </c>
      <c r="H210" s="38">
        <v>0</v>
      </c>
      <c r="I210" s="38">
        <v>0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0</v>
      </c>
      <c r="P210" s="38">
        <v>0</v>
      </c>
      <c r="Q210" s="38">
        <v>0</v>
      </c>
      <c r="R210" s="38">
        <v>0</v>
      </c>
      <c r="S210" s="38">
        <v>0</v>
      </c>
      <c r="T210" s="38">
        <v>0</v>
      </c>
      <c r="U210" s="38">
        <v>0</v>
      </c>
      <c r="V210" s="38">
        <v>0</v>
      </c>
      <c r="W210" s="38">
        <v>0</v>
      </c>
      <c r="X210" s="38">
        <v>0</v>
      </c>
      <c r="Y210" s="38">
        <v>0</v>
      </c>
      <c r="Z210" s="38">
        <v>0</v>
      </c>
    </row>
    <row r="211" spans="1:26" x14ac:dyDescent="0.2">
      <c r="A211" s="75"/>
      <c r="B211" s="35" t="s">
        <v>3</v>
      </c>
      <c r="C211" s="35" t="s">
        <v>106</v>
      </c>
      <c r="D211" s="36">
        <v>1</v>
      </c>
      <c r="E211" s="36" t="s">
        <v>31</v>
      </c>
      <c r="F211" s="45">
        <v>0</v>
      </c>
      <c r="G211" s="38">
        <v>0</v>
      </c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38">
        <v>0</v>
      </c>
      <c r="V211" s="38">
        <v>0</v>
      </c>
      <c r="W211" s="38">
        <v>0</v>
      </c>
      <c r="X211" s="38">
        <v>0</v>
      </c>
      <c r="Y211" s="38">
        <v>0</v>
      </c>
      <c r="Z211" s="38">
        <v>0</v>
      </c>
    </row>
    <row r="212" spans="1:26" x14ac:dyDescent="0.2">
      <c r="A212" s="75"/>
      <c r="B212" s="35" t="s">
        <v>6</v>
      </c>
      <c r="C212" s="35" t="s">
        <v>74</v>
      </c>
      <c r="D212" s="36">
        <v>1</v>
      </c>
      <c r="E212" s="36" t="s">
        <v>31</v>
      </c>
      <c r="F212" s="45"/>
      <c r="G212" s="37" t="s">
        <v>198</v>
      </c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x14ac:dyDescent="0.2">
      <c r="A213" s="75"/>
      <c r="B213" s="35" t="s">
        <v>6</v>
      </c>
      <c r="C213" s="35" t="s">
        <v>106</v>
      </c>
      <c r="D213" s="36">
        <v>1</v>
      </c>
      <c r="E213" s="36" t="s">
        <v>31</v>
      </c>
      <c r="F213" s="45"/>
      <c r="G213" s="37" t="s">
        <v>198</v>
      </c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x14ac:dyDescent="0.2">
      <c r="A214" s="75"/>
      <c r="B214" s="35" t="s">
        <v>132</v>
      </c>
      <c r="C214" s="35" t="s">
        <v>133</v>
      </c>
      <c r="D214" s="36"/>
      <c r="E214" s="36"/>
      <c r="F214" s="45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x14ac:dyDescent="0.2">
      <c r="A215" s="75"/>
      <c r="B215" s="35" t="s">
        <v>107</v>
      </c>
      <c r="C215" s="35" t="s">
        <v>152</v>
      </c>
      <c r="D215" s="36">
        <v>0</v>
      </c>
      <c r="E215" s="36" t="s">
        <v>31</v>
      </c>
      <c r="F215" s="45"/>
      <c r="G215" s="37" t="s">
        <v>198</v>
      </c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x14ac:dyDescent="0.2">
      <c r="A216" s="75"/>
      <c r="B216" s="35" t="s">
        <v>107</v>
      </c>
      <c r="C216" s="35" t="s">
        <v>153</v>
      </c>
      <c r="D216" s="36">
        <v>0</v>
      </c>
      <c r="E216" s="36" t="s">
        <v>31</v>
      </c>
      <c r="F216" s="45"/>
      <c r="G216" s="37" t="s">
        <v>198</v>
      </c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x14ac:dyDescent="0.2">
      <c r="A217" s="75"/>
      <c r="B217" s="35" t="s">
        <v>108</v>
      </c>
      <c r="C217" s="35" t="s">
        <v>176</v>
      </c>
      <c r="D217" s="36">
        <v>0</v>
      </c>
      <c r="E217" s="36" t="s">
        <v>31</v>
      </c>
      <c r="F217" s="45"/>
      <c r="G217" s="37" t="s">
        <v>198</v>
      </c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x14ac:dyDescent="0.2">
      <c r="A218" s="75"/>
      <c r="B218" s="35" t="s">
        <v>108</v>
      </c>
      <c r="C218" s="35" t="s">
        <v>177</v>
      </c>
      <c r="D218" s="36">
        <v>0</v>
      </c>
      <c r="E218" s="36" t="s">
        <v>31</v>
      </c>
      <c r="F218" s="45"/>
      <c r="G218" s="37" t="s">
        <v>198</v>
      </c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x14ac:dyDescent="0.2">
      <c r="A219" s="75"/>
      <c r="B219" s="35" t="s">
        <v>108</v>
      </c>
      <c r="C219" s="35" t="s">
        <v>178</v>
      </c>
      <c r="D219" s="36">
        <v>0</v>
      </c>
      <c r="E219" s="36" t="s">
        <v>31</v>
      </c>
      <c r="F219" s="45"/>
      <c r="G219" s="37" t="s">
        <v>198</v>
      </c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x14ac:dyDescent="0.2">
      <c r="A220" s="75"/>
      <c r="B220" s="35" t="s">
        <v>108</v>
      </c>
      <c r="C220" s="35" t="s">
        <v>153</v>
      </c>
      <c r="D220" s="36">
        <v>0</v>
      </c>
      <c r="E220" s="36" t="s">
        <v>31</v>
      </c>
      <c r="F220" s="45"/>
      <c r="G220" s="37" t="s">
        <v>198</v>
      </c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x14ac:dyDescent="0.2">
      <c r="A221" s="75"/>
      <c r="B221" s="35" t="s">
        <v>109</v>
      </c>
      <c r="C221" s="35" t="s">
        <v>153</v>
      </c>
      <c r="D221" s="36">
        <v>0</v>
      </c>
      <c r="E221" s="36" t="s">
        <v>31</v>
      </c>
      <c r="F221" s="45"/>
      <c r="G221" s="37" t="s">
        <v>198</v>
      </c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x14ac:dyDescent="0.2">
      <c r="A222" s="75"/>
      <c r="B222" s="35" t="s">
        <v>110</v>
      </c>
      <c r="C222" s="35" t="s">
        <v>160</v>
      </c>
      <c r="D222" s="36">
        <v>0</v>
      </c>
      <c r="E222" s="36" t="s">
        <v>31</v>
      </c>
      <c r="F222" s="45"/>
      <c r="G222" s="37" t="s">
        <v>198</v>
      </c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x14ac:dyDescent="0.2">
      <c r="A223" s="75"/>
      <c r="B223" s="35" t="s">
        <v>110</v>
      </c>
      <c r="C223" s="35" t="s">
        <v>153</v>
      </c>
      <c r="D223" s="36">
        <v>0</v>
      </c>
      <c r="E223" s="36" t="s">
        <v>31</v>
      </c>
      <c r="F223" s="45"/>
      <c r="G223" s="37" t="s">
        <v>198</v>
      </c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x14ac:dyDescent="0.2">
      <c r="A224" s="75"/>
      <c r="B224" s="35" t="s">
        <v>179</v>
      </c>
      <c r="C224" s="35" t="s">
        <v>159</v>
      </c>
      <c r="D224" s="36">
        <v>0</v>
      </c>
      <c r="E224" s="36" t="s">
        <v>31</v>
      </c>
      <c r="F224" s="45"/>
      <c r="G224" s="37" t="s">
        <v>198</v>
      </c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x14ac:dyDescent="0.2">
      <c r="A225" s="75"/>
      <c r="B225" s="35" t="s">
        <v>179</v>
      </c>
      <c r="C225" s="35" t="s">
        <v>160</v>
      </c>
      <c r="D225" s="36">
        <v>0</v>
      </c>
      <c r="E225" s="36" t="s">
        <v>31</v>
      </c>
      <c r="F225" s="45"/>
      <c r="G225" s="37" t="s">
        <v>198</v>
      </c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7" spans="1:26" ht="15" x14ac:dyDescent="0.25">
      <c r="B227" s="29" t="s">
        <v>59</v>
      </c>
      <c r="C227" s="9"/>
      <c r="D227" s="9"/>
      <c r="E227" s="30"/>
      <c r="F227" s="44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5" x14ac:dyDescent="0.25">
      <c r="B228" s="31" t="s">
        <v>30</v>
      </c>
      <c r="C228" s="31"/>
      <c r="D228" s="31"/>
      <c r="E228" s="32" t="s">
        <v>22</v>
      </c>
      <c r="F228" s="33" t="s">
        <v>50</v>
      </c>
      <c r="G228" s="33">
        <v>2023</v>
      </c>
      <c r="H228" s="33">
        <v>2024</v>
      </c>
      <c r="I228" s="33">
        <v>2025</v>
      </c>
      <c r="J228" s="33">
        <v>2026</v>
      </c>
      <c r="K228" s="33">
        <v>2027</v>
      </c>
      <c r="L228" s="33">
        <v>2028</v>
      </c>
      <c r="M228" s="33">
        <v>2029</v>
      </c>
      <c r="N228" s="33">
        <v>2030</v>
      </c>
      <c r="O228" s="33">
        <v>2031</v>
      </c>
      <c r="P228" s="33">
        <v>2032</v>
      </c>
      <c r="Q228" s="33">
        <v>2033</v>
      </c>
      <c r="R228" s="33">
        <v>2034</v>
      </c>
      <c r="S228" s="33">
        <v>2035</v>
      </c>
      <c r="T228" s="33">
        <v>2036</v>
      </c>
      <c r="U228" s="33">
        <v>2037</v>
      </c>
      <c r="V228" s="33">
        <v>2038</v>
      </c>
      <c r="W228" s="33">
        <v>2039</v>
      </c>
      <c r="X228" s="33">
        <v>2040</v>
      </c>
      <c r="Y228" s="33">
        <v>2041</v>
      </c>
      <c r="Z228" s="33">
        <v>2042</v>
      </c>
    </row>
    <row r="229" spans="1:26" x14ac:dyDescent="0.2">
      <c r="B229" s="34" t="s">
        <v>119</v>
      </c>
      <c r="C229" s="35"/>
      <c r="D229" s="35"/>
      <c r="E229" s="36" t="s">
        <v>31</v>
      </c>
      <c r="F229" s="45">
        <v>-28202183.66452238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-1230839.5999999999</v>
      </c>
      <c r="M229" s="37">
        <v>-2458374.13</v>
      </c>
      <c r="N229" s="37">
        <v>-2458374.13</v>
      </c>
      <c r="O229" s="37">
        <v>-2458374.13</v>
      </c>
      <c r="P229" s="37">
        <v>-2458374.13</v>
      </c>
      <c r="Q229" s="37">
        <v>-2458374.13</v>
      </c>
      <c r="R229" s="37">
        <v>-2458374.13</v>
      </c>
      <c r="S229" s="37">
        <v>-2458374.13</v>
      </c>
      <c r="T229" s="37">
        <v>-2458374.13</v>
      </c>
      <c r="U229" s="37">
        <v>-2458374.13</v>
      </c>
      <c r="V229" s="37">
        <v>-2458374.13</v>
      </c>
      <c r="W229" s="37">
        <v>-2458374.13</v>
      </c>
      <c r="X229" s="37">
        <v>-2458374.13</v>
      </c>
      <c r="Y229" s="37">
        <v>-2458374.13</v>
      </c>
      <c r="Z229" s="37">
        <v>-2458374.13</v>
      </c>
    </row>
    <row r="230" spans="1:26" x14ac:dyDescent="0.2">
      <c r="B230" s="34" t="s">
        <v>120</v>
      </c>
      <c r="C230" s="35"/>
      <c r="D230" s="35"/>
      <c r="E230" s="36" t="s">
        <v>31</v>
      </c>
      <c r="F230" s="45">
        <v>-23468693.25307598</v>
      </c>
      <c r="G230" s="37">
        <v>0</v>
      </c>
      <c r="H230" s="37">
        <v>0</v>
      </c>
      <c r="I230" s="37">
        <v>0</v>
      </c>
      <c r="J230" s="37">
        <v>0</v>
      </c>
      <c r="K230" s="37">
        <v>-279313.55</v>
      </c>
      <c r="L230" s="37">
        <v>-1765826.66</v>
      </c>
      <c r="M230" s="37">
        <v>-1765826.66</v>
      </c>
      <c r="N230" s="37">
        <v>-1765826.66</v>
      </c>
      <c r="O230" s="37">
        <v>-1765826.66</v>
      </c>
      <c r="P230" s="37">
        <v>-1765826.66</v>
      </c>
      <c r="Q230" s="37">
        <v>-1765826.66</v>
      </c>
      <c r="R230" s="37">
        <v>-2085455.18</v>
      </c>
      <c r="S230" s="37">
        <v>-2085455.18</v>
      </c>
      <c r="T230" s="37">
        <v>-2085455.18</v>
      </c>
      <c r="U230" s="37">
        <v>-2085455.18</v>
      </c>
      <c r="V230" s="37">
        <v>-2085455.18</v>
      </c>
      <c r="W230" s="37">
        <v>-2085455.18</v>
      </c>
      <c r="X230" s="37">
        <v>-2085455.18</v>
      </c>
      <c r="Y230" s="37">
        <v>-2085455.18</v>
      </c>
      <c r="Z230" s="37">
        <v>-2085455.18</v>
      </c>
    </row>
    <row r="231" spans="1:26" x14ac:dyDescent="0.2">
      <c r="B231" s="34" t="s">
        <v>2</v>
      </c>
      <c r="C231" s="35"/>
      <c r="D231" s="35"/>
      <c r="E231" s="36" t="s">
        <v>31</v>
      </c>
      <c r="F231" s="45">
        <v>-24102755.080791466</v>
      </c>
      <c r="G231" s="37">
        <v>0</v>
      </c>
      <c r="H231" s="37">
        <v>0</v>
      </c>
      <c r="I231" s="37">
        <v>0</v>
      </c>
      <c r="J231" s="37">
        <v>0</v>
      </c>
      <c r="K231" s="37">
        <v>-840522.23</v>
      </c>
      <c r="L231" s="37">
        <v>-840522.23</v>
      </c>
      <c r="M231" s="37">
        <v>-2047851.25</v>
      </c>
      <c r="N231" s="37">
        <v>-2047851.25</v>
      </c>
      <c r="O231" s="37">
        <v>-2047851.25</v>
      </c>
      <c r="P231" s="37">
        <v>-2047851.25</v>
      </c>
      <c r="Q231" s="37">
        <v>-2047851.25</v>
      </c>
      <c r="R231" s="37">
        <v>-2047851.25</v>
      </c>
      <c r="S231" s="37">
        <v>-2047851.25</v>
      </c>
      <c r="T231" s="37">
        <v>-2047851.25</v>
      </c>
      <c r="U231" s="37">
        <v>-2047851.25</v>
      </c>
      <c r="V231" s="37">
        <v>-2047851.25</v>
      </c>
      <c r="W231" s="37">
        <v>-2047851.25</v>
      </c>
      <c r="X231" s="37">
        <v>-2047851.25</v>
      </c>
      <c r="Y231" s="37">
        <v>-2047851.25</v>
      </c>
      <c r="Z231" s="37">
        <v>-2047851.25</v>
      </c>
    </row>
    <row r="232" spans="1:26" x14ac:dyDescent="0.2">
      <c r="B232" s="34" t="s">
        <v>3</v>
      </c>
      <c r="C232" s="35"/>
      <c r="D232" s="35"/>
      <c r="E232" s="36" t="s">
        <v>31</v>
      </c>
      <c r="F232" s="45">
        <v>-27533935.945638772</v>
      </c>
      <c r="G232" s="37">
        <v>0</v>
      </c>
      <c r="H232" s="37">
        <v>0</v>
      </c>
      <c r="I232" s="37">
        <v>0</v>
      </c>
      <c r="J232" s="37">
        <v>0</v>
      </c>
      <c r="K232" s="37">
        <v>-840522.23</v>
      </c>
      <c r="L232" s="37">
        <v>-2071361.8299999998</v>
      </c>
      <c r="M232" s="37">
        <v>-2071361.8299999998</v>
      </c>
      <c r="N232" s="37">
        <v>-2071361.8299999998</v>
      </c>
      <c r="O232" s="37">
        <v>-2071361.8299999998</v>
      </c>
      <c r="P232" s="37">
        <v>-2071361.8299999998</v>
      </c>
      <c r="Q232" s="37">
        <v>-2343257.4899999998</v>
      </c>
      <c r="R232" s="37">
        <v>-2343257.4899999998</v>
      </c>
      <c r="S232" s="37">
        <v>-2343257.4899999998</v>
      </c>
      <c r="T232" s="37">
        <v>-2343257.4899999998</v>
      </c>
      <c r="U232" s="37">
        <v>-2343257.4899999998</v>
      </c>
      <c r="V232" s="37">
        <v>-2343257.4899999998</v>
      </c>
      <c r="W232" s="37">
        <v>-2343257.4899999998</v>
      </c>
      <c r="X232" s="37">
        <v>-2343257.4899999998</v>
      </c>
      <c r="Y232" s="37">
        <v>-2343257.4899999998</v>
      </c>
      <c r="Z232" s="37">
        <v>-2343257.4899999998</v>
      </c>
    </row>
    <row r="233" spans="1:26" x14ac:dyDescent="0.2">
      <c r="B233" s="34" t="s">
        <v>4</v>
      </c>
      <c r="C233" s="35"/>
      <c r="D233" s="35"/>
      <c r="E233" s="36" t="s">
        <v>31</v>
      </c>
      <c r="F233" s="45"/>
      <c r="G233" s="37" t="s">
        <v>198</v>
      </c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x14ac:dyDescent="0.2">
      <c r="B234" s="34" t="s">
        <v>6</v>
      </c>
      <c r="C234" s="35"/>
      <c r="D234" s="35"/>
      <c r="E234" s="36" t="s">
        <v>31</v>
      </c>
      <c r="F234" s="45"/>
      <c r="G234" s="37" t="s">
        <v>198</v>
      </c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x14ac:dyDescent="0.2">
      <c r="B235" s="34" t="s">
        <v>107</v>
      </c>
      <c r="C235" s="35"/>
      <c r="D235" s="35"/>
      <c r="E235" s="36" t="s">
        <v>31</v>
      </c>
      <c r="F235" s="45"/>
      <c r="G235" s="37" t="s">
        <v>198</v>
      </c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x14ac:dyDescent="0.2">
      <c r="B236" s="34" t="s">
        <v>108</v>
      </c>
      <c r="C236" s="35"/>
      <c r="D236" s="35"/>
      <c r="E236" s="36" t="s">
        <v>31</v>
      </c>
      <c r="F236" s="45"/>
      <c r="G236" s="37" t="s">
        <v>198</v>
      </c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x14ac:dyDescent="0.2">
      <c r="B237" s="34" t="s">
        <v>109</v>
      </c>
      <c r="C237" s="35"/>
      <c r="D237" s="35"/>
      <c r="E237" s="36" t="s">
        <v>31</v>
      </c>
      <c r="F237" s="45"/>
      <c r="G237" s="37" t="s">
        <v>198</v>
      </c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x14ac:dyDescent="0.2">
      <c r="B238" s="34" t="s">
        <v>110</v>
      </c>
      <c r="C238" s="35"/>
      <c r="D238" s="35"/>
      <c r="E238" s="36" t="s">
        <v>31</v>
      </c>
      <c r="F238" s="45"/>
      <c r="G238" s="37" t="s">
        <v>198</v>
      </c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x14ac:dyDescent="0.2">
      <c r="B239" s="34" t="s">
        <v>146</v>
      </c>
      <c r="C239" s="35"/>
      <c r="D239" s="35"/>
      <c r="E239" s="36" t="s">
        <v>31</v>
      </c>
      <c r="F239" s="45"/>
      <c r="G239" s="37" t="s">
        <v>198</v>
      </c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1" spans="2:26" ht="15" x14ac:dyDescent="0.25">
      <c r="B241" s="29" t="s">
        <v>123</v>
      </c>
      <c r="C241" s="9"/>
      <c r="D241" s="9"/>
      <c r="E241" s="30"/>
      <c r="F241" s="44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2:26" ht="15" x14ac:dyDescent="0.25">
      <c r="B242" s="31" t="s">
        <v>30</v>
      </c>
      <c r="C242" s="31"/>
      <c r="D242" s="31"/>
      <c r="E242" s="32" t="s">
        <v>22</v>
      </c>
      <c r="F242" s="33" t="s">
        <v>50</v>
      </c>
      <c r="G242" s="33">
        <v>2023</v>
      </c>
      <c r="H242" s="33">
        <v>2024</v>
      </c>
      <c r="I242" s="33">
        <v>2025</v>
      </c>
      <c r="J242" s="33">
        <v>2026</v>
      </c>
      <c r="K242" s="33">
        <v>2027</v>
      </c>
      <c r="L242" s="33">
        <v>2028</v>
      </c>
      <c r="M242" s="33">
        <v>2029</v>
      </c>
      <c r="N242" s="33">
        <v>2030</v>
      </c>
      <c r="O242" s="33">
        <v>2031</v>
      </c>
      <c r="P242" s="33">
        <v>2032</v>
      </c>
      <c r="Q242" s="33">
        <v>2033</v>
      </c>
      <c r="R242" s="33">
        <v>2034</v>
      </c>
      <c r="S242" s="33">
        <v>2035</v>
      </c>
      <c r="T242" s="33">
        <v>2036</v>
      </c>
      <c r="U242" s="33">
        <v>2037</v>
      </c>
      <c r="V242" s="33">
        <v>2038</v>
      </c>
      <c r="W242" s="33">
        <v>2039</v>
      </c>
      <c r="X242" s="33">
        <v>2040</v>
      </c>
      <c r="Y242" s="33">
        <v>2041</v>
      </c>
      <c r="Z242" s="33">
        <v>2042</v>
      </c>
    </row>
    <row r="243" spans="2:26" x14ac:dyDescent="0.2">
      <c r="B243" s="34" t="s">
        <v>119</v>
      </c>
      <c r="C243" s="35"/>
      <c r="D243" s="35"/>
      <c r="E243" s="36" t="s">
        <v>31</v>
      </c>
      <c r="F243" s="45">
        <v>0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</row>
    <row r="244" spans="2:26" x14ac:dyDescent="0.2">
      <c r="B244" s="34" t="s">
        <v>120</v>
      </c>
      <c r="C244" s="35"/>
      <c r="D244" s="35"/>
      <c r="E244" s="36" t="s">
        <v>31</v>
      </c>
      <c r="F244" s="45">
        <v>0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</row>
    <row r="245" spans="2:26" x14ac:dyDescent="0.2">
      <c r="B245" s="34" t="s">
        <v>2</v>
      </c>
      <c r="C245" s="35"/>
      <c r="D245" s="35"/>
      <c r="E245" s="36" t="s">
        <v>31</v>
      </c>
      <c r="F245" s="45">
        <v>0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</row>
    <row r="246" spans="2:26" x14ac:dyDescent="0.2">
      <c r="B246" s="34" t="s">
        <v>3</v>
      </c>
      <c r="C246" s="35"/>
      <c r="D246" s="35"/>
      <c r="E246" s="36" t="s">
        <v>31</v>
      </c>
      <c r="F246" s="45">
        <v>0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</row>
    <row r="247" spans="2:26" x14ac:dyDescent="0.2">
      <c r="B247" s="34" t="s">
        <v>4</v>
      </c>
      <c r="C247" s="35"/>
      <c r="D247" s="35"/>
      <c r="E247" s="36" t="s">
        <v>31</v>
      </c>
      <c r="F247" s="45"/>
      <c r="G247" s="37" t="s">
        <v>198</v>
      </c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2:26" x14ac:dyDescent="0.2">
      <c r="B248" s="34" t="s">
        <v>6</v>
      </c>
      <c r="C248" s="35"/>
      <c r="D248" s="35"/>
      <c r="E248" s="36" t="s">
        <v>31</v>
      </c>
      <c r="F248" s="45"/>
      <c r="G248" s="37" t="s">
        <v>198</v>
      </c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2:26" x14ac:dyDescent="0.2">
      <c r="B249" s="34" t="s">
        <v>107</v>
      </c>
      <c r="C249" s="35"/>
      <c r="D249" s="35"/>
      <c r="E249" s="36" t="s">
        <v>31</v>
      </c>
      <c r="F249" s="45"/>
      <c r="G249" s="37" t="s">
        <v>198</v>
      </c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2:26" x14ac:dyDescent="0.2">
      <c r="B250" s="34" t="s">
        <v>108</v>
      </c>
      <c r="C250" s="35"/>
      <c r="D250" s="35"/>
      <c r="E250" s="36" t="s">
        <v>31</v>
      </c>
      <c r="F250" s="45"/>
      <c r="G250" s="37" t="s">
        <v>198</v>
      </c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2:26" x14ac:dyDescent="0.2">
      <c r="B251" s="34" t="s">
        <v>109</v>
      </c>
      <c r="C251" s="35"/>
      <c r="D251" s="35"/>
      <c r="E251" s="36" t="s">
        <v>31</v>
      </c>
      <c r="F251" s="45"/>
      <c r="G251" s="37" t="s">
        <v>198</v>
      </c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2:26" x14ac:dyDescent="0.2">
      <c r="B252" s="34" t="s">
        <v>110</v>
      </c>
      <c r="C252" s="35"/>
      <c r="D252" s="35"/>
      <c r="E252" s="36" t="s">
        <v>31</v>
      </c>
      <c r="F252" s="45"/>
      <c r="G252" s="37" t="s">
        <v>198</v>
      </c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2:26" x14ac:dyDescent="0.2">
      <c r="B253" s="34" t="s">
        <v>146</v>
      </c>
      <c r="C253" s="35"/>
      <c r="D253" s="35"/>
      <c r="E253" s="36" t="s">
        <v>31</v>
      </c>
      <c r="F253" s="45"/>
      <c r="G253" s="37" t="s">
        <v>198</v>
      </c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5" spans="2:26" ht="15" x14ac:dyDescent="0.25">
      <c r="B255" s="29" t="s">
        <v>58</v>
      </c>
      <c r="C255" s="9"/>
      <c r="D255" s="9"/>
      <c r="E255" s="30"/>
      <c r="F255" s="44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2:26" ht="15" x14ac:dyDescent="0.25">
      <c r="B256" s="31" t="s">
        <v>30</v>
      </c>
      <c r="C256" s="31"/>
      <c r="D256" s="31"/>
      <c r="E256" s="32" t="s">
        <v>22</v>
      </c>
      <c r="F256" s="33" t="s">
        <v>50</v>
      </c>
      <c r="G256" s="33">
        <v>2023</v>
      </c>
      <c r="H256" s="33">
        <v>2024</v>
      </c>
      <c r="I256" s="33">
        <v>2025</v>
      </c>
      <c r="J256" s="33">
        <v>2026</v>
      </c>
      <c r="K256" s="33">
        <v>2027</v>
      </c>
      <c r="L256" s="33">
        <v>2028</v>
      </c>
      <c r="M256" s="33">
        <v>2029</v>
      </c>
      <c r="N256" s="33">
        <v>2030</v>
      </c>
      <c r="O256" s="33">
        <v>2031</v>
      </c>
      <c r="P256" s="33">
        <v>2032</v>
      </c>
      <c r="Q256" s="33">
        <v>2033</v>
      </c>
      <c r="R256" s="33">
        <v>2034</v>
      </c>
      <c r="S256" s="33">
        <v>2035</v>
      </c>
      <c r="T256" s="33">
        <v>2036</v>
      </c>
      <c r="U256" s="33">
        <v>2037</v>
      </c>
      <c r="V256" s="33">
        <v>2038</v>
      </c>
      <c r="W256" s="33">
        <v>2039</v>
      </c>
      <c r="X256" s="33">
        <v>2040</v>
      </c>
      <c r="Y256" s="33">
        <v>2041</v>
      </c>
      <c r="Z256" s="33">
        <v>2042</v>
      </c>
    </row>
    <row r="257" spans="1:26" x14ac:dyDescent="0.2">
      <c r="B257" s="34" t="s">
        <v>119</v>
      </c>
      <c r="C257" s="35"/>
      <c r="D257" s="35"/>
      <c r="E257" s="36" t="s">
        <v>31</v>
      </c>
      <c r="F257" s="45">
        <v>0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</row>
    <row r="258" spans="1:26" x14ac:dyDescent="0.2">
      <c r="B258" s="34" t="s">
        <v>120</v>
      </c>
      <c r="C258" s="35"/>
      <c r="D258" s="35"/>
      <c r="E258" s="36" t="s">
        <v>31</v>
      </c>
      <c r="F258" s="45">
        <v>0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</row>
    <row r="259" spans="1:26" x14ac:dyDescent="0.2">
      <c r="B259" s="34" t="s">
        <v>2</v>
      </c>
      <c r="C259" s="35"/>
      <c r="D259" s="35"/>
      <c r="E259" s="36" t="s">
        <v>31</v>
      </c>
      <c r="F259" s="45">
        <v>0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</row>
    <row r="260" spans="1:26" x14ac:dyDescent="0.2">
      <c r="B260" s="34" t="s">
        <v>3</v>
      </c>
      <c r="C260" s="35"/>
      <c r="D260" s="35"/>
      <c r="E260" s="36" t="s">
        <v>31</v>
      </c>
      <c r="F260" s="45">
        <v>0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</row>
    <row r="261" spans="1:26" x14ac:dyDescent="0.2">
      <c r="B261" s="34" t="s">
        <v>4</v>
      </c>
      <c r="C261" s="35"/>
      <c r="D261" s="35"/>
      <c r="E261" s="36" t="s">
        <v>31</v>
      </c>
      <c r="F261" s="45"/>
      <c r="G261" s="37" t="s">
        <v>198</v>
      </c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x14ac:dyDescent="0.2">
      <c r="B262" s="34" t="s">
        <v>6</v>
      </c>
      <c r="C262" s="35"/>
      <c r="D262" s="35"/>
      <c r="E262" s="36" t="s">
        <v>31</v>
      </c>
      <c r="F262" s="45"/>
      <c r="G262" s="37" t="s">
        <v>198</v>
      </c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x14ac:dyDescent="0.2">
      <c r="B263" s="34" t="s">
        <v>107</v>
      </c>
      <c r="C263" s="35"/>
      <c r="D263" s="35"/>
      <c r="E263" s="36" t="s">
        <v>31</v>
      </c>
      <c r="F263" s="45"/>
      <c r="G263" s="37" t="s">
        <v>198</v>
      </c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x14ac:dyDescent="0.2">
      <c r="B264" s="34" t="s">
        <v>108</v>
      </c>
      <c r="C264" s="35"/>
      <c r="D264" s="35"/>
      <c r="E264" s="36" t="s">
        <v>31</v>
      </c>
      <c r="F264" s="45"/>
      <c r="G264" s="37" t="s">
        <v>198</v>
      </c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x14ac:dyDescent="0.2">
      <c r="B265" s="34" t="s">
        <v>109</v>
      </c>
      <c r="C265" s="35"/>
      <c r="D265" s="35"/>
      <c r="E265" s="36" t="s">
        <v>31</v>
      </c>
      <c r="F265" s="45"/>
      <c r="G265" s="37" t="s">
        <v>198</v>
      </c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x14ac:dyDescent="0.2">
      <c r="B266" s="34" t="s">
        <v>110</v>
      </c>
      <c r="C266" s="35"/>
      <c r="D266" s="35"/>
      <c r="E266" s="36" t="s">
        <v>31</v>
      </c>
      <c r="F266" s="45"/>
      <c r="G266" s="37" t="s">
        <v>198</v>
      </c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x14ac:dyDescent="0.2">
      <c r="B267" s="34" t="s">
        <v>146</v>
      </c>
      <c r="C267" s="35"/>
      <c r="D267" s="35"/>
      <c r="E267" s="36" t="s">
        <v>31</v>
      </c>
      <c r="F267" s="45"/>
      <c r="G267" s="37" t="s">
        <v>198</v>
      </c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70" spans="1:26" ht="15" x14ac:dyDescent="0.25">
      <c r="B270" s="29" t="s">
        <v>9</v>
      </c>
      <c r="C270" s="9"/>
      <c r="D270" s="9"/>
      <c r="E270" s="30"/>
      <c r="F270" s="44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5" x14ac:dyDescent="0.25">
      <c r="B271" s="31" t="s">
        <v>30</v>
      </c>
      <c r="C271" s="31"/>
      <c r="D271" s="31"/>
      <c r="E271" s="32" t="s">
        <v>22</v>
      </c>
      <c r="F271" s="33" t="s">
        <v>50</v>
      </c>
      <c r="G271" s="33">
        <v>2023</v>
      </c>
      <c r="H271" s="33">
        <v>2024</v>
      </c>
      <c r="I271" s="33">
        <v>2025</v>
      </c>
      <c r="J271" s="33">
        <v>2026</v>
      </c>
      <c r="K271" s="33">
        <v>2027</v>
      </c>
      <c r="L271" s="33">
        <v>2028</v>
      </c>
      <c r="M271" s="33">
        <v>2029</v>
      </c>
      <c r="N271" s="33">
        <v>2030</v>
      </c>
      <c r="O271" s="33">
        <v>2031</v>
      </c>
      <c r="P271" s="33">
        <v>2032</v>
      </c>
      <c r="Q271" s="33">
        <v>2033</v>
      </c>
      <c r="R271" s="33">
        <v>2034</v>
      </c>
      <c r="S271" s="33">
        <v>2035</v>
      </c>
      <c r="T271" s="33">
        <v>2036</v>
      </c>
      <c r="U271" s="33">
        <v>2037</v>
      </c>
      <c r="V271" s="33">
        <v>2038</v>
      </c>
      <c r="W271" s="33">
        <v>2039</v>
      </c>
      <c r="X271" s="33">
        <v>2040</v>
      </c>
      <c r="Y271" s="33">
        <v>2041</v>
      </c>
      <c r="Z271" s="33">
        <v>2042</v>
      </c>
    </row>
    <row r="272" spans="1:26" x14ac:dyDescent="0.2">
      <c r="A272" s="64"/>
      <c r="B272" s="34" t="s">
        <v>119</v>
      </c>
      <c r="C272" s="35"/>
      <c r="D272" s="35"/>
      <c r="E272" s="36" t="s">
        <v>31</v>
      </c>
      <c r="F272" s="45">
        <v>0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</row>
    <row r="273" spans="1:26" x14ac:dyDescent="0.2">
      <c r="A273" s="64"/>
      <c r="B273" s="34" t="s">
        <v>120</v>
      </c>
      <c r="C273" s="35"/>
      <c r="D273" s="35"/>
      <c r="E273" s="36" t="s">
        <v>31</v>
      </c>
      <c r="F273" s="45">
        <v>0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</row>
    <row r="274" spans="1:26" x14ac:dyDescent="0.2">
      <c r="A274" s="64"/>
      <c r="B274" s="34" t="s">
        <v>2</v>
      </c>
      <c r="C274" s="35"/>
      <c r="D274" s="35"/>
      <c r="E274" s="36" t="s">
        <v>31</v>
      </c>
      <c r="F274" s="45">
        <v>0</v>
      </c>
      <c r="G274" s="37">
        <v>0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</row>
    <row r="275" spans="1:26" x14ac:dyDescent="0.2">
      <c r="A275" s="64"/>
      <c r="B275" s="34" t="s">
        <v>3</v>
      </c>
      <c r="C275" s="35"/>
      <c r="D275" s="35"/>
      <c r="E275" s="36" t="s">
        <v>31</v>
      </c>
      <c r="F275" s="45">
        <v>0</v>
      </c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</row>
    <row r="276" spans="1:26" x14ac:dyDescent="0.2">
      <c r="A276" s="64"/>
      <c r="B276" s="34" t="s">
        <v>4</v>
      </c>
      <c r="C276" s="35"/>
      <c r="D276" s="35"/>
      <c r="E276" s="36" t="s">
        <v>31</v>
      </c>
      <c r="F276" s="45"/>
      <c r="G276" s="37" t="s">
        <v>198</v>
      </c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x14ac:dyDescent="0.2">
      <c r="A277" s="64"/>
      <c r="B277" s="34" t="s">
        <v>6</v>
      </c>
      <c r="C277" s="35"/>
      <c r="D277" s="35"/>
      <c r="E277" s="36" t="s">
        <v>31</v>
      </c>
      <c r="F277" s="45"/>
      <c r="G277" s="37" t="s">
        <v>198</v>
      </c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x14ac:dyDescent="0.2">
      <c r="A278" s="64"/>
      <c r="B278" s="34" t="s">
        <v>107</v>
      </c>
      <c r="C278" s="35"/>
      <c r="D278" s="35"/>
      <c r="E278" s="36" t="s">
        <v>31</v>
      </c>
      <c r="F278" s="45"/>
      <c r="G278" s="37" t="s">
        <v>198</v>
      </c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x14ac:dyDescent="0.2">
      <c r="A279" s="64"/>
      <c r="B279" s="34" t="s">
        <v>108</v>
      </c>
      <c r="C279" s="35"/>
      <c r="D279" s="35"/>
      <c r="E279" s="36" t="s">
        <v>31</v>
      </c>
      <c r="F279" s="45"/>
      <c r="G279" s="37" t="s">
        <v>198</v>
      </c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x14ac:dyDescent="0.2">
      <c r="A280" s="64"/>
      <c r="B280" s="34" t="s">
        <v>109</v>
      </c>
      <c r="C280" s="35"/>
      <c r="D280" s="35"/>
      <c r="E280" s="36" t="s">
        <v>31</v>
      </c>
      <c r="F280" s="45"/>
      <c r="G280" s="37" t="s">
        <v>198</v>
      </c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x14ac:dyDescent="0.2">
      <c r="A281" s="64"/>
      <c r="B281" s="34" t="s">
        <v>110</v>
      </c>
      <c r="C281" s="35"/>
      <c r="D281" s="35"/>
      <c r="E281" s="36" t="s">
        <v>31</v>
      </c>
      <c r="F281" s="45"/>
      <c r="G281" s="37" t="s">
        <v>198</v>
      </c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x14ac:dyDescent="0.2">
      <c r="A282" s="64"/>
      <c r="B282" s="34" t="s">
        <v>146</v>
      </c>
      <c r="C282" s="35"/>
      <c r="D282" s="35"/>
      <c r="E282" s="36" t="s">
        <v>31</v>
      </c>
      <c r="F282" s="45"/>
      <c r="G282" s="37" t="s">
        <v>198</v>
      </c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x14ac:dyDescent="0.2">
      <c r="F283" s="66"/>
    </row>
    <row r="284" spans="1:26" ht="15" x14ac:dyDescent="0.25">
      <c r="B284" s="29" t="s">
        <v>10</v>
      </c>
      <c r="C284" s="9"/>
      <c r="D284" s="9"/>
      <c r="E284" s="30"/>
      <c r="F284" s="44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5" x14ac:dyDescent="0.25">
      <c r="B285" s="31" t="s">
        <v>30</v>
      </c>
      <c r="C285" s="31"/>
      <c r="D285" s="31"/>
      <c r="E285" s="32" t="s">
        <v>22</v>
      </c>
      <c r="F285" s="33" t="s">
        <v>50</v>
      </c>
      <c r="G285" s="33">
        <v>2023</v>
      </c>
      <c r="H285" s="33">
        <v>2024</v>
      </c>
      <c r="I285" s="33">
        <v>2025</v>
      </c>
      <c r="J285" s="33">
        <v>2026</v>
      </c>
      <c r="K285" s="33">
        <v>2027</v>
      </c>
      <c r="L285" s="33">
        <v>2028</v>
      </c>
      <c r="M285" s="33">
        <v>2029</v>
      </c>
      <c r="N285" s="33">
        <v>2030</v>
      </c>
      <c r="O285" s="33">
        <v>2031</v>
      </c>
      <c r="P285" s="33">
        <v>2032</v>
      </c>
      <c r="Q285" s="33">
        <v>2033</v>
      </c>
      <c r="R285" s="33">
        <v>2034</v>
      </c>
      <c r="S285" s="33">
        <v>2035</v>
      </c>
      <c r="T285" s="33">
        <v>2036</v>
      </c>
      <c r="U285" s="33">
        <v>2037</v>
      </c>
      <c r="V285" s="33">
        <v>2038</v>
      </c>
      <c r="W285" s="33">
        <v>2039</v>
      </c>
      <c r="X285" s="33">
        <v>2040</v>
      </c>
      <c r="Y285" s="33">
        <v>2041</v>
      </c>
      <c r="Z285" s="33">
        <v>2042</v>
      </c>
    </row>
    <row r="286" spans="1:26" x14ac:dyDescent="0.2">
      <c r="B286" s="34" t="s">
        <v>119</v>
      </c>
      <c r="C286" s="35"/>
      <c r="D286" s="35"/>
      <c r="E286" s="36" t="s">
        <v>31</v>
      </c>
      <c r="F286" s="45">
        <v>0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</row>
    <row r="287" spans="1:26" x14ac:dyDescent="0.2">
      <c r="B287" s="34" t="s">
        <v>120</v>
      </c>
      <c r="C287" s="35"/>
      <c r="D287" s="35"/>
      <c r="E287" s="36" t="s">
        <v>31</v>
      </c>
      <c r="F287" s="45">
        <v>0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</row>
    <row r="288" spans="1:26" x14ac:dyDescent="0.2">
      <c r="B288" s="34" t="s">
        <v>2</v>
      </c>
      <c r="C288" s="35"/>
      <c r="D288" s="35"/>
      <c r="E288" s="36" t="s">
        <v>31</v>
      </c>
      <c r="F288" s="45">
        <v>0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</row>
    <row r="289" spans="2:26" x14ac:dyDescent="0.2">
      <c r="B289" s="34" t="s">
        <v>3</v>
      </c>
      <c r="C289" s="35"/>
      <c r="D289" s="35"/>
      <c r="E289" s="36" t="s">
        <v>31</v>
      </c>
      <c r="F289" s="45">
        <v>0</v>
      </c>
      <c r="G289" s="37">
        <v>0</v>
      </c>
      <c r="H289" s="37">
        <v>0</v>
      </c>
      <c r="I289" s="37">
        <v>0</v>
      </c>
      <c r="J289" s="37">
        <v>0</v>
      </c>
      <c r="K289" s="37">
        <v>0</v>
      </c>
      <c r="L289" s="37">
        <v>0</v>
      </c>
      <c r="M289" s="37">
        <v>0</v>
      </c>
      <c r="N289" s="37">
        <v>0</v>
      </c>
      <c r="O289" s="37">
        <v>0</v>
      </c>
      <c r="P289" s="37">
        <v>0</v>
      </c>
      <c r="Q289" s="37">
        <v>0</v>
      </c>
      <c r="R289" s="37">
        <v>0</v>
      </c>
      <c r="S289" s="37">
        <v>0</v>
      </c>
      <c r="T289" s="37">
        <v>0</v>
      </c>
      <c r="U289" s="37">
        <v>0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</row>
    <row r="290" spans="2:26" x14ac:dyDescent="0.2">
      <c r="B290" s="34" t="s">
        <v>4</v>
      </c>
      <c r="C290" s="35"/>
      <c r="D290" s="35"/>
      <c r="E290" s="36" t="s">
        <v>31</v>
      </c>
      <c r="F290" s="45"/>
      <c r="G290" s="37" t="s">
        <v>198</v>
      </c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2:26" x14ac:dyDescent="0.2">
      <c r="B291" s="34" t="s">
        <v>6</v>
      </c>
      <c r="C291" s="35"/>
      <c r="D291" s="35"/>
      <c r="E291" s="36" t="s">
        <v>31</v>
      </c>
      <c r="F291" s="45"/>
      <c r="G291" s="37" t="s">
        <v>198</v>
      </c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2:26" x14ac:dyDescent="0.2">
      <c r="B292" s="34" t="s">
        <v>107</v>
      </c>
      <c r="C292" s="35"/>
      <c r="D292" s="35"/>
      <c r="E292" s="36" t="s">
        <v>31</v>
      </c>
      <c r="F292" s="45"/>
      <c r="G292" s="37" t="s">
        <v>198</v>
      </c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2:26" x14ac:dyDescent="0.2">
      <c r="B293" s="34" t="s">
        <v>108</v>
      </c>
      <c r="C293" s="35"/>
      <c r="D293" s="35"/>
      <c r="E293" s="36" t="s">
        <v>31</v>
      </c>
      <c r="F293" s="45"/>
      <c r="G293" s="37" t="s">
        <v>198</v>
      </c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2:26" x14ac:dyDescent="0.2">
      <c r="B294" s="34" t="s">
        <v>109</v>
      </c>
      <c r="C294" s="35"/>
      <c r="D294" s="35"/>
      <c r="E294" s="36" t="s">
        <v>31</v>
      </c>
      <c r="F294" s="45"/>
      <c r="G294" s="37" t="s">
        <v>198</v>
      </c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2:26" x14ac:dyDescent="0.2">
      <c r="B295" s="34" t="s">
        <v>110</v>
      </c>
      <c r="C295" s="35"/>
      <c r="D295" s="35"/>
      <c r="E295" s="36" t="s">
        <v>31</v>
      </c>
      <c r="F295" s="45"/>
      <c r="G295" s="37" t="s">
        <v>198</v>
      </c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2:26" x14ac:dyDescent="0.2">
      <c r="B296" s="34" t="s">
        <v>146</v>
      </c>
      <c r="C296" s="35"/>
      <c r="D296" s="35"/>
      <c r="E296" s="36" t="s">
        <v>31</v>
      </c>
      <c r="F296" s="45"/>
      <c r="G296" s="37" t="s">
        <v>198</v>
      </c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2:26" x14ac:dyDescent="0.2">
      <c r="F297" s="66"/>
    </row>
    <row r="298" spans="2:26" ht="15" x14ac:dyDescent="0.25">
      <c r="B298" s="29" t="s">
        <v>129</v>
      </c>
      <c r="C298" s="9"/>
      <c r="D298" s="9"/>
      <c r="E298" s="30"/>
      <c r="F298" s="44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2:26" ht="15" x14ac:dyDescent="0.25">
      <c r="B299" s="31" t="s">
        <v>30</v>
      </c>
      <c r="C299" s="31"/>
      <c r="D299" s="31"/>
      <c r="E299" s="32" t="s">
        <v>22</v>
      </c>
      <c r="F299" s="33" t="s">
        <v>50</v>
      </c>
      <c r="G299" s="33">
        <v>2023</v>
      </c>
      <c r="H299" s="33">
        <v>2024</v>
      </c>
      <c r="I299" s="33">
        <v>2025</v>
      </c>
      <c r="J299" s="33">
        <v>2026</v>
      </c>
      <c r="K299" s="33">
        <v>2027</v>
      </c>
      <c r="L299" s="33">
        <v>2028</v>
      </c>
      <c r="M299" s="33">
        <v>2029</v>
      </c>
      <c r="N299" s="33">
        <v>2030</v>
      </c>
      <c r="O299" s="33">
        <v>2031</v>
      </c>
      <c r="P299" s="33">
        <v>2032</v>
      </c>
      <c r="Q299" s="33">
        <v>2033</v>
      </c>
      <c r="R299" s="33">
        <v>2034</v>
      </c>
      <c r="S299" s="33">
        <v>2035</v>
      </c>
      <c r="T299" s="33">
        <v>2036</v>
      </c>
      <c r="U299" s="33">
        <v>2037</v>
      </c>
      <c r="V299" s="33">
        <v>2038</v>
      </c>
      <c r="W299" s="33">
        <v>2039</v>
      </c>
      <c r="X299" s="33">
        <v>2040</v>
      </c>
      <c r="Y299" s="33">
        <v>2041</v>
      </c>
      <c r="Z299" s="33">
        <v>2042</v>
      </c>
    </row>
    <row r="300" spans="2:26" x14ac:dyDescent="0.2">
      <c r="B300" s="34" t="s">
        <v>119</v>
      </c>
      <c r="C300" s="35"/>
      <c r="D300" s="35"/>
      <c r="E300" s="36" t="s">
        <v>31</v>
      </c>
      <c r="F300" s="45">
        <v>0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</row>
    <row r="301" spans="2:26" x14ac:dyDescent="0.2">
      <c r="B301" s="34" t="s">
        <v>120</v>
      </c>
      <c r="C301" s="35"/>
      <c r="D301" s="35"/>
      <c r="E301" s="36" t="s">
        <v>31</v>
      </c>
      <c r="F301" s="45">
        <v>0</v>
      </c>
      <c r="G301" s="37">
        <v>0</v>
      </c>
      <c r="H301" s="37">
        <v>0</v>
      </c>
      <c r="I301" s="37">
        <v>0</v>
      </c>
      <c r="J301" s="37">
        <v>0</v>
      </c>
      <c r="K301" s="37">
        <v>0</v>
      </c>
      <c r="L301" s="37">
        <v>0</v>
      </c>
      <c r="M301" s="37">
        <v>0</v>
      </c>
      <c r="N301" s="37">
        <v>0</v>
      </c>
      <c r="O301" s="37">
        <v>0</v>
      </c>
      <c r="P301" s="37">
        <v>0</v>
      </c>
      <c r="Q301" s="37">
        <v>0</v>
      </c>
      <c r="R301" s="37">
        <v>0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</row>
    <row r="302" spans="2:26" x14ac:dyDescent="0.2">
      <c r="B302" s="34" t="s">
        <v>2</v>
      </c>
      <c r="C302" s="35"/>
      <c r="D302" s="35"/>
      <c r="E302" s="36" t="s">
        <v>31</v>
      </c>
      <c r="F302" s="45">
        <v>0</v>
      </c>
      <c r="G302" s="37">
        <v>0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</row>
    <row r="303" spans="2:26" x14ac:dyDescent="0.2">
      <c r="B303" s="34" t="s">
        <v>3</v>
      </c>
      <c r="C303" s="35"/>
      <c r="D303" s="35"/>
      <c r="E303" s="36" t="s">
        <v>31</v>
      </c>
      <c r="F303" s="45">
        <v>0</v>
      </c>
      <c r="G303" s="37">
        <v>0</v>
      </c>
      <c r="H303" s="37">
        <v>0</v>
      </c>
      <c r="I303" s="37">
        <v>0</v>
      </c>
      <c r="J303" s="37">
        <v>0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</row>
    <row r="304" spans="2:26" x14ac:dyDescent="0.2">
      <c r="B304" s="34" t="s">
        <v>4</v>
      </c>
      <c r="C304" s="35"/>
      <c r="D304" s="35"/>
      <c r="E304" s="36" t="s">
        <v>31</v>
      </c>
      <c r="F304" s="45"/>
      <c r="G304" s="37" t="s">
        <v>198</v>
      </c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x14ac:dyDescent="0.2">
      <c r="B305" s="34" t="s">
        <v>6</v>
      </c>
      <c r="C305" s="35"/>
      <c r="D305" s="35"/>
      <c r="E305" s="36" t="s">
        <v>31</v>
      </c>
      <c r="F305" s="45"/>
      <c r="G305" s="37" t="s">
        <v>198</v>
      </c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x14ac:dyDescent="0.2">
      <c r="B306" s="34" t="s">
        <v>107</v>
      </c>
      <c r="C306" s="35"/>
      <c r="D306" s="35"/>
      <c r="E306" s="36" t="s">
        <v>31</v>
      </c>
      <c r="F306" s="45"/>
      <c r="G306" s="37" t="s">
        <v>198</v>
      </c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x14ac:dyDescent="0.2">
      <c r="B307" s="34" t="s">
        <v>108</v>
      </c>
      <c r="C307" s="35"/>
      <c r="D307" s="35"/>
      <c r="E307" s="36" t="s">
        <v>31</v>
      </c>
      <c r="F307" s="45"/>
      <c r="G307" s="37" t="s">
        <v>198</v>
      </c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x14ac:dyDescent="0.2">
      <c r="B308" s="34" t="s">
        <v>109</v>
      </c>
      <c r="C308" s="35"/>
      <c r="D308" s="35"/>
      <c r="E308" s="36" t="s">
        <v>31</v>
      </c>
      <c r="F308" s="45"/>
      <c r="G308" s="37" t="s">
        <v>198</v>
      </c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x14ac:dyDescent="0.2">
      <c r="B309" s="34" t="s">
        <v>110</v>
      </c>
      <c r="C309" s="35"/>
      <c r="D309" s="35"/>
      <c r="E309" s="36" t="s">
        <v>31</v>
      </c>
      <c r="F309" s="45"/>
      <c r="G309" s="37" t="s">
        <v>198</v>
      </c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x14ac:dyDescent="0.2">
      <c r="B310" s="34" t="s">
        <v>146</v>
      </c>
      <c r="C310" s="35"/>
      <c r="D310" s="35"/>
      <c r="E310" s="36" t="s">
        <v>31</v>
      </c>
      <c r="F310" s="45"/>
      <c r="G310" s="37" t="s">
        <v>198</v>
      </c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5" x14ac:dyDescent="0.25">
      <c r="B311" s="62"/>
      <c r="F311" s="66"/>
    </row>
    <row r="312" spans="1:26" ht="15" x14ac:dyDescent="0.25">
      <c r="B312" s="29" t="s">
        <v>135</v>
      </c>
      <c r="C312" s="9"/>
      <c r="D312" s="9"/>
      <c r="E312" s="30"/>
      <c r="F312" s="44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5" x14ac:dyDescent="0.25">
      <c r="B313" s="31" t="s">
        <v>30</v>
      </c>
      <c r="C313" s="31"/>
      <c r="D313" s="31"/>
      <c r="E313" s="32" t="s">
        <v>22</v>
      </c>
      <c r="F313" s="33" t="s">
        <v>50</v>
      </c>
      <c r="G313" s="33">
        <v>2023</v>
      </c>
      <c r="H313" s="33">
        <v>2024</v>
      </c>
      <c r="I313" s="33">
        <v>2025</v>
      </c>
      <c r="J313" s="33">
        <v>2026</v>
      </c>
      <c r="K313" s="33">
        <v>2027</v>
      </c>
      <c r="L313" s="33">
        <v>2028</v>
      </c>
      <c r="M313" s="33">
        <v>2029</v>
      </c>
      <c r="N313" s="33">
        <v>2030</v>
      </c>
      <c r="O313" s="33">
        <v>2031</v>
      </c>
      <c r="P313" s="33">
        <v>2032</v>
      </c>
      <c r="Q313" s="33">
        <v>2033</v>
      </c>
      <c r="R313" s="33">
        <v>2034</v>
      </c>
      <c r="S313" s="33">
        <v>2035</v>
      </c>
      <c r="T313" s="33">
        <v>2036</v>
      </c>
      <c r="U313" s="33">
        <v>2037</v>
      </c>
      <c r="V313" s="33">
        <v>2038</v>
      </c>
      <c r="W313" s="33">
        <v>2039</v>
      </c>
      <c r="X313" s="33">
        <v>2040</v>
      </c>
      <c r="Y313" s="33">
        <v>2041</v>
      </c>
      <c r="Z313" s="33">
        <v>2042</v>
      </c>
    </row>
    <row r="314" spans="1:26" x14ac:dyDescent="0.2">
      <c r="A314" s="64"/>
      <c r="B314" s="34" t="s">
        <v>119</v>
      </c>
      <c r="C314" s="35"/>
      <c r="D314" s="35"/>
      <c r="E314" s="36" t="s">
        <v>31</v>
      </c>
      <c r="F314" s="45">
        <v>1795955365.7729423</v>
      </c>
      <c r="G314" s="37">
        <v>2.5191055624619584E-9</v>
      </c>
      <c r="H314" s="37">
        <v>0</v>
      </c>
      <c r="I314" s="37">
        <v>0</v>
      </c>
      <c r="J314" s="37">
        <v>0</v>
      </c>
      <c r="K314" s="37">
        <v>0</v>
      </c>
      <c r="L314" s="37">
        <v>1978994891.2781761</v>
      </c>
      <c r="M314" s="37">
        <v>0</v>
      </c>
      <c r="N314" s="37">
        <v>0</v>
      </c>
      <c r="O314" s="37">
        <v>0</v>
      </c>
      <c r="P314" s="37">
        <v>0</v>
      </c>
      <c r="Q314" s="37">
        <v>0</v>
      </c>
      <c r="R314" s="37">
        <v>0</v>
      </c>
      <c r="S314" s="37">
        <v>0</v>
      </c>
      <c r="T314" s="37">
        <v>0</v>
      </c>
      <c r="U314" s="37">
        <v>0</v>
      </c>
      <c r="V314" s="37">
        <v>0</v>
      </c>
      <c r="W314" s="37">
        <v>0</v>
      </c>
      <c r="X314" s="37">
        <v>0</v>
      </c>
      <c r="Y314" s="37">
        <v>0</v>
      </c>
      <c r="Z314" s="37">
        <v>0</v>
      </c>
    </row>
    <row r="315" spans="1:26" x14ac:dyDescent="0.2">
      <c r="A315" s="64"/>
      <c r="B315" s="34" t="s">
        <v>120</v>
      </c>
      <c r="C315" s="35"/>
      <c r="D315" s="35"/>
      <c r="E315" s="36" t="s">
        <v>31</v>
      </c>
      <c r="F315" s="45">
        <v>2826786736.6606388</v>
      </c>
      <c r="G315" s="37">
        <v>2.5191055624619584E-9</v>
      </c>
      <c r="H315" s="37">
        <v>0</v>
      </c>
      <c r="I315" s="37">
        <v>0</v>
      </c>
      <c r="J315" s="37">
        <v>0</v>
      </c>
      <c r="K315" s="37">
        <v>1088505504.8833332</v>
      </c>
      <c r="L315" s="37">
        <v>2005045945.973949</v>
      </c>
      <c r="M315" s="37">
        <v>0</v>
      </c>
      <c r="N315" s="37">
        <v>0</v>
      </c>
      <c r="O315" s="37">
        <v>0</v>
      </c>
      <c r="P315" s="37">
        <v>0</v>
      </c>
      <c r="Q315" s="37">
        <v>0</v>
      </c>
      <c r="R315" s="37">
        <v>0</v>
      </c>
      <c r="S315" s="37">
        <v>0</v>
      </c>
      <c r="T315" s="37">
        <v>0</v>
      </c>
      <c r="U315" s="37">
        <v>0</v>
      </c>
      <c r="V315" s="37">
        <v>0</v>
      </c>
      <c r="W315" s="37">
        <v>0</v>
      </c>
      <c r="X315" s="37">
        <v>0</v>
      </c>
      <c r="Y315" s="37">
        <v>0</v>
      </c>
      <c r="Z315" s="37">
        <v>0</v>
      </c>
    </row>
    <row r="316" spans="1:26" x14ac:dyDescent="0.2">
      <c r="A316" s="64"/>
      <c r="B316" s="34" t="s">
        <v>2</v>
      </c>
      <c r="C316" s="35"/>
      <c r="D316" s="35"/>
      <c r="E316" s="36" t="s">
        <v>31</v>
      </c>
      <c r="F316" s="45">
        <v>2914364008.0858254</v>
      </c>
      <c r="G316" s="37">
        <v>2.5191055624619584E-9</v>
      </c>
      <c r="H316" s="37">
        <v>0</v>
      </c>
      <c r="I316" s="37">
        <v>0</v>
      </c>
      <c r="J316" s="37">
        <v>0</v>
      </c>
      <c r="K316" s="37">
        <v>1194461114.659853</v>
      </c>
      <c r="L316" s="37">
        <v>1993516546.1548617</v>
      </c>
      <c r="M316" s="37">
        <v>0</v>
      </c>
      <c r="N316" s="37">
        <v>0</v>
      </c>
      <c r="O316" s="37">
        <v>0</v>
      </c>
      <c r="P316" s="37">
        <v>0</v>
      </c>
      <c r="Q316" s="37">
        <v>0</v>
      </c>
      <c r="R316" s="37">
        <v>0</v>
      </c>
      <c r="S316" s="37">
        <v>0</v>
      </c>
      <c r="T316" s="37">
        <v>0</v>
      </c>
      <c r="U316" s="37">
        <v>0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</row>
    <row r="317" spans="1:26" x14ac:dyDescent="0.2">
      <c r="A317" s="64"/>
      <c r="B317" s="34" t="s">
        <v>3</v>
      </c>
      <c r="C317" s="35"/>
      <c r="D317" s="35"/>
      <c r="E317" s="36" t="s">
        <v>31</v>
      </c>
      <c r="F317" s="45">
        <v>2924827040.3859529</v>
      </c>
      <c r="G317" s="37">
        <v>2.5191055624619584E-9</v>
      </c>
      <c r="H317" s="37">
        <v>0</v>
      </c>
      <c r="I317" s="37">
        <v>0</v>
      </c>
      <c r="J317" s="37">
        <v>0</v>
      </c>
      <c r="K317" s="37">
        <v>1194461114.659853</v>
      </c>
      <c r="L317" s="37">
        <v>2005045945.973949</v>
      </c>
      <c r="M317" s="37">
        <v>0</v>
      </c>
      <c r="N317" s="37">
        <v>0</v>
      </c>
      <c r="O317" s="37">
        <v>0</v>
      </c>
      <c r="P317" s="37">
        <v>0</v>
      </c>
      <c r="Q317" s="37">
        <v>0</v>
      </c>
      <c r="R317" s="37">
        <v>0</v>
      </c>
      <c r="S317" s="37">
        <v>0</v>
      </c>
      <c r="T317" s="37">
        <v>0</v>
      </c>
      <c r="U317" s="37">
        <v>0</v>
      </c>
      <c r="V317" s="37">
        <v>0</v>
      </c>
      <c r="W317" s="37">
        <v>0</v>
      </c>
      <c r="X317" s="37">
        <v>0</v>
      </c>
      <c r="Y317" s="37">
        <v>0</v>
      </c>
      <c r="Z317" s="37">
        <v>0</v>
      </c>
    </row>
    <row r="318" spans="1:26" x14ac:dyDescent="0.2">
      <c r="A318" s="64"/>
      <c r="B318" s="34" t="s">
        <v>4</v>
      </c>
      <c r="C318" s="35"/>
      <c r="D318" s="35"/>
      <c r="E318" s="36" t="s">
        <v>31</v>
      </c>
      <c r="F318" s="45"/>
      <c r="G318" s="37" t="s">
        <v>198</v>
      </c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x14ac:dyDescent="0.2">
      <c r="A319" s="64"/>
      <c r="B319" s="34" t="s">
        <v>6</v>
      </c>
      <c r="C319" s="35"/>
      <c r="D319" s="35"/>
      <c r="E319" s="36" t="s">
        <v>31</v>
      </c>
      <c r="F319" s="45"/>
      <c r="G319" s="37" t="s">
        <v>198</v>
      </c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x14ac:dyDescent="0.2">
      <c r="A320" s="64"/>
      <c r="B320" s="34" t="s">
        <v>107</v>
      </c>
      <c r="C320" s="35"/>
      <c r="D320" s="35"/>
      <c r="E320" s="36" t="s">
        <v>31</v>
      </c>
      <c r="F320" s="45"/>
      <c r="G320" s="37" t="s">
        <v>198</v>
      </c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x14ac:dyDescent="0.2">
      <c r="A321" s="64"/>
      <c r="B321" s="34" t="s">
        <v>108</v>
      </c>
      <c r="C321" s="35"/>
      <c r="D321" s="35"/>
      <c r="E321" s="36" t="s">
        <v>31</v>
      </c>
      <c r="F321" s="45"/>
      <c r="G321" s="37" t="s">
        <v>198</v>
      </c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x14ac:dyDescent="0.2">
      <c r="A322" s="64"/>
      <c r="B322" s="34" t="s">
        <v>109</v>
      </c>
      <c r="C322" s="35"/>
      <c r="D322" s="35"/>
      <c r="E322" s="36" t="s">
        <v>31</v>
      </c>
      <c r="F322" s="45"/>
      <c r="G322" s="37" t="s">
        <v>198</v>
      </c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x14ac:dyDescent="0.2">
      <c r="A323" s="64"/>
      <c r="B323" s="34" t="s">
        <v>110</v>
      </c>
      <c r="C323" s="35"/>
      <c r="D323" s="35"/>
      <c r="E323" s="36" t="s">
        <v>31</v>
      </c>
      <c r="F323" s="45"/>
      <c r="G323" s="37" t="s">
        <v>198</v>
      </c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x14ac:dyDescent="0.2">
      <c r="A324" s="64"/>
      <c r="B324" s="34" t="s">
        <v>146</v>
      </c>
      <c r="C324" s="35"/>
      <c r="D324" s="35"/>
      <c r="E324" s="36" t="s">
        <v>31</v>
      </c>
      <c r="F324" s="45"/>
      <c r="G324" s="37" t="s">
        <v>198</v>
      </c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x14ac:dyDescent="0.2">
      <c r="O325" s="82"/>
    </row>
    <row r="326" spans="1:26" ht="15" x14ac:dyDescent="0.25">
      <c r="B326" s="29" t="s">
        <v>11</v>
      </c>
      <c r="C326" s="9"/>
      <c r="D326" s="9"/>
      <c r="E326" s="30"/>
      <c r="F326" s="44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5" x14ac:dyDescent="0.25">
      <c r="B327" s="31" t="s">
        <v>30</v>
      </c>
      <c r="C327" s="31"/>
      <c r="D327" s="31"/>
      <c r="E327" s="32" t="s">
        <v>22</v>
      </c>
      <c r="F327" s="33" t="s">
        <v>50</v>
      </c>
      <c r="G327" s="33">
        <v>2023</v>
      </c>
      <c r="H327" s="33">
        <v>2024</v>
      </c>
      <c r="I327" s="33">
        <v>2025</v>
      </c>
      <c r="J327" s="33">
        <v>2026</v>
      </c>
      <c r="K327" s="33">
        <v>2027</v>
      </c>
      <c r="L327" s="33">
        <v>2028</v>
      </c>
      <c r="M327" s="33">
        <v>2029</v>
      </c>
      <c r="N327" s="33">
        <v>2030</v>
      </c>
      <c r="O327" s="33">
        <v>2031</v>
      </c>
      <c r="P327" s="33">
        <v>2032</v>
      </c>
      <c r="Q327" s="33">
        <v>2033</v>
      </c>
      <c r="R327" s="33">
        <v>2034</v>
      </c>
      <c r="S327" s="33">
        <v>2035</v>
      </c>
      <c r="T327" s="33">
        <v>2036</v>
      </c>
      <c r="U327" s="33">
        <v>2037</v>
      </c>
      <c r="V327" s="33">
        <v>2038</v>
      </c>
      <c r="W327" s="33">
        <v>2039</v>
      </c>
      <c r="X327" s="33">
        <v>2040</v>
      </c>
      <c r="Y327" s="33">
        <v>2041</v>
      </c>
      <c r="Z327" s="33">
        <v>2042</v>
      </c>
    </row>
    <row r="328" spans="1:26" x14ac:dyDescent="0.2">
      <c r="B328" s="34" t="s">
        <v>119</v>
      </c>
      <c r="C328" s="35"/>
      <c r="D328" s="35"/>
      <c r="E328" s="36" t="s">
        <v>31</v>
      </c>
      <c r="F328" s="45">
        <v>0</v>
      </c>
      <c r="G328" s="37">
        <v>0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</row>
    <row r="329" spans="1:26" x14ac:dyDescent="0.2">
      <c r="B329" s="34" t="s">
        <v>120</v>
      </c>
      <c r="C329" s="35"/>
      <c r="D329" s="35"/>
      <c r="E329" s="36" t="s">
        <v>31</v>
      </c>
      <c r="F329" s="45">
        <v>0</v>
      </c>
      <c r="G329" s="37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0</v>
      </c>
      <c r="M329" s="37">
        <v>0</v>
      </c>
      <c r="N329" s="37">
        <v>0</v>
      </c>
      <c r="O329" s="37">
        <v>0</v>
      </c>
      <c r="P329" s="37">
        <v>0</v>
      </c>
      <c r="Q329" s="37">
        <v>0</v>
      </c>
      <c r="R329" s="37">
        <v>0</v>
      </c>
      <c r="S329" s="37">
        <v>0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</row>
    <row r="330" spans="1:26" x14ac:dyDescent="0.2">
      <c r="B330" s="34" t="s">
        <v>2</v>
      </c>
      <c r="C330" s="35"/>
      <c r="D330" s="35"/>
      <c r="E330" s="36" t="s">
        <v>31</v>
      </c>
      <c r="F330" s="45">
        <v>0</v>
      </c>
      <c r="G330" s="37">
        <v>0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37">
        <v>0</v>
      </c>
      <c r="N330" s="37">
        <v>0</v>
      </c>
      <c r="O330" s="37">
        <v>0</v>
      </c>
      <c r="P330" s="37">
        <v>0</v>
      </c>
      <c r="Q330" s="37">
        <v>0</v>
      </c>
      <c r="R330" s="37">
        <v>0</v>
      </c>
      <c r="S330" s="37">
        <v>0</v>
      </c>
      <c r="T330" s="37">
        <v>0</v>
      </c>
      <c r="U330" s="37">
        <v>0</v>
      </c>
      <c r="V330" s="37">
        <v>0</v>
      </c>
      <c r="W330" s="37">
        <v>0</v>
      </c>
      <c r="X330" s="37">
        <v>0</v>
      </c>
      <c r="Y330" s="37">
        <v>0</v>
      </c>
      <c r="Z330" s="37">
        <v>0</v>
      </c>
    </row>
    <row r="331" spans="1:26" x14ac:dyDescent="0.2">
      <c r="B331" s="34" t="s">
        <v>3</v>
      </c>
      <c r="C331" s="35"/>
      <c r="D331" s="35"/>
      <c r="E331" s="36" t="s">
        <v>31</v>
      </c>
      <c r="F331" s="45">
        <v>0</v>
      </c>
      <c r="G331" s="37">
        <v>0</v>
      </c>
      <c r="H331" s="37">
        <v>0</v>
      </c>
      <c r="I331" s="37">
        <v>0</v>
      </c>
      <c r="J331" s="37">
        <v>0</v>
      </c>
      <c r="K331" s="37">
        <v>0</v>
      </c>
      <c r="L331" s="37">
        <v>0</v>
      </c>
      <c r="M331" s="37">
        <v>0</v>
      </c>
      <c r="N331" s="37">
        <v>0</v>
      </c>
      <c r="O331" s="37">
        <v>0</v>
      </c>
      <c r="P331" s="37">
        <v>0</v>
      </c>
      <c r="Q331" s="37">
        <v>0</v>
      </c>
      <c r="R331" s="37">
        <v>0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</row>
    <row r="332" spans="1:26" x14ac:dyDescent="0.2">
      <c r="B332" s="34" t="s">
        <v>4</v>
      </c>
      <c r="C332" s="35"/>
      <c r="D332" s="35"/>
      <c r="E332" s="36" t="s">
        <v>31</v>
      </c>
      <c r="F332" s="45"/>
      <c r="G332" s="37" t="s">
        <v>198</v>
      </c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x14ac:dyDescent="0.2">
      <c r="B333" s="34" t="s">
        <v>6</v>
      </c>
      <c r="C333" s="35"/>
      <c r="D333" s="35"/>
      <c r="E333" s="36" t="s">
        <v>31</v>
      </c>
      <c r="F333" s="45"/>
      <c r="G333" s="37" t="s">
        <v>198</v>
      </c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x14ac:dyDescent="0.2">
      <c r="B334" s="34" t="s">
        <v>107</v>
      </c>
      <c r="C334" s="35"/>
      <c r="D334" s="35"/>
      <c r="E334" s="36" t="s">
        <v>31</v>
      </c>
      <c r="F334" s="45"/>
      <c r="G334" s="37" t="s">
        <v>198</v>
      </c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x14ac:dyDescent="0.2">
      <c r="B335" s="34" t="s">
        <v>108</v>
      </c>
      <c r="C335" s="35"/>
      <c r="D335" s="35"/>
      <c r="E335" s="36" t="s">
        <v>31</v>
      </c>
      <c r="F335" s="45"/>
      <c r="G335" s="37" t="s">
        <v>198</v>
      </c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x14ac:dyDescent="0.2">
      <c r="B336" s="34" t="s">
        <v>109</v>
      </c>
      <c r="C336" s="35"/>
      <c r="D336" s="35"/>
      <c r="E336" s="36" t="s">
        <v>31</v>
      </c>
      <c r="F336" s="45"/>
      <c r="G336" s="37" t="s">
        <v>198</v>
      </c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2:26" x14ac:dyDescent="0.2">
      <c r="B337" s="34" t="s">
        <v>110</v>
      </c>
      <c r="C337" s="35"/>
      <c r="D337" s="35"/>
      <c r="E337" s="36" t="s">
        <v>31</v>
      </c>
      <c r="F337" s="45"/>
      <c r="G337" s="37" t="s">
        <v>198</v>
      </c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2:26" x14ac:dyDescent="0.2">
      <c r="B338" s="34" t="s">
        <v>146</v>
      </c>
      <c r="C338" s="35"/>
      <c r="D338" s="35"/>
      <c r="E338" s="36" t="s">
        <v>31</v>
      </c>
      <c r="F338" s="45"/>
      <c r="G338" s="37" t="s">
        <v>198</v>
      </c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2:26" x14ac:dyDescent="0.2">
      <c r="F339" s="66"/>
    </row>
    <row r="340" spans="2:26" ht="15" x14ac:dyDescent="0.25">
      <c r="B340" s="29" t="s">
        <v>8</v>
      </c>
      <c r="C340" s="9"/>
      <c r="D340" s="9"/>
      <c r="E340" s="30"/>
      <c r="F340" s="44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2:26" ht="15" x14ac:dyDescent="0.25">
      <c r="B341" s="31" t="s">
        <v>30</v>
      </c>
      <c r="C341" s="31"/>
      <c r="D341" s="31"/>
      <c r="E341" s="32" t="s">
        <v>22</v>
      </c>
      <c r="F341" s="33" t="s">
        <v>50</v>
      </c>
      <c r="G341" s="33">
        <v>2023</v>
      </c>
      <c r="H341" s="33">
        <v>2024</v>
      </c>
      <c r="I341" s="33">
        <v>2025</v>
      </c>
      <c r="J341" s="33">
        <v>2026</v>
      </c>
      <c r="K341" s="33">
        <v>2027</v>
      </c>
      <c r="L341" s="33">
        <v>2028</v>
      </c>
      <c r="M341" s="33">
        <v>2029</v>
      </c>
      <c r="N341" s="33">
        <v>2030</v>
      </c>
      <c r="O341" s="33">
        <v>2031</v>
      </c>
      <c r="P341" s="33">
        <v>2032</v>
      </c>
      <c r="Q341" s="33">
        <v>2033</v>
      </c>
      <c r="R341" s="33">
        <v>2034</v>
      </c>
      <c r="S341" s="33">
        <v>2035</v>
      </c>
      <c r="T341" s="33">
        <v>2036</v>
      </c>
      <c r="U341" s="33">
        <v>2037</v>
      </c>
      <c r="V341" s="33">
        <v>2038</v>
      </c>
      <c r="W341" s="33">
        <v>2039</v>
      </c>
      <c r="X341" s="33">
        <v>2040</v>
      </c>
      <c r="Y341" s="33">
        <v>2041</v>
      </c>
      <c r="Z341" s="33">
        <v>2042</v>
      </c>
    </row>
    <row r="342" spans="2:26" x14ac:dyDescent="0.2">
      <c r="B342" s="34" t="s">
        <v>119</v>
      </c>
      <c r="C342" s="35"/>
      <c r="D342" s="35"/>
      <c r="E342" s="36" t="s">
        <v>31</v>
      </c>
      <c r="F342" s="45">
        <v>0</v>
      </c>
      <c r="G342" s="37">
        <v>0</v>
      </c>
      <c r="H342" s="37">
        <v>0</v>
      </c>
      <c r="I342" s="37">
        <v>0</v>
      </c>
      <c r="J342" s="37">
        <v>0</v>
      </c>
      <c r="K342" s="37">
        <v>0</v>
      </c>
      <c r="L342" s="37">
        <v>0</v>
      </c>
      <c r="M342" s="37">
        <v>0</v>
      </c>
      <c r="N342" s="37">
        <v>0</v>
      </c>
      <c r="O342" s="37">
        <v>0</v>
      </c>
      <c r="P342" s="37">
        <v>0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</row>
    <row r="343" spans="2:26" x14ac:dyDescent="0.2">
      <c r="B343" s="34" t="s">
        <v>120</v>
      </c>
      <c r="C343" s="35"/>
      <c r="D343" s="35"/>
      <c r="E343" s="36" t="s">
        <v>31</v>
      </c>
      <c r="F343" s="45">
        <v>0</v>
      </c>
      <c r="G343" s="37">
        <v>0</v>
      </c>
      <c r="H343" s="37">
        <v>0</v>
      </c>
      <c r="I343" s="37">
        <v>0</v>
      </c>
      <c r="J343" s="37">
        <v>0</v>
      </c>
      <c r="K343" s="37">
        <v>0</v>
      </c>
      <c r="L343" s="37">
        <v>0</v>
      </c>
      <c r="M343" s="37">
        <v>0</v>
      </c>
      <c r="N343" s="37">
        <v>0</v>
      </c>
      <c r="O343" s="37">
        <v>0</v>
      </c>
      <c r="P343" s="37">
        <v>0</v>
      </c>
      <c r="Q343" s="37">
        <v>0</v>
      </c>
      <c r="R343" s="37">
        <v>0</v>
      </c>
      <c r="S343" s="37">
        <v>0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</row>
    <row r="344" spans="2:26" x14ac:dyDescent="0.2">
      <c r="B344" s="34" t="s">
        <v>2</v>
      </c>
      <c r="C344" s="35"/>
      <c r="D344" s="35"/>
      <c r="E344" s="36" t="s">
        <v>31</v>
      </c>
      <c r="F344" s="45">
        <v>0</v>
      </c>
      <c r="G344" s="37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</row>
    <row r="345" spans="2:26" x14ac:dyDescent="0.2">
      <c r="B345" s="34" t="s">
        <v>3</v>
      </c>
      <c r="C345" s="35"/>
      <c r="D345" s="35"/>
      <c r="E345" s="36" t="s">
        <v>31</v>
      </c>
      <c r="F345" s="45">
        <v>0</v>
      </c>
      <c r="G345" s="37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</row>
    <row r="346" spans="2:26" x14ac:dyDescent="0.2">
      <c r="B346" s="34" t="s">
        <v>4</v>
      </c>
      <c r="C346" s="35"/>
      <c r="D346" s="35"/>
      <c r="E346" s="36" t="s">
        <v>31</v>
      </c>
      <c r="F346" s="45"/>
      <c r="G346" s="37" t="s">
        <v>198</v>
      </c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2:26" x14ac:dyDescent="0.2">
      <c r="B347" s="34" t="s">
        <v>6</v>
      </c>
      <c r="C347" s="35"/>
      <c r="D347" s="35"/>
      <c r="E347" s="36" t="s">
        <v>31</v>
      </c>
      <c r="F347" s="45"/>
      <c r="G347" s="37" t="s">
        <v>198</v>
      </c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2:26" x14ac:dyDescent="0.2">
      <c r="B348" s="34" t="s">
        <v>107</v>
      </c>
      <c r="C348" s="35"/>
      <c r="D348" s="35"/>
      <c r="E348" s="36" t="s">
        <v>31</v>
      </c>
      <c r="F348" s="45"/>
      <c r="G348" s="37" t="s">
        <v>198</v>
      </c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2:26" x14ac:dyDescent="0.2">
      <c r="B349" s="34" t="s">
        <v>108</v>
      </c>
      <c r="C349" s="35"/>
      <c r="D349" s="35"/>
      <c r="E349" s="36" t="s">
        <v>31</v>
      </c>
      <c r="F349" s="45"/>
      <c r="G349" s="37" t="s">
        <v>198</v>
      </c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2:26" x14ac:dyDescent="0.2">
      <c r="B350" s="34" t="s">
        <v>109</v>
      </c>
      <c r="C350" s="35"/>
      <c r="D350" s="35"/>
      <c r="E350" s="36" t="s">
        <v>31</v>
      </c>
      <c r="F350" s="45"/>
      <c r="G350" s="37" t="s">
        <v>198</v>
      </c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2:26" x14ac:dyDescent="0.2">
      <c r="B351" s="34" t="s">
        <v>110</v>
      </c>
      <c r="C351" s="35"/>
      <c r="D351" s="35"/>
      <c r="E351" s="36" t="s">
        <v>31</v>
      </c>
      <c r="F351" s="45"/>
      <c r="G351" s="37" t="s">
        <v>198</v>
      </c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2:26" x14ac:dyDescent="0.2">
      <c r="B352" s="34" t="s">
        <v>146</v>
      </c>
      <c r="C352" s="35"/>
      <c r="D352" s="35"/>
      <c r="E352" s="36" t="s">
        <v>31</v>
      </c>
      <c r="F352" s="45"/>
      <c r="G352" s="37" t="s">
        <v>198</v>
      </c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4" spans="2:26" ht="15" x14ac:dyDescent="0.25">
      <c r="B354" s="29" t="s">
        <v>66</v>
      </c>
      <c r="C354" s="9"/>
      <c r="D354" s="9"/>
      <c r="E354" s="30"/>
      <c r="F354" s="44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2:26" ht="15" x14ac:dyDescent="0.25">
      <c r="B355" s="31" t="s">
        <v>30</v>
      </c>
      <c r="C355" s="31"/>
      <c r="D355" s="31"/>
      <c r="E355" s="32" t="s">
        <v>22</v>
      </c>
      <c r="F355" s="33" t="s">
        <v>50</v>
      </c>
      <c r="G355" s="33">
        <v>2023</v>
      </c>
      <c r="H355" s="33">
        <v>2024</v>
      </c>
      <c r="I355" s="33">
        <v>2025</v>
      </c>
      <c r="J355" s="33">
        <v>2026</v>
      </c>
      <c r="K355" s="33">
        <v>2027</v>
      </c>
      <c r="L355" s="33">
        <v>2028</v>
      </c>
      <c r="M355" s="33">
        <v>2029</v>
      </c>
      <c r="N355" s="33">
        <v>2030</v>
      </c>
      <c r="O355" s="33">
        <v>2031</v>
      </c>
      <c r="P355" s="33">
        <v>2032</v>
      </c>
      <c r="Q355" s="33">
        <v>2033</v>
      </c>
      <c r="R355" s="33">
        <v>2034</v>
      </c>
      <c r="S355" s="33">
        <v>2035</v>
      </c>
      <c r="T355" s="33">
        <v>2036</v>
      </c>
      <c r="U355" s="33">
        <v>2037</v>
      </c>
      <c r="V355" s="33">
        <v>2038</v>
      </c>
      <c r="W355" s="33">
        <v>2039</v>
      </c>
      <c r="X355" s="33">
        <v>2040</v>
      </c>
      <c r="Y355" s="33">
        <v>2041</v>
      </c>
      <c r="Z355" s="33">
        <v>2042</v>
      </c>
    </row>
    <row r="356" spans="2:26" x14ac:dyDescent="0.2">
      <c r="B356" s="34" t="s">
        <v>119</v>
      </c>
      <c r="C356" s="35"/>
      <c r="D356" s="35"/>
      <c r="E356" s="36" t="s">
        <v>31</v>
      </c>
      <c r="F356" s="45">
        <v>0</v>
      </c>
      <c r="G356" s="37">
        <v>0</v>
      </c>
      <c r="H356" s="37">
        <v>0</v>
      </c>
      <c r="I356" s="37">
        <v>0</v>
      </c>
      <c r="J356" s="37">
        <v>0</v>
      </c>
      <c r="K356" s="37">
        <v>0</v>
      </c>
      <c r="L356" s="37">
        <v>0</v>
      </c>
      <c r="M356" s="37">
        <v>0</v>
      </c>
      <c r="N356" s="37">
        <v>0</v>
      </c>
      <c r="O356" s="37">
        <v>0</v>
      </c>
      <c r="P356" s="37">
        <v>0</v>
      </c>
      <c r="Q356" s="37">
        <v>0</v>
      </c>
      <c r="R356" s="37">
        <v>0</v>
      </c>
      <c r="S356" s="37">
        <v>0</v>
      </c>
      <c r="T356" s="37">
        <v>0</v>
      </c>
      <c r="U356" s="37">
        <v>0</v>
      </c>
      <c r="V356" s="37">
        <v>0</v>
      </c>
      <c r="W356" s="37">
        <v>0</v>
      </c>
      <c r="X356" s="37">
        <v>0</v>
      </c>
      <c r="Y356" s="37">
        <v>0</v>
      </c>
      <c r="Z356" s="37">
        <v>0</v>
      </c>
    </row>
    <row r="357" spans="2:26" x14ac:dyDescent="0.2">
      <c r="B357" s="34" t="s">
        <v>120</v>
      </c>
      <c r="C357" s="35"/>
      <c r="D357" s="35"/>
      <c r="E357" s="36" t="s">
        <v>31</v>
      </c>
      <c r="F357" s="45">
        <v>0</v>
      </c>
      <c r="G357" s="37">
        <v>0</v>
      </c>
      <c r="H357" s="37">
        <v>0</v>
      </c>
      <c r="I357" s="37">
        <v>0</v>
      </c>
      <c r="J357" s="37">
        <v>0</v>
      </c>
      <c r="K357" s="37">
        <v>0</v>
      </c>
      <c r="L357" s="37">
        <v>0</v>
      </c>
      <c r="M357" s="37">
        <v>0</v>
      </c>
      <c r="N357" s="37">
        <v>0</v>
      </c>
      <c r="O357" s="37">
        <v>0</v>
      </c>
      <c r="P357" s="37">
        <v>0</v>
      </c>
      <c r="Q357" s="37">
        <v>0</v>
      </c>
      <c r="R357" s="37">
        <v>0</v>
      </c>
      <c r="S357" s="37">
        <v>0</v>
      </c>
      <c r="T357" s="37">
        <v>0</v>
      </c>
      <c r="U357" s="37">
        <v>0</v>
      </c>
      <c r="V357" s="37">
        <v>0</v>
      </c>
      <c r="W357" s="37">
        <v>0</v>
      </c>
      <c r="X357" s="37">
        <v>0</v>
      </c>
      <c r="Y357" s="37">
        <v>0</v>
      </c>
      <c r="Z357" s="37">
        <v>0</v>
      </c>
    </row>
    <row r="358" spans="2:26" x14ac:dyDescent="0.2">
      <c r="B358" s="34" t="s">
        <v>2</v>
      </c>
      <c r="C358" s="35"/>
      <c r="D358" s="35"/>
      <c r="E358" s="36" t="s">
        <v>31</v>
      </c>
      <c r="F358" s="45">
        <v>0</v>
      </c>
      <c r="G358" s="37">
        <v>0</v>
      </c>
      <c r="H358" s="37">
        <v>0</v>
      </c>
      <c r="I358" s="37">
        <v>0</v>
      </c>
      <c r="J358" s="37">
        <v>0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0</v>
      </c>
      <c r="Q358" s="37">
        <v>0</v>
      </c>
      <c r="R358" s="37">
        <v>0</v>
      </c>
      <c r="S358" s="37">
        <v>0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</row>
    <row r="359" spans="2:26" x14ac:dyDescent="0.2">
      <c r="B359" s="34" t="s">
        <v>3</v>
      </c>
      <c r="C359" s="35"/>
      <c r="D359" s="35"/>
      <c r="E359" s="36" t="s">
        <v>31</v>
      </c>
      <c r="F359" s="45">
        <v>0</v>
      </c>
      <c r="G359" s="37">
        <v>0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</v>
      </c>
      <c r="N359" s="37">
        <v>0</v>
      </c>
      <c r="O359" s="37">
        <v>0</v>
      </c>
      <c r="P359" s="37">
        <v>0</v>
      </c>
      <c r="Q359" s="37">
        <v>0</v>
      </c>
      <c r="R359" s="37">
        <v>0</v>
      </c>
      <c r="S359" s="37">
        <v>0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</row>
    <row r="360" spans="2:26" x14ac:dyDescent="0.2">
      <c r="B360" s="34" t="s">
        <v>4</v>
      </c>
      <c r="C360" s="35"/>
      <c r="D360" s="35"/>
      <c r="E360" s="36" t="s">
        <v>31</v>
      </c>
      <c r="F360" s="45"/>
      <c r="G360" s="37" t="s">
        <v>198</v>
      </c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2:26" x14ac:dyDescent="0.2">
      <c r="B361" s="34" t="s">
        <v>6</v>
      </c>
      <c r="C361" s="35"/>
      <c r="D361" s="35"/>
      <c r="E361" s="36" t="s">
        <v>31</v>
      </c>
      <c r="F361" s="45"/>
      <c r="G361" s="37" t="s">
        <v>198</v>
      </c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2:26" x14ac:dyDescent="0.2">
      <c r="B362" s="34" t="s">
        <v>107</v>
      </c>
      <c r="C362" s="35"/>
      <c r="D362" s="35"/>
      <c r="E362" s="36" t="s">
        <v>31</v>
      </c>
      <c r="F362" s="45"/>
      <c r="G362" s="37" t="s">
        <v>198</v>
      </c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2:26" x14ac:dyDescent="0.2">
      <c r="B363" s="34" t="s">
        <v>108</v>
      </c>
      <c r="C363" s="35"/>
      <c r="D363" s="35"/>
      <c r="E363" s="36" t="s">
        <v>31</v>
      </c>
      <c r="F363" s="45"/>
      <c r="G363" s="37" t="s">
        <v>198</v>
      </c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2:26" x14ac:dyDescent="0.2">
      <c r="B364" s="34" t="s">
        <v>109</v>
      </c>
      <c r="C364" s="35"/>
      <c r="D364" s="35"/>
      <c r="E364" s="36" t="s">
        <v>31</v>
      </c>
      <c r="F364" s="45"/>
      <c r="G364" s="37" t="s">
        <v>198</v>
      </c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2:26" x14ac:dyDescent="0.2">
      <c r="B365" s="34" t="s">
        <v>110</v>
      </c>
      <c r="C365" s="35"/>
      <c r="D365" s="35"/>
      <c r="E365" s="36" t="s">
        <v>31</v>
      </c>
      <c r="F365" s="45"/>
      <c r="G365" s="37" t="s">
        <v>198</v>
      </c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2:26" x14ac:dyDescent="0.2">
      <c r="B366" s="34" t="s">
        <v>146</v>
      </c>
      <c r="C366" s="35"/>
      <c r="D366" s="35"/>
      <c r="E366" s="36" t="s">
        <v>31</v>
      </c>
      <c r="F366" s="45"/>
      <c r="G366" s="37" t="s">
        <v>198</v>
      </c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9" spans="2:26" ht="19.5" x14ac:dyDescent="0.3">
      <c r="B369" s="2" t="s">
        <v>189</v>
      </c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2:26" x14ac:dyDescent="0.2">
      <c r="B370"/>
      <c r="C370"/>
      <c r="D370"/>
      <c r="E370"/>
      <c r="F370" s="43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</row>
    <row r="372" spans="2:26" ht="15" x14ac:dyDescent="0.25">
      <c r="B372" s="29" t="s">
        <v>190</v>
      </c>
      <c r="C372" s="9"/>
      <c r="D372" s="9"/>
      <c r="E372" s="30"/>
      <c r="F372" s="44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2:26" ht="15" x14ac:dyDescent="0.25">
      <c r="B373" s="31" t="s">
        <v>30</v>
      </c>
      <c r="C373" s="31"/>
      <c r="D373" s="31"/>
      <c r="E373" s="32" t="s">
        <v>22</v>
      </c>
      <c r="F373" s="33" t="s">
        <v>50</v>
      </c>
      <c r="G373" s="33">
        <v>2023</v>
      </c>
      <c r="H373" s="33">
        <v>2024</v>
      </c>
      <c r="I373" s="33">
        <v>2025</v>
      </c>
      <c r="J373" s="33">
        <v>2026</v>
      </c>
      <c r="K373" s="33">
        <v>2027</v>
      </c>
      <c r="L373" s="33">
        <v>2028</v>
      </c>
      <c r="M373" s="33">
        <v>2029</v>
      </c>
      <c r="N373" s="33">
        <v>2030</v>
      </c>
      <c r="O373" s="33">
        <v>2031</v>
      </c>
      <c r="P373" s="33">
        <v>2032</v>
      </c>
      <c r="Q373" s="33">
        <v>2033</v>
      </c>
      <c r="R373" s="33">
        <v>2034</v>
      </c>
      <c r="S373" s="33">
        <v>2035</v>
      </c>
      <c r="T373" s="33">
        <v>2036</v>
      </c>
      <c r="U373" s="33">
        <v>2037</v>
      </c>
      <c r="V373" s="33">
        <v>2038</v>
      </c>
      <c r="W373" s="33">
        <v>2039</v>
      </c>
      <c r="X373" s="33">
        <v>2040</v>
      </c>
      <c r="Y373" s="33">
        <v>2041</v>
      </c>
      <c r="Z373" s="33">
        <v>2042</v>
      </c>
    </row>
    <row r="374" spans="2:26" x14ac:dyDescent="0.2">
      <c r="B374" s="34" t="s">
        <v>119</v>
      </c>
      <c r="C374" s="35"/>
      <c r="D374" s="35"/>
      <c r="E374" s="36" t="s">
        <v>31</v>
      </c>
      <c r="F374" s="45"/>
      <c r="G374" s="37">
        <v>2.5191055624619584E-9</v>
      </c>
      <c r="H374" s="37">
        <v>0</v>
      </c>
      <c r="I374" s="37">
        <v>0</v>
      </c>
      <c r="J374" s="37">
        <v>0</v>
      </c>
      <c r="K374" s="37">
        <v>0</v>
      </c>
      <c r="L374" s="37">
        <v>1795955365.7729423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</row>
    <row r="375" spans="2:26" x14ac:dyDescent="0.2">
      <c r="B375" s="34" t="s">
        <v>120</v>
      </c>
      <c r="C375" s="35"/>
      <c r="D375" s="35"/>
      <c r="E375" s="36" t="s">
        <v>31</v>
      </c>
      <c r="F375" s="45"/>
      <c r="G375" s="37">
        <v>2.5191055624619584E-9</v>
      </c>
      <c r="H375" s="37">
        <v>0</v>
      </c>
      <c r="I375" s="37">
        <v>0</v>
      </c>
      <c r="J375" s="37">
        <v>0</v>
      </c>
      <c r="K375" s="37">
        <v>1007189808.3596097</v>
      </c>
      <c r="L375" s="37">
        <v>1819596928.3010292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</row>
    <row r="376" spans="2:26" x14ac:dyDescent="0.2">
      <c r="B376" s="34" t="s">
        <v>2</v>
      </c>
      <c r="C376" s="35"/>
      <c r="D376" s="35"/>
      <c r="E376" s="36" t="s">
        <v>31</v>
      </c>
      <c r="F376" s="45"/>
      <c r="G376" s="37">
        <v>2.5191055624619584E-9</v>
      </c>
      <c r="H376" s="37">
        <v>0</v>
      </c>
      <c r="I376" s="37">
        <v>0</v>
      </c>
      <c r="J376" s="37">
        <v>0</v>
      </c>
      <c r="K376" s="37">
        <v>1105230112.084924</v>
      </c>
      <c r="L376" s="37">
        <v>1809133896.0009015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</row>
    <row r="377" spans="2:26" x14ac:dyDescent="0.2">
      <c r="B377" s="34" t="s">
        <v>3</v>
      </c>
      <c r="C377" s="35"/>
      <c r="D377" s="35"/>
      <c r="E377" s="36" t="s">
        <v>31</v>
      </c>
      <c r="F377" s="45"/>
      <c r="G377" s="37">
        <v>2.5191055624619584E-9</v>
      </c>
      <c r="H377" s="37">
        <v>0</v>
      </c>
      <c r="I377" s="37">
        <v>0</v>
      </c>
      <c r="J377" s="37">
        <v>0</v>
      </c>
      <c r="K377" s="37">
        <v>1105230112.084924</v>
      </c>
      <c r="L377" s="37">
        <v>1819596928.3010292</v>
      </c>
      <c r="M377" s="37">
        <v>0</v>
      </c>
      <c r="N377" s="37">
        <v>0</v>
      </c>
      <c r="O377" s="37">
        <v>0</v>
      </c>
      <c r="P377" s="37">
        <v>0</v>
      </c>
      <c r="Q377" s="37">
        <v>0</v>
      </c>
      <c r="R377" s="37">
        <v>0</v>
      </c>
      <c r="S377" s="37">
        <v>0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</row>
    <row r="378" spans="2:26" x14ac:dyDescent="0.2">
      <c r="B378" s="34" t="s">
        <v>4</v>
      </c>
      <c r="C378" s="35"/>
      <c r="D378" s="35"/>
      <c r="E378" s="36" t="s">
        <v>31</v>
      </c>
      <c r="F378" s="45"/>
      <c r="G378" s="37" t="s">
        <v>198</v>
      </c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2:26" x14ac:dyDescent="0.2">
      <c r="B379" s="34" t="s">
        <v>6</v>
      </c>
      <c r="C379" s="35"/>
      <c r="D379" s="35"/>
      <c r="E379" s="36" t="s">
        <v>31</v>
      </c>
      <c r="F379" s="45"/>
      <c r="G379" s="37" t="s">
        <v>198</v>
      </c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2:26" x14ac:dyDescent="0.2">
      <c r="B380" s="34" t="s">
        <v>107</v>
      </c>
      <c r="C380" s="35"/>
      <c r="D380" s="35"/>
      <c r="E380" s="36" t="s">
        <v>31</v>
      </c>
      <c r="F380" s="45"/>
      <c r="G380" s="37" t="s">
        <v>198</v>
      </c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2:26" x14ac:dyDescent="0.2">
      <c r="B381" s="34" t="s">
        <v>108</v>
      </c>
      <c r="C381" s="35"/>
      <c r="D381" s="35"/>
      <c r="E381" s="36" t="s">
        <v>31</v>
      </c>
      <c r="F381" s="45"/>
      <c r="G381" s="37" t="s">
        <v>198</v>
      </c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2:26" x14ac:dyDescent="0.2">
      <c r="B382" s="34" t="s">
        <v>109</v>
      </c>
      <c r="C382" s="35"/>
      <c r="D382" s="35"/>
      <c r="E382" s="36" t="s">
        <v>31</v>
      </c>
      <c r="F382" s="45"/>
      <c r="G382" s="37" t="s">
        <v>198</v>
      </c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2:26" x14ac:dyDescent="0.2">
      <c r="B383" s="34" t="s">
        <v>110</v>
      </c>
      <c r="C383" s="35"/>
      <c r="D383" s="35"/>
      <c r="E383" s="36" t="s">
        <v>31</v>
      </c>
      <c r="F383" s="45"/>
      <c r="G383" s="37" t="s">
        <v>198</v>
      </c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2:26" x14ac:dyDescent="0.2">
      <c r="B384" s="34" t="s">
        <v>146</v>
      </c>
      <c r="C384" s="35"/>
      <c r="D384" s="35"/>
      <c r="E384" s="36" t="s">
        <v>31</v>
      </c>
      <c r="F384" s="45"/>
      <c r="G384" s="37" t="s">
        <v>198</v>
      </c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6" spans="2:26" ht="15" x14ac:dyDescent="0.25">
      <c r="B386" s="29" t="s">
        <v>191</v>
      </c>
      <c r="C386" s="9"/>
      <c r="D386" s="9"/>
      <c r="E386" s="30"/>
      <c r="F386" s="44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2:26" ht="15" x14ac:dyDescent="0.25">
      <c r="B387" s="31" t="s">
        <v>30</v>
      </c>
      <c r="C387" s="31"/>
      <c r="D387" s="31"/>
      <c r="E387" s="32" t="s">
        <v>22</v>
      </c>
      <c r="F387" s="33" t="s">
        <v>50</v>
      </c>
      <c r="G387" s="33">
        <v>2023</v>
      </c>
      <c r="H387" s="33">
        <v>2024</v>
      </c>
      <c r="I387" s="33">
        <v>2025</v>
      </c>
      <c r="J387" s="33">
        <v>2026</v>
      </c>
      <c r="K387" s="33">
        <v>2027</v>
      </c>
      <c r="L387" s="33">
        <v>2028</v>
      </c>
      <c r="M387" s="33">
        <v>2029</v>
      </c>
      <c r="N387" s="33">
        <v>2030</v>
      </c>
      <c r="O387" s="33">
        <v>2031</v>
      </c>
      <c r="P387" s="33">
        <v>2032</v>
      </c>
      <c r="Q387" s="33">
        <v>2033</v>
      </c>
      <c r="R387" s="33">
        <v>2034</v>
      </c>
      <c r="S387" s="33">
        <v>2035</v>
      </c>
      <c r="T387" s="33">
        <v>2036</v>
      </c>
      <c r="U387" s="33">
        <v>2037</v>
      </c>
      <c r="V387" s="33">
        <v>2038</v>
      </c>
      <c r="W387" s="33">
        <v>2039</v>
      </c>
      <c r="X387" s="33">
        <v>2040</v>
      </c>
      <c r="Y387" s="33">
        <v>2041</v>
      </c>
      <c r="Z387" s="33">
        <v>2042</v>
      </c>
    </row>
    <row r="388" spans="2:26" x14ac:dyDescent="0.2">
      <c r="B388" s="34" t="s">
        <v>119</v>
      </c>
      <c r="C388" s="35"/>
      <c r="D388" s="35"/>
      <c r="E388" s="36" t="s">
        <v>31</v>
      </c>
      <c r="F388" s="45"/>
      <c r="G388" s="37">
        <v>2.5191055624619584E-9</v>
      </c>
      <c r="H388" s="37">
        <v>2.5191055624619584E-9</v>
      </c>
      <c r="I388" s="37">
        <v>2.5191055624619584E-9</v>
      </c>
      <c r="J388" s="37">
        <v>2.5191055624619584E-9</v>
      </c>
      <c r="K388" s="37">
        <v>2.5191055624619584E-9</v>
      </c>
      <c r="L388" s="37">
        <v>1795955365.7729423</v>
      </c>
      <c r="M388" s="37">
        <v>1795955365.7729423</v>
      </c>
      <c r="N388" s="37">
        <v>1795955365.7729423</v>
      </c>
      <c r="O388" s="37">
        <v>1795955365.7729423</v>
      </c>
      <c r="P388" s="37">
        <v>1795955365.7729423</v>
      </c>
      <c r="Q388" s="37">
        <v>1795955365.7729423</v>
      </c>
      <c r="R388" s="37">
        <v>1795955365.7729423</v>
      </c>
      <c r="S388" s="37">
        <v>1795955365.7729423</v>
      </c>
      <c r="T388" s="37">
        <v>1795955365.7729423</v>
      </c>
      <c r="U388" s="37">
        <v>1795955365.7729423</v>
      </c>
      <c r="V388" s="37">
        <v>1795955365.7729423</v>
      </c>
      <c r="W388" s="37">
        <v>1795955365.7729423</v>
      </c>
      <c r="X388" s="37">
        <v>1795955365.7729423</v>
      </c>
      <c r="Y388" s="37">
        <v>1795955365.7729423</v>
      </c>
      <c r="Z388" s="37">
        <v>1795955365.7729423</v>
      </c>
    </row>
    <row r="389" spans="2:26" x14ac:dyDescent="0.2">
      <c r="B389" s="34" t="s">
        <v>120</v>
      </c>
      <c r="C389" s="35"/>
      <c r="D389" s="35"/>
      <c r="E389" s="36" t="s">
        <v>31</v>
      </c>
      <c r="F389" s="45"/>
      <c r="G389" s="37">
        <v>2.5191055624619584E-9</v>
      </c>
      <c r="H389" s="37">
        <v>2.5191055624619584E-9</v>
      </c>
      <c r="I389" s="37">
        <v>2.5191055624619584E-9</v>
      </c>
      <c r="J389" s="37">
        <v>2.5191055624619584E-9</v>
      </c>
      <c r="K389" s="37">
        <v>1007189808.3596097</v>
      </c>
      <c r="L389" s="37">
        <v>2826786736.6606388</v>
      </c>
      <c r="M389" s="37">
        <v>2826786736.6606388</v>
      </c>
      <c r="N389" s="37">
        <v>2826786736.6606388</v>
      </c>
      <c r="O389" s="37">
        <v>2826786736.6606388</v>
      </c>
      <c r="P389" s="37">
        <v>2826786736.6606388</v>
      </c>
      <c r="Q389" s="37">
        <v>2826786736.6606388</v>
      </c>
      <c r="R389" s="37">
        <v>2826786736.6606388</v>
      </c>
      <c r="S389" s="37">
        <v>2826786736.6606388</v>
      </c>
      <c r="T389" s="37">
        <v>2826786736.6606388</v>
      </c>
      <c r="U389" s="37">
        <v>2826786736.6606388</v>
      </c>
      <c r="V389" s="37">
        <v>2826786736.6606388</v>
      </c>
      <c r="W389" s="37">
        <v>2826786736.6606388</v>
      </c>
      <c r="X389" s="37">
        <v>2826786736.6606388</v>
      </c>
      <c r="Y389" s="37">
        <v>2826786736.6606388</v>
      </c>
      <c r="Z389" s="37">
        <v>2826786736.6606388</v>
      </c>
    </row>
    <row r="390" spans="2:26" x14ac:dyDescent="0.2">
      <c r="B390" s="34" t="s">
        <v>2</v>
      </c>
      <c r="C390" s="35"/>
      <c r="D390" s="35"/>
      <c r="E390" s="36" t="s">
        <v>31</v>
      </c>
      <c r="F390" s="45"/>
      <c r="G390" s="37">
        <v>2.5191055624619584E-9</v>
      </c>
      <c r="H390" s="37">
        <v>2.5191055624619584E-9</v>
      </c>
      <c r="I390" s="37">
        <v>2.5191055624619584E-9</v>
      </c>
      <c r="J390" s="37">
        <v>2.5191055624619584E-9</v>
      </c>
      <c r="K390" s="37">
        <v>1105230112.084924</v>
      </c>
      <c r="L390" s="37">
        <v>2914364008.0858254</v>
      </c>
      <c r="M390" s="37">
        <v>2914364008.0858254</v>
      </c>
      <c r="N390" s="37">
        <v>2914364008.0858254</v>
      </c>
      <c r="O390" s="37">
        <v>2914364008.0858254</v>
      </c>
      <c r="P390" s="37">
        <v>2914364008.0858254</v>
      </c>
      <c r="Q390" s="37">
        <v>2914364008.0858254</v>
      </c>
      <c r="R390" s="37">
        <v>2914364008.0858254</v>
      </c>
      <c r="S390" s="37">
        <v>2914364008.0858254</v>
      </c>
      <c r="T390" s="37">
        <v>2914364008.0858254</v>
      </c>
      <c r="U390" s="37">
        <v>2914364008.0858254</v>
      </c>
      <c r="V390" s="37">
        <v>2914364008.0858254</v>
      </c>
      <c r="W390" s="37">
        <v>2914364008.0858254</v>
      </c>
      <c r="X390" s="37">
        <v>2914364008.0858254</v>
      </c>
      <c r="Y390" s="37">
        <v>2914364008.0858254</v>
      </c>
      <c r="Z390" s="37">
        <v>2914364008.0858254</v>
      </c>
    </row>
    <row r="391" spans="2:26" x14ac:dyDescent="0.2">
      <c r="B391" s="34" t="s">
        <v>3</v>
      </c>
      <c r="C391" s="35"/>
      <c r="D391" s="35"/>
      <c r="E391" s="36" t="s">
        <v>31</v>
      </c>
      <c r="F391" s="45"/>
      <c r="G391" s="37">
        <v>2.5191055624619584E-9</v>
      </c>
      <c r="H391" s="37">
        <v>2.5191055624619584E-9</v>
      </c>
      <c r="I391" s="37">
        <v>2.5191055624619584E-9</v>
      </c>
      <c r="J391" s="37">
        <v>2.5191055624619584E-9</v>
      </c>
      <c r="K391" s="37">
        <v>1105230112.084924</v>
      </c>
      <c r="L391" s="37">
        <v>2924827040.3859529</v>
      </c>
      <c r="M391" s="37">
        <v>2924827040.3859529</v>
      </c>
      <c r="N391" s="37">
        <v>2924827040.3859529</v>
      </c>
      <c r="O391" s="37">
        <v>2924827040.3859529</v>
      </c>
      <c r="P391" s="37">
        <v>2924827040.3859529</v>
      </c>
      <c r="Q391" s="37">
        <v>2924827040.3859529</v>
      </c>
      <c r="R391" s="37">
        <v>2924827040.3859529</v>
      </c>
      <c r="S391" s="37">
        <v>2924827040.3859529</v>
      </c>
      <c r="T391" s="37">
        <v>2924827040.3859529</v>
      </c>
      <c r="U391" s="37">
        <v>2924827040.3859529</v>
      </c>
      <c r="V391" s="37">
        <v>2924827040.3859529</v>
      </c>
      <c r="W391" s="37">
        <v>2924827040.3859529</v>
      </c>
      <c r="X391" s="37">
        <v>2924827040.3859529</v>
      </c>
      <c r="Y391" s="37">
        <v>2924827040.3859529</v>
      </c>
      <c r="Z391" s="37">
        <v>2924827040.3859529</v>
      </c>
    </row>
    <row r="392" spans="2:26" x14ac:dyDescent="0.2">
      <c r="B392" s="34" t="s">
        <v>4</v>
      </c>
      <c r="C392" s="35"/>
      <c r="D392" s="35"/>
      <c r="E392" s="36" t="s">
        <v>31</v>
      </c>
      <c r="F392" s="45"/>
      <c r="G392" s="37" t="s">
        <v>198</v>
      </c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2:26" x14ac:dyDescent="0.2">
      <c r="B393" s="34" t="s">
        <v>6</v>
      </c>
      <c r="C393" s="35"/>
      <c r="D393" s="35"/>
      <c r="E393" s="36" t="s">
        <v>31</v>
      </c>
      <c r="F393" s="45"/>
      <c r="G393" s="37" t="s">
        <v>198</v>
      </c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2:26" x14ac:dyDescent="0.2">
      <c r="B394" s="34" t="s">
        <v>107</v>
      </c>
      <c r="C394" s="35"/>
      <c r="D394" s="35"/>
      <c r="E394" s="36" t="s">
        <v>31</v>
      </c>
      <c r="F394" s="45"/>
      <c r="G394" s="37" t="s">
        <v>198</v>
      </c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2:26" x14ac:dyDescent="0.2">
      <c r="B395" s="34" t="s">
        <v>108</v>
      </c>
      <c r="C395" s="35"/>
      <c r="D395" s="35"/>
      <c r="E395" s="36" t="s">
        <v>31</v>
      </c>
      <c r="F395" s="45"/>
      <c r="G395" s="37" t="s">
        <v>198</v>
      </c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2:26" x14ac:dyDescent="0.2">
      <c r="B396" s="34" t="s">
        <v>109</v>
      </c>
      <c r="C396" s="35"/>
      <c r="D396" s="35"/>
      <c r="E396" s="36" t="s">
        <v>31</v>
      </c>
      <c r="F396" s="45"/>
      <c r="G396" s="37" t="s">
        <v>198</v>
      </c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2:26" x14ac:dyDescent="0.2">
      <c r="B397" s="34" t="s">
        <v>110</v>
      </c>
      <c r="C397" s="35"/>
      <c r="D397" s="35"/>
      <c r="E397" s="36" t="s">
        <v>31</v>
      </c>
      <c r="F397" s="45"/>
      <c r="G397" s="37" t="s">
        <v>198</v>
      </c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2:26" x14ac:dyDescent="0.2">
      <c r="B398" s="34" t="s">
        <v>146</v>
      </c>
      <c r="C398" s="35"/>
      <c r="D398" s="35"/>
      <c r="E398" s="36" t="s">
        <v>31</v>
      </c>
      <c r="F398" s="45"/>
      <c r="G398" s="37" t="s">
        <v>198</v>
      </c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400" spans="2:26" ht="15" x14ac:dyDescent="0.25">
      <c r="B400" s="29" t="s">
        <v>192</v>
      </c>
      <c r="C400" s="9"/>
      <c r="D400" s="9"/>
      <c r="E400" s="30"/>
      <c r="F400" s="44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2:26" ht="15" x14ac:dyDescent="0.25">
      <c r="B401" s="31" t="s">
        <v>30</v>
      </c>
      <c r="C401" s="31"/>
      <c r="D401" s="31"/>
      <c r="E401" s="32" t="s">
        <v>22</v>
      </c>
      <c r="F401" s="33" t="s">
        <v>50</v>
      </c>
      <c r="G401" s="33">
        <v>2023</v>
      </c>
      <c r="H401" s="33">
        <v>2024</v>
      </c>
      <c r="I401" s="33">
        <v>2025</v>
      </c>
      <c r="J401" s="33">
        <v>2026</v>
      </c>
      <c r="K401" s="33">
        <v>2027</v>
      </c>
      <c r="L401" s="33">
        <v>2028</v>
      </c>
      <c r="M401" s="33">
        <v>2029</v>
      </c>
      <c r="N401" s="33">
        <v>2030</v>
      </c>
      <c r="O401" s="33">
        <v>2031</v>
      </c>
      <c r="P401" s="33">
        <v>2032</v>
      </c>
      <c r="Q401" s="33">
        <v>2033</v>
      </c>
      <c r="R401" s="33">
        <v>2034</v>
      </c>
      <c r="S401" s="33">
        <v>2035</v>
      </c>
      <c r="T401" s="33">
        <v>2036</v>
      </c>
      <c r="U401" s="33">
        <v>2037</v>
      </c>
      <c r="V401" s="33">
        <v>2038</v>
      </c>
      <c r="W401" s="33">
        <v>2039</v>
      </c>
      <c r="X401" s="33">
        <v>2040</v>
      </c>
      <c r="Y401" s="33">
        <v>2041</v>
      </c>
      <c r="Z401" s="33">
        <v>2042</v>
      </c>
    </row>
    <row r="402" spans="2:26" x14ac:dyDescent="0.2">
      <c r="B402" s="34" t="s">
        <v>119</v>
      </c>
      <c r="C402" s="35"/>
      <c r="D402" s="35"/>
      <c r="E402" s="36" t="s">
        <v>31</v>
      </c>
      <c r="F402" s="45"/>
      <c r="G402" s="37">
        <v>134511953.86643386</v>
      </c>
      <c r="H402" s="37">
        <v>134511953.86643386</v>
      </c>
      <c r="I402" s="37">
        <v>134511953.86643386</v>
      </c>
      <c r="J402" s="37">
        <v>134511953.86643386</v>
      </c>
      <c r="K402" s="37">
        <v>134511953.86643386</v>
      </c>
      <c r="L402" s="37">
        <v>134511953.86643386</v>
      </c>
      <c r="M402" s="37">
        <v>134511953.86643386</v>
      </c>
      <c r="N402" s="37">
        <v>134511953.86643386</v>
      </c>
      <c r="O402" s="37">
        <v>134511953.86643386</v>
      </c>
      <c r="P402" s="37">
        <v>134511953.86643386</v>
      </c>
      <c r="Q402" s="37">
        <v>134511953.86643386</v>
      </c>
      <c r="R402" s="37">
        <v>134511953.86643386</v>
      </c>
      <c r="S402" s="37">
        <v>134511953.86643386</v>
      </c>
      <c r="T402" s="37">
        <v>134511953.86643386</v>
      </c>
      <c r="U402" s="37">
        <v>134511953.86643386</v>
      </c>
      <c r="V402" s="37">
        <v>134511953.86643386</v>
      </c>
      <c r="W402" s="37">
        <v>134511953.86643386</v>
      </c>
      <c r="X402" s="37">
        <v>134511953.86643386</v>
      </c>
      <c r="Y402" s="37">
        <v>134511953.86643386</v>
      </c>
      <c r="Z402" s="37">
        <v>134511953.86643386</v>
      </c>
    </row>
    <row r="403" spans="2:26" x14ac:dyDescent="0.2">
      <c r="B403" s="34" t="s">
        <v>120</v>
      </c>
      <c r="C403" s="35"/>
      <c r="D403" s="35"/>
      <c r="E403" s="36" t="s">
        <v>31</v>
      </c>
      <c r="F403" s="45"/>
      <c r="G403" s="37">
        <v>114724513.45830071</v>
      </c>
      <c r="H403" s="37">
        <v>114724513.45830071</v>
      </c>
      <c r="I403" s="37">
        <v>114724513.45830071</v>
      </c>
      <c r="J403" s="37">
        <v>114724513.45830071</v>
      </c>
      <c r="K403" s="37">
        <v>114724513.45830071</v>
      </c>
      <c r="L403" s="37">
        <v>114724513.45830071</v>
      </c>
      <c r="M403" s="37">
        <v>114724513.45830071</v>
      </c>
      <c r="N403" s="37">
        <v>114724513.45830071</v>
      </c>
      <c r="O403" s="37">
        <v>114724513.45830071</v>
      </c>
      <c r="P403" s="37">
        <v>114724513.45830071</v>
      </c>
      <c r="Q403" s="37">
        <v>114724513.45830071</v>
      </c>
      <c r="R403" s="37">
        <v>114724513.45830071</v>
      </c>
      <c r="S403" s="37">
        <v>114724513.45830071</v>
      </c>
      <c r="T403" s="37">
        <v>114724513.45830071</v>
      </c>
      <c r="U403" s="37">
        <v>114724513.45830071</v>
      </c>
      <c r="V403" s="37">
        <v>114724513.45830071</v>
      </c>
      <c r="W403" s="37">
        <v>114724513.45830071</v>
      </c>
      <c r="X403" s="37">
        <v>114724513.45830071</v>
      </c>
      <c r="Y403" s="37">
        <v>114724513.45830071</v>
      </c>
      <c r="Z403" s="37">
        <v>114724513.45830071</v>
      </c>
    </row>
    <row r="404" spans="2:26" x14ac:dyDescent="0.2">
      <c r="B404" s="34" t="s">
        <v>2</v>
      </c>
      <c r="C404" s="35"/>
      <c r="D404" s="35"/>
      <c r="E404" s="36" t="s">
        <v>31</v>
      </c>
      <c r="F404" s="45"/>
      <c r="G404" s="37">
        <v>108291140.34470767</v>
      </c>
      <c r="H404" s="37">
        <v>108291140.34470767</v>
      </c>
      <c r="I404" s="37">
        <v>108291140.34470767</v>
      </c>
      <c r="J404" s="37">
        <v>108291140.34470767</v>
      </c>
      <c r="K404" s="37">
        <v>108291140.34470767</v>
      </c>
      <c r="L404" s="37">
        <v>108291140.34470767</v>
      </c>
      <c r="M404" s="37">
        <v>108291140.34470767</v>
      </c>
      <c r="N404" s="37">
        <v>108291140.34470767</v>
      </c>
      <c r="O404" s="37">
        <v>108291140.34470767</v>
      </c>
      <c r="P404" s="37">
        <v>108291140.34470767</v>
      </c>
      <c r="Q404" s="37">
        <v>108291140.34470767</v>
      </c>
      <c r="R404" s="37">
        <v>108291140.34470767</v>
      </c>
      <c r="S404" s="37">
        <v>108291140.34470767</v>
      </c>
      <c r="T404" s="37">
        <v>108291140.34470767</v>
      </c>
      <c r="U404" s="37">
        <v>108291140.34470767</v>
      </c>
      <c r="V404" s="37">
        <v>108291140.34470767</v>
      </c>
      <c r="W404" s="37">
        <v>108291140.34470767</v>
      </c>
      <c r="X404" s="37">
        <v>108291140.34470767</v>
      </c>
      <c r="Y404" s="37">
        <v>108291140.34470767</v>
      </c>
      <c r="Z404" s="37">
        <v>108291140.34470767</v>
      </c>
    </row>
    <row r="405" spans="2:26" x14ac:dyDescent="0.2">
      <c r="B405" s="34" t="s">
        <v>3</v>
      </c>
      <c r="C405" s="35"/>
      <c r="D405" s="35"/>
      <c r="E405" s="36" t="s">
        <v>31</v>
      </c>
      <c r="F405" s="45"/>
      <c r="G405" s="37">
        <v>137801471.97618884</v>
      </c>
      <c r="H405" s="37">
        <v>137801471.97618884</v>
      </c>
      <c r="I405" s="37">
        <v>137801471.97618884</v>
      </c>
      <c r="J405" s="37">
        <v>137801471.97618884</v>
      </c>
      <c r="K405" s="37">
        <v>137801471.97618884</v>
      </c>
      <c r="L405" s="37">
        <v>137801471.97618884</v>
      </c>
      <c r="M405" s="37">
        <v>137801471.97618884</v>
      </c>
      <c r="N405" s="37">
        <v>137801471.97618884</v>
      </c>
      <c r="O405" s="37">
        <v>137801471.97618884</v>
      </c>
      <c r="P405" s="37">
        <v>137801471.97618884</v>
      </c>
      <c r="Q405" s="37">
        <v>137801471.97618884</v>
      </c>
      <c r="R405" s="37">
        <v>137801471.97618884</v>
      </c>
      <c r="S405" s="37">
        <v>137801471.97618884</v>
      </c>
      <c r="T405" s="37">
        <v>137801471.97618884</v>
      </c>
      <c r="U405" s="37">
        <v>137801471.97618884</v>
      </c>
      <c r="V405" s="37">
        <v>137801471.97618884</v>
      </c>
      <c r="W405" s="37">
        <v>137801471.97618884</v>
      </c>
      <c r="X405" s="37">
        <v>137801471.97618884</v>
      </c>
      <c r="Y405" s="37">
        <v>137801471.97618884</v>
      </c>
      <c r="Z405" s="37">
        <v>137801471.97618884</v>
      </c>
    </row>
    <row r="406" spans="2:26" x14ac:dyDescent="0.2">
      <c r="B406" s="34" t="s">
        <v>4</v>
      </c>
      <c r="C406" s="35"/>
      <c r="D406" s="35"/>
      <c r="E406" s="36" t="s">
        <v>31</v>
      </c>
      <c r="F406" s="45"/>
      <c r="G406" s="37" t="s">
        <v>198</v>
      </c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2:26" x14ac:dyDescent="0.2">
      <c r="B407" s="34" t="s">
        <v>6</v>
      </c>
      <c r="C407" s="35"/>
      <c r="D407" s="35"/>
      <c r="E407" s="36" t="s">
        <v>31</v>
      </c>
      <c r="F407" s="45"/>
      <c r="G407" s="37" t="s">
        <v>198</v>
      </c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2:26" x14ac:dyDescent="0.2">
      <c r="B408" s="34" t="s">
        <v>107</v>
      </c>
      <c r="C408" s="35"/>
      <c r="D408" s="35"/>
      <c r="E408" s="36" t="s">
        <v>31</v>
      </c>
      <c r="F408" s="45"/>
      <c r="G408" s="37" t="s">
        <v>198</v>
      </c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2:26" x14ac:dyDescent="0.2">
      <c r="B409" s="34" t="s">
        <v>108</v>
      </c>
      <c r="C409" s="35"/>
      <c r="D409" s="35"/>
      <c r="E409" s="36" t="s">
        <v>31</v>
      </c>
      <c r="F409" s="45"/>
      <c r="G409" s="37" t="s">
        <v>198</v>
      </c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2:26" x14ac:dyDescent="0.2">
      <c r="B410" s="34" t="s">
        <v>109</v>
      </c>
      <c r="C410" s="35"/>
      <c r="D410" s="35"/>
      <c r="E410" s="36" t="s">
        <v>31</v>
      </c>
      <c r="F410" s="45"/>
      <c r="G410" s="37" t="s">
        <v>198</v>
      </c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2:26" x14ac:dyDescent="0.2">
      <c r="B411" s="34" t="s">
        <v>110</v>
      </c>
      <c r="C411" s="35"/>
      <c r="D411" s="35"/>
      <c r="E411" s="36" t="s">
        <v>31</v>
      </c>
      <c r="F411" s="45"/>
      <c r="G411" s="37" t="s">
        <v>198</v>
      </c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2:26" x14ac:dyDescent="0.2">
      <c r="B412" s="34" t="s">
        <v>146</v>
      </c>
      <c r="C412" s="35"/>
      <c r="D412" s="35"/>
      <c r="E412" s="36" t="s">
        <v>31</v>
      </c>
      <c r="F412" s="45"/>
      <c r="G412" s="37" t="s">
        <v>198</v>
      </c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4" spans="2:26" ht="15" x14ac:dyDescent="0.25">
      <c r="B414" s="29" t="s">
        <v>193</v>
      </c>
      <c r="C414" s="9"/>
      <c r="D414" s="9"/>
      <c r="E414" s="30"/>
      <c r="F414" s="44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2:26" ht="15" x14ac:dyDescent="0.25">
      <c r="B415" s="31" t="s">
        <v>30</v>
      </c>
      <c r="C415" s="31"/>
      <c r="D415" s="31"/>
      <c r="E415" s="32" t="s">
        <v>22</v>
      </c>
      <c r="F415" s="33" t="s">
        <v>50</v>
      </c>
      <c r="G415" s="33">
        <v>2023</v>
      </c>
      <c r="H415" s="33">
        <v>2024</v>
      </c>
      <c r="I415" s="33">
        <v>2025</v>
      </c>
      <c r="J415" s="33">
        <v>2026</v>
      </c>
      <c r="K415" s="33">
        <v>2027</v>
      </c>
      <c r="L415" s="33">
        <v>2028</v>
      </c>
      <c r="M415" s="33">
        <v>2029</v>
      </c>
      <c r="N415" s="33">
        <v>2030</v>
      </c>
      <c r="O415" s="33">
        <v>2031</v>
      </c>
      <c r="P415" s="33">
        <v>2032</v>
      </c>
      <c r="Q415" s="33">
        <v>2033</v>
      </c>
      <c r="R415" s="33">
        <v>2034</v>
      </c>
      <c r="S415" s="33">
        <v>2035</v>
      </c>
      <c r="T415" s="33">
        <v>2036</v>
      </c>
      <c r="U415" s="33">
        <v>2037</v>
      </c>
      <c r="V415" s="33">
        <v>2038</v>
      </c>
      <c r="W415" s="33">
        <v>2039</v>
      </c>
      <c r="X415" s="33">
        <v>2040</v>
      </c>
      <c r="Y415" s="33">
        <v>2041</v>
      </c>
      <c r="Z415" s="33">
        <v>2042</v>
      </c>
    </row>
    <row r="416" spans="2:26" x14ac:dyDescent="0.2">
      <c r="B416" s="34" t="s">
        <v>119</v>
      </c>
      <c r="C416" s="35"/>
      <c r="D416" s="35"/>
      <c r="E416" s="36" t="s">
        <v>31</v>
      </c>
      <c r="F416" s="45"/>
      <c r="G416" s="37" t="s">
        <v>202</v>
      </c>
      <c r="H416" s="37" t="s">
        <v>202</v>
      </c>
      <c r="I416" s="37" t="s">
        <v>202</v>
      </c>
      <c r="J416" s="37" t="s">
        <v>202</v>
      </c>
      <c r="K416" s="37" t="s">
        <v>202</v>
      </c>
      <c r="L416" s="37" t="s">
        <v>203</v>
      </c>
      <c r="M416" s="37" t="s">
        <v>203</v>
      </c>
      <c r="N416" s="37" t="s">
        <v>203</v>
      </c>
      <c r="O416" s="37" t="s">
        <v>203</v>
      </c>
      <c r="P416" s="37" t="s">
        <v>203</v>
      </c>
      <c r="Q416" s="37" t="s">
        <v>203</v>
      </c>
      <c r="R416" s="37" t="s">
        <v>203</v>
      </c>
      <c r="S416" s="37" t="s">
        <v>203</v>
      </c>
      <c r="T416" s="37" t="s">
        <v>203</v>
      </c>
      <c r="U416" s="37" t="s">
        <v>203</v>
      </c>
      <c r="V416" s="37" t="s">
        <v>203</v>
      </c>
      <c r="W416" s="37" t="s">
        <v>203</v>
      </c>
      <c r="X416" s="37" t="s">
        <v>203</v>
      </c>
      <c r="Y416" s="37" t="s">
        <v>203</v>
      </c>
      <c r="Z416" s="37" t="s">
        <v>203</v>
      </c>
    </row>
    <row r="417" spans="2:26" x14ac:dyDescent="0.2">
      <c r="B417" s="34" t="s">
        <v>120</v>
      </c>
      <c r="C417" s="35"/>
      <c r="D417" s="35"/>
      <c r="E417" s="36" t="s">
        <v>31</v>
      </c>
      <c r="F417" s="45"/>
      <c r="G417" s="37" t="s">
        <v>202</v>
      </c>
      <c r="H417" s="37" t="s">
        <v>202</v>
      </c>
      <c r="I417" s="37" t="s">
        <v>202</v>
      </c>
      <c r="J417" s="37" t="s">
        <v>202</v>
      </c>
      <c r="K417" s="37" t="s">
        <v>203</v>
      </c>
      <c r="L417" s="37" t="s">
        <v>203</v>
      </c>
      <c r="M417" s="37" t="s">
        <v>203</v>
      </c>
      <c r="N417" s="37" t="s">
        <v>203</v>
      </c>
      <c r="O417" s="37" t="s">
        <v>203</v>
      </c>
      <c r="P417" s="37" t="s">
        <v>203</v>
      </c>
      <c r="Q417" s="37" t="s">
        <v>203</v>
      </c>
      <c r="R417" s="37" t="s">
        <v>203</v>
      </c>
      <c r="S417" s="37" t="s">
        <v>203</v>
      </c>
      <c r="T417" s="37" t="s">
        <v>203</v>
      </c>
      <c r="U417" s="37" t="s">
        <v>203</v>
      </c>
      <c r="V417" s="37" t="s">
        <v>203</v>
      </c>
      <c r="W417" s="37" t="s">
        <v>203</v>
      </c>
      <c r="X417" s="37" t="s">
        <v>203</v>
      </c>
      <c r="Y417" s="37" t="s">
        <v>203</v>
      </c>
      <c r="Z417" s="37" t="s">
        <v>203</v>
      </c>
    </row>
    <row r="418" spans="2:26" x14ac:dyDescent="0.2">
      <c r="B418" s="34" t="s">
        <v>2</v>
      </c>
      <c r="C418" s="35"/>
      <c r="D418" s="35"/>
      <c r="E418" s="36" t="s">
        <v>31</v>
      </c>
      <c r="F418" s="45"/>
      <c r="G418" s="37" t="s">
        <v>202</v>
      </c>
      <c r="H418" s="37" t="s">
        <v>202</v>
      </c>
      <c r="I418" s="37" t="s">
        <v>202</v>
      </c>
      <c r="J418" s="37" t="s">
        <v>202</v>
      </c>
      <c r="K418" s="37" t="s">
        <v>203</v>
      </c>
      <c r="L418" s="37" t="s">
        <v>203</v>
      </c>
      <c r="M418" s="37" t="s">
        <v>203</v>
      </c>
      <c r="N418" s="37" t="s">
        <v>203</v>
      </c>
      <c r="O418" s="37" t="s">
        <v>203</v>
      </c>
      <c r="P418" s="37" t="s">
        <v>203</v>
      </c>
      <c r="Q418" s="37" t="s">
        <v>203</v>
      </c>
      <c r="R418" s="37" t="s">
        <v>203</v>
      </c>
      <c r="S418" s="37" t="s">
        <v>203</v>
      </c>
      <c r="T418" s="37" t="s">
        <v>203</v>
      </c>
      <c r="U418" s="37" t="s">
        <v>203</v>
      </c>
      <c r="V418" s="37" t="s">
        <v>203</v>
      </c>
      <c r="W418" s="37" t="s">
        <v>203</v>
      </c>
      <c r="X418" s="37" t="s">
        <v>203</v>
      </c>
      <c r="Y418" s="37" t="s">
        <v>203</v>
      </c>
      <c r="Z418" s="37" t="s">
        <v>203</v>
      </c>
    </row>
    <row r="419" spans="2:26" x14ac:dyDescent="0.2">
      <c r="B419" s="34" t="s">
        <v>3</v>
      </c>
      <c r="C419" s="35"/>
      <c r="D419" s="35"/>
      <c r="E419" s="36" t="s">
        <v>31</v>
      </c>
      <c r="F419" s="45"/>
      <c r="G419" s="37" t="s">
        <v>202</v>
      </c>
      <c r="H419" s="37" t="s">
        <v>202</v>
      </c>
      <c r="I419" s="37" t="s">
        <v>202</v>
      </c>
      <c r="J419" s="37" t="s">
        <v>202</v>
      </c>
      <c r="K419" s="37" t="s">
        <v>203</v>
      </c>
      <c r="L419" s="37" t="s">
        <v>203</v>
      </c>
      <c r="M419" s="37" t="s">
        <v>203</v>
      </c>
      <c r="N419" s="37" t="s">
        <v>203</v>
      </c>
      <c r="O419" s="37" t="s">
        <v>203</v>
      </c>
      <c r="P419" s="37" t="s">
        <v>203</v>
      </c>
      <c r="Q419" s="37" t="s">
        <v>203</v>
      </c>
      <c r="R419" s="37" t="s">
        <v>203</v>
      </c>
      <c r="S419" s="37" t="s">
        <v>203</v>
      </c>
      <c r="T419" s="37" t="s">
        <v>203</v>
      </c>
      <c r="U419" s="37" t="s">
        <v>203</v>
      </c>
      <c r="V419" s="37" t="s">
        <v>203</v>
      </c>
      <c r="W419" s="37" t="s">
        <v>203</v>
      </c>
      <c r="X419" s="37" t="s">
        <v>203</v>
      </c>
      <c r="Y419" s="37" t="s">
        <v>203</v>
      </c>
      <c r="Z419" s="37" t="s">
        <v>203</v>
      </c>
    </row>
    <row r="420" spans="2:26" x14ac:dyDescent="0.2">
      <c r="B420" s="34" t="s">
        <v>4</v>
      </c>
      <c r="C420" s="35"/>
      <c r="D420" s="35"/>
      <c r="E420" s="36" t="s">
        <v>31</v>
      </c>
      <c r="F420" s="45"/>
      <c r="G420" s="37" t="s">
        <v>202</v>
      </c>
      <c r="H420" s="37" t="s">
        <v>202</v>
      </c>
      <c r="I420" s="37" t="s">
        <v>202</v>
      </c>
      <c r="J420" s="37" t="s">
        <v>202</v>
      </c>
      <c r="K420" s="37" t="s">
        <v>203</v>
      </c>
      <c r="L420" s="37" t="s">
        <v>203</v>
      </c>
      <c r="M420" s="37" t="s">
        <v>203</v>
      </c>
      <c r="N420" s="37" t="s">
        <v>203</v>
      </c>
      <c r="O420" s="37" t="s">
        <v>203</v>
      </c>
      <c r="P420" s="37" t="s">
        <v>203</v>
      </c>
      <c r="Q420" s="37" t="s">
        <v>203</v>
      </c>
      <c r="R420" s="37" t="s">
        <v>203</v>
      </c>
      <c r="S420" s="37" t="s">
        <v>203</v>
      </c>
      <c r="T420" s="37" t="s">
        <v>203</v>
      </c>
      <c r="U420" s="37" t="s">
        <v>203</v>
      </c>
      <c r="V420" s="37" t="s">
        <v>203</v>
      </c>
      <c r="W420" s="37" t="s">
        <v>203</v>
      </c>
      <c r="X420" s="37" t="s">
        <v>203</v>
      </c>
      <c r="Y420" s="37" t="s">
        <v>203</v>
      </c>
      <c r="Z420" s="37" t="s">
        <v>203</v>
      </c>
    </row>
    <row r="421" spans="2:26" x14ac:dyDescent="0.2">
      <c r="B421" s="34" t="s">
        <v>6</v>
      </c>
      <c r="C421" s="35"/>
      <c r="D421" s="35"/>
      <c r="E421" s="36" t="s">
        <v>31</v>
      </c>
      <c r="F421" s="45"/>
      <c r="G421" s="37" t="s">
        <v>202</v>
      </c>
      <c r="H421" s="37" t="s">
        <v>202</v>
      </c>
      <c r="I421" s="37" t="s">
        <v>202</v>
      </c>
      <c r="J421" s="37" t="s">
        <v>202</v>
      </c>
      <c r="K421" s="37" t="s">
        <v>203</v>
      </c>
      <c r="L421" s="37" t="s">
        <v>203</v>
      </c>
      <c r="M421" s="37" t="s">
        <v>203</v>
      </c>
      <c r="N421" s="37" t="s">
        <v>203</v>
      </c>
      <c r="O421" s="37" t="s">
        <v>203</v>
      </c>
      <c r="P421" s="37" t="s">
        <v>203</v>
      </c>
      <c r="Q421" s="37" t="s">
        <v>203</v>
      </c>
      <c r="R421" s="37" t="s">
        <v>203</v>
      </c>
      <c r="S421" s="37" t="s">
        <v>203</v>
      </c>
      <c r="T421" s="37" t="s">
        <v>203</v>
      </c>
      <c r="U421" s="37" t="s">
        <v>203</v>
      </c>
      <c r="V421" s="37" t="s">
        <v>203</v>
      </c>
      <c r="W421" s="37" t="s">
        <v>203</v>
      </c>
      <c r="X421" s="37" t="s">
        <v>203</v>
      </c>
      <c r="Y421" s="37" t="s">
        <v>203</v>
      </c>
      <c r="Z421" s="37" t="s">
        <v>203</v>
      </c>
    </row>
    <row r="422" spans="2:26" x14ac:dyDescent="0.2">
      <c r="B422" s="34" t="s">
        <v>107</v>
      </c>
      <c r="C422" s="35"/>
      <c r="D422" s="35"/>
      <c r="E422" s="36" t="s">
        <v>31</v>
      </c>
      <c r="F422" s="45"/>
      <c r="G422" s="37" t="s">
        <v>202</v>
      </c>
      <c r="H422" s="37" t="s">
        <v>202</v>
      </c>
      <c r="I422" s="37" t="s">
        <v>203</v>
      </c>
      <c r="J422" s="37" t="s">
        <v>203</v>
      </c>
      <c r="K422" s="37" t="s">
        <v>203</v>
      </c>
      <c r="L422" s="37" t="s">
        <v>203</v>
      </c>
      <c r="M422" s="37" t="s">
        <v>203</v>
      </c>
      <c r="N422" s="37" t="s">
        <v>203</v>
      </c>
      <c r="O422" s="37" t="s">
        <v>203</v>
      </c>
      <c r="P422" s="37" t="s">
        <v>203</v>
      </c>
      <c r="Q422" s="37" t="s">
        <v>203</v>
      </c>
      <c r="R422" s="37" t="s">
        <v>203</v>
      </c>
      <c r="S422" s="37" t="s">
        <v>203</v>
      </c>
      <c r="T422" s="37" t="s">
        <v>203</v>
      </c>
      <c r="U422" s="37" t="s">
        <v>203</v>
      </c>
      <c r="V422" s="37" t="s">
        <v>203</v>
      </c>
      <c r="W422" s="37" t="s">
        <v>203</v>
      </c>
      <c r="X422" s="37" t="s">
        <v>203</v>
      </c>
      <c r="Y422" s="37" t="s">
        <v>203</v>
      </c>
      <c r="Z422" s="37" t="s">
        <v>203</v>
      </c>
    </row>
    <row r="423" spans="2:26" x14ac:dyDescent="0.2">
      <c r="B423" s="34" t="s">
        <v>108</v>
      </c>
      <c r="C423" s="35"/>
      <c r="D423" s="35"/>
      <c r="E423" s="36" t="s">
        <v>31</v>
      </c>
      <c r="F423" s="45"/>
      <c r="G423" s="37" t="s">
        <v>202</v>
      </c>
      <c r="H423" s="37" t="s">
        <v>202</v>
      </c>
      <c r="I423" s="37" t="s">
        <v>203</v>
      </c>
      <c r="J423" s="37" t="s">
        <v>203</v>
      </c>
      <c r="K423" s="37" t="s">
        <v>203</v>
      </c>
      <c r="L423" s="37" t="s">
        <v>203</v>
      </c>
      <c r="M423" s="37" t="s">
        <v>203</v>
      </c>
      <c r="N423" s="37" t="s">
        <v>203</v>
      </c>
      <c r="O423" s="37" t="s">
        <v>203</v>
      </c>
      <c r="P423" s="37" t="s">
        <v>203</v>
      </c>
      <c r="Q423" s="37" t="s">
        <v>203</v>
      </c>
      <c r="R423" s="37" t="s">
        <v>203</v>
      </c>
      <c r="S423" s="37" t="s">
        <v>203</v>
      </c>
      <c r="T423" s="37" t="s">
        <v>203</v>
      </c>
      <c r="U423" s="37" t="s">
        <v>203</v>
      </c>
      <c r="V423" s="37" t="s">
        <v>203</v>
      </c>
      <c r="W423" s="37" t="s">
        <v>203</v>
      </c>
      <c r="X423" s="37" t="s">
        <v>203</v>
      </c>
      <c r="Y423" s="37" t="s">
        <v>203</v>
      </c>
      <c r="Z423" s="37" t="s">
        <v>203</v>
      </c>
    </row>
    <row r="424" spans="2:26" x14ac:dyDescent="0.2">
      <c r="B424" s="34" t="s">
        <v>109</v>
      </c>
      <c r="C424" s="35"/>
      <c r="D424" s="35"/>
      <c r="E424" s="36" t="s">
        <v>31</v>
      </c>
      <c r="F424" s="45"/>
      <c r="G424" s="37" t="s">
        <v>202</v>
      </c>
      <c r="H424" s="37" t="s">
        <v>202</v>
      </c>
      <c r="I424" s="37" t="s">
        <v>202</v>
      </c>
      <c r="J424" s="37" t="s">
        <v>203</v>
      </c>
      <c r="K424" s="37" t="s">
        <v>203</v>
      </c>
      <c r="L424" s="37" t="s">
        <v>203</v>
      </c>
      <c r="M424" s="37" t="s">
        <v>203</v>
      </c>
      <c r="N424" s="37" t="s">
        <v>203</v>
      </c>
      <c r="O424" s="37" t="s">
        <v>203</v>
      </c>
      <c r="P424" s="37" t="s">
        <v>203</v>
      </c>
      <c r="Q424" s="37" t="s">
        <v>203</v>
      </c>
      <c r="R424" s="37" t="s">
        <v>203</v>
      </c>
      <c r="S424" s="37" t="s">
        <v>203</v>
      </c>
      <c r="T424" s="37" t="s">
        <v>203</v>
      </c>
      <c r="U424" s="37" t="s">
        <v>203</v>
      </c>
      <c r="V424" s="37" t="s">
        <v>203</v>
      </c>
      <c r="W424" s="37" t="s">
        <v>203</v>
      </c>
      <c r="X424" s="37" t="s">
        <v>203</v>
      </c>
      <c r="Y424" s="37" t="s">
        <v>203</v>
      </c>
      <c r="Z424" s="37" t="s">
        <v>203</v>
      </c>
    </row>
    <row r="425" spans="2:26" x14ac:dyDescent="0.2">
      <c r="B425" s="34" t="s">
        <v>110</v>
      </c>
      <c r="C425" s="35"/>
      <c r="D425" s="35"/>
      <c r="E425" s="36" t="s">
        <v>31</v>
      </c>
      <c r="F425" s="45"/>
      <c r="G425" s="37" t="s">
        <v>202</v>
      </c>
      <c r="H425" s="37" t="s">
        <v>202</v>
      </c>
      <c r="I425" s="37" t="s">
        <v>203</v>
      </c>
      <c r="J425" s="37" t="s">
        <v>203</v>
      </c>
      <c r="K425" s="37" t="s">
        <v>203</v>
      </c>
      <c r="L425" s="37" t="s">
        <v>203</v>
      </c>
      <c r="M425" s="37" t="s">
        <v>203</v>
      </c>
      <c r="N425" s="37" t="s">
        <v>203</v>
      </c>
      <c r="O425" s="37" t="s">
        <v>203</v>
      </c>
      <c r="P425" s="37" t="s">
        <v>203</v>
      </c>
      <c r="Q425" s="37" t="s">
        <v>203</v>
      </c>
      <c r="R425" s="37" t="s">
        <v>203</v>
      </c>
      <c r="S425" s="37" t="s">
        <v>203</v>
      </c>
      <c r="T425" s="37" t="s">
        <v>203</v>
      </c>
      <c r="U425" s="37" t="s">
        <v>203</v>
      </c>
      <c r="V425" s="37" t="s">
        <v>203</v>
      </c>
      <c r="W425" s="37" t="s">
        <v>203</v>
      </c>
      <c r="X425" s="37" t="s">
        <v>203</v>
      </c>
      <c r="Y425" s="37" t="s">
        <v>203</v>
      </c>
      <c r="Z425" s="37" t="s">
        <v>203</v>
      </c>
    </row>
    <row r="426" spans="2:26" x14ac:dyDescent="0.2">
      <c r="B426" s="34" t="s">
        <v>146</v>
      </c>
      <c r="C426" s="35"/>
      <c r="D426" s="35"/>
      <c r="E426" s="36" t="s">
        <v>31</v>
      </c>
      <c r="F426" s="45"/>
      <c r="G426" s="37" t="s">
        <v>202</v>
      </c>
      <c r="H426" s="37" t="s">
        <v>202</v>
      </c>
      <c r="I426" s="37" t="s">
        <v>203</v>
      </c>
      <c r="J426" s="37" t="s">
        <v>203</v>
      </c>
      <c r="K426" s="37" t="s">
        <v>203</v>
      </c>
      <c r="L426" s="37" t="s">
        <v>203</v>
      </c>
      <c r="M426" s="37" t="s">
        <v>203</v>
      </c>
      <c r="N426" s="37" t="s">
        <v>203</v>
      </c>
      <c r="O426" s="37" t="s">
        <v>203</v>
      </c>
      <c r="P426" s="37" t="s">
        <v>203</v>
      </c>
      <c r="Q426" s="37" t="s">
        <v>203</v>
      </c>
      <c r="R426" s="37" t="s">
        <v>203</v>
      </c>
      <c r="S426" s="37" t="s">
        <v>203</v>
      </c>
      <c r="T426" s="37" t="s">
        <v>203</v>
      </c>
      <c r="U426" s="37" t="s">
        <v>203</v>
      </c>
      <c r="V426" s="37" t="s">
        <v>203</v>
      </c>
      <c r="W426" s="37" t="s">
        <v>203</v>
      </c>
      <c r="X426" s="37" t="s">
        <v>203</v>
      </c>
      <c r="Y426" s="37" t="s">
        <v>203</v>
      </c>
      <c r="Z426" s="37" t="s">
        <v>203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21E3C-105C-4D67-9FD0-3AF532F8EBFC}">
  <sheetPr>
    <tabColor theme="9"/>
  </sheetPr>
  <dimension ref="A2:AD426"/>
  <sheetViews>
    <sheetView showGridLines="0" zoomScale="70" zoomScaleNormal="70" workbookViewId="0">
      <selection activeCell="B2" sqref="B2"/>
    </sheetView>
  </sheetViews>
  <sheetFormatPr defaultColWidth="8.625" defaultRowHeight="14.25" x14ac:dyDescent="0.2"/>
  <cols>
    <col min="1" max="1" width="14.25" style="10" customWidth="1"/>
    <col min="2" max="2" width="15.5" style="10" customWidth="1"/>
    <col min="3" max="3" width="36.875" style="10" customWidth="1"/>
    <col min="4" max="5" width="15.125" style="10" customWidth="1"/>
    <col min="6" max="6" width="16.625" style="65" customWidth="1"/>
    <col min="7" max="14" width="15.5" style="10" customWidth="1"/>
    <col min="15" max="15" width="19.75" style="10" customWidth="1"/>
    <col min="16" max="27" width="15.5" style="10" customWidth="1"/>
    <col min="28" max="28" width="15.75" style="10" customWidth="1"/>
    <col min="29" max="30" width="15.5" style="10" customWidth="1"/>
    <col min="31" max="31" width="8.625" style="10"/>
    <col min="32" max="32" width="10.375" style="10" bestFit="1" customWidth="1"/>
    <col min="33" max="33" width="8.625" style="10" bestFit="1" customWidth="1"/>
    <col min="34" max="34" width="10.625" style="10" bestFit="1" customWidth="1"/>
    <col min="35" max="35" width="9.5" style="10" bestFit="1" customWidth="1"/>
    <col min="36" max="16384" width="8.625" style="10"/>
  </cols>
  <sheetData>
    <row r="2" spans="2:26" ht="15" x14ac:dyDescent="0.25">
      <c r="B2" s="68" t="s">
        <v>38</v>
      </c>
      <c r="C2" s="68" t="s">
        <v>79</v>
      </c>
      <c r="D2" s="68"/>
      <c r="E2" s="69"/>
      <c r="F2" s="70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4" spans="2:26" ht="15" x14ac:dyDescent="0.25">
      <c r="B4" s="68" t="s">
        <v>38</v>
      </c>
      <c r="C4" s="68" t="s">
        <v>49</v>
      </c>
      <c r="D4" s="68"/>
      <c r="E4" s="69"/>
      <c r="F4" s="70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</row>
    <row r="5" spans="2:26" x14ac:dyDescent="0.2">
      <c r="F5" s="67"/>
    </row>
    <row r="6" spans="2:26" ht="15" x14ac:dyDescent="0.25">
      <c r="B6" s="29" t="s">
        <v>49</v>
      </c>
      <c r="C6" s="9"/>
      <c r="D6" s="9"/>
      <c r="E6" s="30"/>
      <c r="F6" s="44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2:26" ht="15" x14ac:dyDescent="0.25">
      <c r="B7" s="31" t="s">
        <v>30</v>
      </c>
      <c r="C7" s="31"/>
      <c r="D7" s="31"/>
      <c r="E7" s="32" t="s">
        <v>22</v>
      </c>
      <c r="F7" s="33" t="s">
        <v>50</v>
      </c>
      <c r="G7" s="33">
        <v>2023</v>
      </c>
      <c r="H7" s="33">
        <v>2024</v>
      </c>
      <c r="I7" s="33">
        <v>2025</v>
      </c>
      <c r="J7" s="33">
        <v>2026</v>
      </c>
      <c r="K7" s="33">
        <v>2027</v>
      </c>
      <c r="L7" s="33">
        <v>2028</v>
      </c>
      <c r="M7" s="33">
        <v>2029</v>
      </c>
      <c r="N7" s="33">
        <v>2030</v>
      </c>
      <c r="O7" s="33">
        <v>2031</v>
      </c>
      <c r="P7" s="33">
        <v>2032</v>
      </c>
      <c r="Q7" s="33">
        <v>2033</v>
      </c>
      <c r="R7" s="33">
        <v>2034</v>
      </c>
      <c r="S7" s="33">
        <v>2035</v>
      </c>
      <c r="T7" s="33">
        <v>2036</v>
      </c>
      <c r="U7" s="33">
        <v>2037</v>
      </c>
      <c r="V7" s="33">
        <v>2038</v>
      </c>
      <c r="W7" s="33">
        <v>2039</v>
      </c>
      <c r="X7" s="33">
        <v>2040</v>
      </c>
      <c r="Y7" s="33">
        <v>2041</v>
      </c>
      <c r="Z7" s="33">
        <v>2042</v>
      </c>
    </row>
    <row r="8" spans="2:26" x14ac:dyDescent="0.2">
      <c r="B8" s="34" t="s">
        <v>119</v>
      </c>
      <c r="C8" s="35"/>
      <c r="D8" s="35"/>
      <c r="E8" s="36" t="s">
        <v>31</v>
      </c>
      <c r="F8" s="45">
        <v>-135537951.50896955</v>
      </c>
      <c r="G8" s="37">
        <v>-1362510.8099031495</v>
      </c>
      <c r="H8" s="37">
        <v>-3527881.1237417338</v>
      </c>
      <c r="I8" s="37">
        <v>-10262723.104674203</v>
      </c>
      <c r="J8" s="37">
        <v>-107801434.48339912</v>
      </c>
      <c r="K8" s="37">
        <v>-82365400.478281766</v>
      </c>
      <c r="L8" s="37">
        <v>1781962.7546303885</v>
      </c>
      <c r="M8" s="37">
        <v>-1230839.5999999999</v>
      </c>
      <c r="N8" s="37">
        <v>-1230839.5999999999</v>
      </c>
      <c r="O8" s="37">
        <v>-1230839.5999999999</v>
      </c>
      <c r="P8" s="37">
        <v>-1230839.5999999999</v>
      </c>
      <c r="Q8" s="37">
        <v>-1230839.5999999999</v>
      </c>
      <c r="R8" s="37">
        <v>-1230839.5999999999</v>
      </c>
      <c r="S8" s="37">
        <v>-1230839.5999999999</v>
      </c>
      <c r="T8" s="37">
        <v>-1230839.5999999999</v>
      </c>
      <c r="U8" s="37">
        <v>-1230839.5999999999</v>
      </c>
      <c r="V8" s="37">
        <v>-1230839.5999999999</v>
      </c>
      <c r="W8" s="37">
        <v>-1230839.5999999999</v>
      </c>
      <c r="X8" s="37">
        <v>-1230839.5999999999</v>
      </c>
      <c r="Y8" s="37">
        <v>-1230839.5999999999</v>
      </c>
      <c r="Z8" s="37">
        <v>127094129.14999999</v>
      </c>
    </row>
    <row r="9" spans="2:26" x14ac:dyDescent="0.2">
      <c r="B9" s="34" t="s">
        <v>120</v>
      </c>
      <c r="C9" s="35"/>
      <c r="D9" s="35"/>
      <c r="E9" s="36" t="s">
        <v>31</v>
      </c>
      <c r="F9" s="45">
        <v>-74358600.445110172</v>
      </c>
      <c r="G9" s="37">
        <v>-1697881.25</v>
      </c>
      <c r="H9" s="37">
        <v>-9344537.5</v>
      </c>
      <c r="I9" s="37">
        <v>-23103270</v>
      </c>
      <c r="J9" s="37">
        <v>-768505</v>
      </c>
      <c r="K9" s="37">
        <v>2375878.2241914822</v>
      </c>
      <c r="L9" s="37">
        <v>2733488.8046303885</v>
      </c>
      <c r="M9" s="37">
        <v>-279313.55</v>
      </c>
      <c r="N9" s="37">
        <v>-279313.55</v>
      </c>
      <c r="O9" s="37">
        <v>-1641824.3599031495</v>
      </c>
      <c r="P9" s="37">
        <v>-3807194.6737417337</v>
      </c>
      <c r="Q9" s="37">
        <v>-10542036.654674204</v>
      </c>
      <c r="R9" s="37">
        <v>-108080748.03339912</v>
      </c>
      <c r="S9" s="37">
        <v>-82644714.028281763</v>
      </c>
      <c r="T9" s="37">
        <v>-1510153.15</v>
      </c>
      <c r="U9" s="37">
        <v>-1510153.15</v>
      </c>
      <c r="V9" s="37">
        <v>-1510153.15</v>
      </c>
      <c r="W9" s="37">
        <v>-1510153.15</v>
      </c>
      <c r="X9" s="37">
        <v>-1510153.15</v>
      </c>
      <c r="Y9" s="37">
        <v>-1510153.15</v>
      </c>
      <c r="Z9" s="37">
        <v>188827321.84999999</v>
      </c>
    </row>
    <row r="10" spans="2:26" x14ac:dyDescent="0.2">
      <c r="B10" s="34" t="s">
        <v>2</v>
      </c>
      <c r="C10" s="35"/>
      <c r="D10" s="35"/>
      <c r="E10" s="36" t="s">
        <v>31</v>
      </c>
      <c r="F10" s="45">
        <v>-82970831.482813925</v>
      </c>
      <c r="G10" s="37">
        <v>-5023481.25</v>
      </c>
      <c r="H10" s="37">
        <v>-26429011.25</v>
      </c>
      <c r="I10" s="37">
        <v>-70359911.25</v>
      </c>
      <c r="J10" s="37">
        <v>-3252875</v>
      </c>
      <c r="K10" s="37">
        <v>1814669.544191482</v>
      </c>
      <c r="L10" s="37">
        <v>2172280.1246303883</v>
      </c>
      <c r="M10" s="37">
        <v>-840522.23</v>
      </c>
      <c r="N10" s="37">
        <v>-840522.23</v>
      </c>
      <c r="O10" s="37">
        <v>-840522.23</v>
      </c>
      <c r="P10" s="37">
        <v>-840522.23</v>
      </c>
      <c r="Q10" s="37">
        <v>-840522.23</v>
      </c>
      <c r="R10" s="37">
        <v>-840522.23</v>
      </c>
      <c r="S10" s="37">
        <v>-840522.23</v>
      </c>
      <c r="T10" s="37">
        <v>-840522.23</v>
      </c>
      <c r="U10" s="37">
        <v>-840522.23</v>
      </c>
      <c r="V10" s="37">
        <v>-840522.23</v>
      </c>
      <c r="W10" s="37">
        <v>-840522.23</v>
      </c>
      <c r="X10" s="37">
        <v>-840522.23</v>
      </c>
      <c r="Y10" s="37">
        <v>-840522.23</v>
      </c>
      <c r="Z10" s="37">
        <v>47522400.020000003</v>
      </c>
    </row>
    <row r="11" spans="2:26" x14ac:dyDescent="0.2">
      <c r="B11" s="34" t="s">
        <v>3</v>
      </c>
      <c r="C11" s="35"/>
      <c r="D11" s="35"/>
      <c r="E11" s="36" t="s">
        <v>31</v>
      </c>
      <c r="F11" s="45">
        <v>-82970831.482813925</v>
      </c>
      <c r="G11" s="37">
        <v>-5023481.25</v>
      </c>
      <c r="H11" s="37">
        <v>-26429011.25</v>
      </c>
      <c r="I11" s="37">
        <v>-70359911.25</v>
      </c>
      <c r="J11" s="37">
        <v>-3252875</v>
      </c>
      <c r="K11" s="37">
        <v>1814669.544191482</v>
      </c>
      <c r="L11" s="37">
        <v>2172280.1246303883</v>
      </c>
      <c r="M11" s="37">
        <v>-840522.23</v>
      </c>
      <c r="N11" s="37">
        <v>-840522.23</v>
      </c>
      <c r="O11" s="37">
        <v>-840522.23</v>
      </c>
      <c r="P11" s="37">
        <v>-840522.23</v>
      </c>
      <c r="Q11" s="37">
        <v>-840522.23</v>
      </c>
      <c r="R11" s="37">
        <v>-840522.23</v>
      </c>
      <c r="S11" s="37">
        <v>-840522.23</v>
      </c>
      <c r="T11" s="37">
        <v>-840522.23</v>
      </c>
      <c r="U11" s="37">
        <v>-840522.23</v>
      </c>
      <c r="V11" s="37">
        <v>-840522.23</v>
      </c>
      <c r="W11" s="37">
        <v>-840522.23</v>
      </c>
      <c r="X11" s="37">
        <v>-840522.23</v>
      </c>
      <c r="Y11" s="37">
        <v>-840522.23</v>
      </c>
      <c r="Z11" s="37">
        <v>47522400.020000003</v>
      </c>
    </row>
    <row r="12" spans="2:26" x14ac:dyDescent="0.2">
      <c r="B12" s="34" t="s">
        <v>4</v>
      </c>
      <c r="C12" s="35"/>
      <c r="D12" s="35"/>
      <c r="E12" s="36" t="s">
        <v>31</v>
      </c>
      <c r="F12" s="45">
        <v>-141573782.6151076</v>
      </c>
      <c r="G12" s="37" t="s">
        <v>198</v>
      </c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2:26" x14ac:dyDescent="0.2">
      <c r="B13" s="34" t="s">
        <v>6</v>
      </c>
      <c r="C13" s="35"/>
      <c r="D13" s="35"/>
      <c r="E13" s="36" t="s">
        <v>31</v>
      </c>
      <c r="F13" s="45">
        <v>-141573782.6151076</v>
      </c>
      <c r="G13" s="37" t="s">
        <v>198</v>
      </c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2:26" x14ac:dyDescent="0.2">
      <c r="B14" s="34" t="s">
        <v>107</v>
      </c>
      <c r="C14" s="35"/>
      <c r="D14" s="35"/>
      <c r="E14" s="36" t="s">
        <v>31</v>
      </c>
      <c r="F14" s="45">
        <v>-140044060.32339302</v>
      </c>
      <c r="G14" s="37" t="s">
        <v>198</v>
      </c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2:26" x14ac:dyDescent="0.2">
      <c r="B15" s="34" t="s">
        <v>108</v>
      </c>
      <c r="C15" s="35"/>
      <c r="D15" s="35"/>
      <c r="E15" s="36" t="s">
        <v>31</v>
      </c>
      <c r="F15" s="45">
        <v>-224789150.05307665</v>
      </c>
      <c r="G15" s="37" t="s">
        <v>198</v>
      </c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2:26" x14ac:dyDescent="0.2">
      <c r="B16" s="34" t="s">
        <v>109</v>
      </c>
      <c r="C16" s="35"/>
      <c r="D16" s="35"/>
      <c r="E16" s="36" t="s">
        <v>31</v>
      </c>
      <c r="F16" s="45">
        <v>-93569048.340425849</v>
      </c>
      <c r="G16" s="37" t="s">
        <v>198</v>
      </c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2:30" x14ac:dyDescent="0.2">
      <c r="B17" s="34" t="s">
        <v>110</v>
      </c>
      <c r="C17" s="35"/>
      <c r="D17" s="35"/>
      <c r="E17" s="36" t="s">
        <v>31</v>
      </c>
      <c r="F17" s="45">
        <v>-112573115.64246581</v>
      </c>
      <c r="G17" s="37" t="s">
        <v>198</v>
      </c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2:30" x14ac:dyDescent="0.2">
      <c r="B18" s="34" t="s">
        <v>146</v>
      </c>
      <c r="C18" s="35"/>
      <c r="D18" s="35"/>
      <c r="E18" s="36" t="s">
        <v>31</v>
      </c>
      <c r="F18" s="45">
        <v>-90189392.483857185</v>
      </c>
      <c r="G18" s="37" t="s">
        <v>198</v>
      </c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2:30" x14ac:dyDescent="0.2"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</row>
    <row r="20" spans="2:30" x14ac:dyDescent="0.2"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</row>
    <row r="21" spans="2:30" ht="15" x14ac:dyDescent="0.25">
      <c r="B21" s="68" t="s">
        <v>38</v>
      </c>
      <c r="C21" s="68" t="s">
        <v>51</v>
      </c>
      <c r="D21" s="68"/>
      <c r="E21" s="69"/>
      <c r="F21" s="70"/>
      <c r="G21" s="69">
        <v>1</v>
      </c>
      <c r="H21" s="69">
        <v>1</v>
      </c>
      <c r="I21" s="69">
        <v>1</v>
      </c>
      <c r="J21" s="69">
        <v>1</v>
      </c>
      <c r="K21" s="69">
        <v>1</v>
      </c>
      <c r="L21" s="69">
        <v>1</v>
      </c>
      <c r="M21" s="69">
        <v>1</v>
      </c>
      <c r="N21" s="69">
        <v>1</v>
      </c>
      <c r="O21" s="69">
        <v>1</v>
      </c>
      <c r="P21" s="69">
        <v>1</v>
      </c>
      <c r="Q21" s="69">
        <v>1</v>
      </c>
      <c r="R21" s="69">
        <v>1</v>
      </c>
      <c r="S21" s="69">
        <v>1</v>
      </c>
      <c r="T21" s="69">
        <v>1</v>
      </c>
      <c r="U21" s="69">
        <v>1</v>
      </c>
      <c r="V21" s="69">
        <v>1</v>
      </c>
      <c r="W21" s="69">
        <v>1</v>
      </c>
      <c r="X21" s="69">
        <v>1</v>
      </c>
      <c r="Y21" s="69">
        <v>1</v>
      </c>
      <c r="Z21" s="69">
        <v>1</v>
      </c>
    </row>
    <row r="22" spans="2:30" x14ac:dyDescent="0.2">
      <c r="AB22" s="64"/>
    </row>
    <row r="23" spans="2:30" ht="15" x14ac:dyDescent="0.25">
      <c r="B23" s="27" t="s">
        <v>54</v>
      </c>
      <c r="C23" s="28"/>
      <c r="D23" s="28"/>
      <c r="E23" s="6"/>
      <c r="F23" s="18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B23" s="6"/>
      <c r="AC23" s="6"/>
      <c r="AD23" s="6"/>
    </row>
    <row r="24" spans="2:30" ht="30" x14ac:dyDescent="0.25">
      <c r="B24" s="31" t="s">
        <v>30</v>
      </c>
      <c r="C24" s="31" t="s">
        <v>52</v>
      </c>
      <c r="D24" s="32" t="s">
        <v>53</v>
      </c>
      <c r="E24" s="32" t="s">
        <v>22</v>
      </c>
      <c r="F24" s="33" t="s">
        <v>50</v>
      </c>
      <c r="G24" s="33">
        <v>2023</v>
      </c>
      <c r="H24" s="33">
        <v>2024</v>
      </c>
      <c r="I24" s="33">
        <v>2025</v>
      </c>
      <c r="J24" s="33">
        <v>2026</v>
      </c>
      <c r="K24" s="33">
        <v>2027</v>
      </c>
      <c r="L24" s="33">
        <v>2028</v>
      </c>
      <c r="M24" s="33">
        <v>2029</v>
      </c>
      <c r="N24" s="33">
        <v>2030</v>
      </c>
      <c r="O24" s="33">
        <v>2031</v>
      </c>
      <c r="P24" s="33">
        <v>2032</v>
      </c>
      <c r="Q24" s="33">
        <v>2033</v>
      </c>
      <c r="R24" s="33">
        <v>2034</v>
      </c>
      <c r="S24" s="33">
        <v>2035</v>
      </c>
      <c r="T24" s="33">
        <v>2036</v>
      </c>
      <c r="U24" s="33">
        <v>2037</v>
      </c>
      <c r="V24" s="33">
        <v>2038</v>
      </c>
      <c r="W24" s="33">
        <v>2039</v>
      </c>
      <c r="X24" s="33">
        <v>2040</v>
      </c>
      <c r="Y24" s="33">
        <v>2041</v>
      </c>
      <c r="Z24" s="33">
        <v>2042</v>
      </c>
      <c r="AB24" s="33" t="s">
        <v>57</v>
      </c>
      <c r="AC24" s="40" t="s">
        <v>113</v>
      </c>
      <c r="AD24" s="40" t="s">
        <v>60</v>
      </c>
    </row>
    <row r="25" spans="2:30" x14ac:dyDescent="0.2">
      <c r="B25" s="34" t="s">
        <v>119</v>
      </c>
      <c r="C25" s="34" t="s">
        <v>75</v>
      </c>
      <c r="D25" s="39">
        <v>1</v>
      </c>
      <c r="E25" s="36" t="s">
        <v>31</v>
      </c>
      <c r="F25" s="45">
        <v>-25345230.933026638</v>
      </c>
      <c r="G25" s="37">
        <v>-461980.16463217081</v>
      </c>
      <c r="H25" s="37">
        <v>-1139291.9949944639</v>
      </c>
      <c r="I25" s="37">
        <v>-3163966.2360612694</v>
      </c>
      <c r="J25" s="37">
        <v>-16395150.570912473</v>
      </c>
      <c r="K25" s="37">
        <v>-19022007.052634925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25113997.512022067</v>
      </c>
      <c r="AB25" s="37">
        <v>25113997.512022067</v>
      </c>
      <c r="AC25" s="41">
        <v>15</v>
      </c>
      <c r="AD25" s="37">
        <v>1004559.9004808826</v>
      </c>
    </row>
    <row r="26" spans="2:30" x14ac:dyDescent="0.2">
      <c r="B26" s="34" t="s">
        <v>119</v>
      </c>
      <c r="C26" s="34" t="s">
        <v>105</v>
      </c>
      <c r="D26" s="39">
        <v>1</v>
      </c>
      <c r="E26" s="36" t="s">
        <v>31</v>
      </c>
      <c r="F26" s="45">
        <v>-70868600.786690563</v>
      </c>
      <c r="G26" s="37">
        <v>-900530.64527097868</v>
      </c>
      <c r="H26" s="37">
        <v>-2388589.12874727</v>
      </c>
      <c r="I26" s="37">
        <v>-7098756.8686129339</v>
      </c>
      <c r="J26" s="37">
        <v>-39941283.912486658</v>
      </c>
      <c r="K26" s="37">
        <v>-63343393.425646842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71045346.237977922</v>
      </c>
      <c r="AB26" s="37">
        <v>71045346.237977922</v>
      </c>
      <c r="AC26" s="41">
        <v>15</v>
      </c>
      <c r="AD26" s="37">
        <v>2841813.8495191168</v>
      </c>
    </row>
    <row r="27" spans="2:30" x14ac:dyDescent="0.2">
      <c r="B27" s="34" t="s">
        <v>119</v>
      </c>
      <c r="C27" s="34" t="s">
        <v>74</v>
      </c>
      <c r="D27" s="39">
        <v>1</v>
      </c>
      <c r="E27" s="36" t="s">
        <v>31</v>
      </c>
      <c r="F27" s="45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B27" s="37" t="e">
        <v>#N/A</v>
      </c>
      <c r="AC27" s="41" t="e">
        <v>#N/A</v>
      </c>
      <c r="AD27" s="37">
        <v>3836045.40625</v>
      </c>
    </row>
    <row r="28" spans="2:30" x14ac:dyDescent="0.2">
      <c r="B28" s="34" t="s">
        <v>120</v>
      </c>
      <c r="C28" s="34" t="s">
        <v>73</v>
      </c>
      <c r="D28" s="39">
        <v>1</v>
      </c>
      <c r="E28" s="36" t="s">
        <v>31</v>
      </c>
      <c r="F28" s="45">
        <v>-25699680.606283862</v>
      </c>
      <c r="G28" s="37">
        <v>-1697881.25</v>
      </c>
      <c r="H28" s="37">
        <v>-9344537.5</v>
      </c>
      <c r="I28" s="37">
        <v>-23103270</v>
      </c>
      <c r="J28" s="37">
        <v>-768505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20948516.25</v>
      </c>
      <c r="AB28" s="37">
        <v>20948516.25</v>
      </c>
      <c r="AC28" s="41">
        <v>16</v>
      </c>
      <c r="AD28" s="37">
        <v>872854.84375</v>
      </c>
    </row>
    <row r="29" spans="2:30" x14ac:dyDescent="0.2">
      <c r="B29" s="34" t="s">
        <v>120</v>
      </c>
      <c r="C29" s="34" t="s">
        <v>74</v>
      </c>
      <c r="D29" s="39">
        <v>1</v>
      </c>
      <c r="E29" s="36" t="s">
        <v>31</v>
      </c>
      <c r="F29" s="45">
        <v>-9385351.7084451783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-461980.16463217081</v>
      </c>
      <c r="P29" s="37">
        <v>-1139291.9949944639</v>
      </c>
      <c r="Q29" s="37">
        <v>-3163966.2360612694</v>
      </c>
      <c r="R29" s="37">
        <v>-16395150.570912473</v>
      </c>
      <c r="S29" s="37">
        <v>-19022007.052634925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33150476.715869129</v>
      </c>
      <c r="AB29" s="37">
        <v>33150476.715869129</v>
      </c>
      <c r="AC29" s="41">
        <v>7</v>
      </c>
      <c r="AD29" s="37">
        <v>1004559.9004808826</v>
      </c>
    </row>
    <row r="30" spans="2:30" x14ac:dyDescent="0.2">
      <c r="B30" s="34" t="s">
        <v>120</v>
      </c>
      <c r="C30" s="34" t="s">
        <v>106</v>
      </c>
      <c r="D30" s="39">
        <v>1</v>
      </c>
      <c r="E30" s="36" t="s">
        <v>31</v>
      </c>
      <c r="F30" s="45">
        <v>-26084476.425809763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-900530.64527097868</v>
      </c>
      <c r="P30" s="37">
        <v>-2388589.12874727</v>
      </c>
      <c r="Q30" s="37">
        <v>-7098756.8686129339</v>
      </c>
      <c r="R30" s="37">
        <v>-39941283.912486658</v>
      </c>
      <c r="S30" s="37">
        <v>-63343393.425646842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93779857.034130856</v>
      </c>
      <c r="AB30" s="37">
        <v>93779857.034130856</v>
      </c>
      <c r="AC30" s="41">
        <v>7</v>
      </c>
      <c r="AD30" s="37">
        <v>2841813.8495191168</v>
      </c>
    </row>
    <row r="31" spans="2:30" x14ac:dyDescent="0.2">
      <c r="B31" s="34" t="s">
        <v>120</v>
      </c>
      <c r="C31" s="34" t="s">
        <v>76</v>
      </c>
      <c r="D31" s="39">
        <v>1</v>
      </c>
      <c r="E31" s="36" t="s">
        <v>31</v>
      </c>
      <c r="F31" s="45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B31" s="37" t="e">
        <v>#N/A</v>
      </c>
      <c r="AC31" s="41" t="e">
        <v>#N/A</v>
      </c>
      <c r="AD31" s="37">
        <v>798979.71875</v>
      </c>
    </row>
    <row r="32" spans="2:30" x14ac:dyDescent="0.2">
      <c r="B32" s="34" t="s">
        <v>120</v>
      </c>
      <c r="C32" s="34" t="s">
        <v>170</v>
      </c>
      <c r="D32" s="39">
        <v>1</v>
      </c>
      <c r="E32" s="36" t="s">
        <v>31</v>
      </c>
      <c r="F32" s="45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B32" s="37" t="e">
        <v>#N/A</v>
      </c>
      <c r="AC32" s="41" t="e">
        <v>#N/A</v>
      </c>
      <c r="AD32" s="37">
        <v>998839.125</v>
      </c>
    </row>
    <row r="33" spans="2:30" x14ac:dyDescent="0.2">
      <c r="B33" s="34" t="s">
        <v>2</v>
      </c>
      <c r="C33" s="34" t="s">
        <v>121</v>
      </c>
      <c r="D33" s="39">
        <v>1</v>
      </c>
      <c r="E33" s="36" t="s">
        <v>31</v>
      </c>
      <c r="F33" s="45">
        <v>-30541973.903143857</v>
      </c>
      <c r="G33" s="37">
        <v>-1679332.5</v>
      </c>
      <c r="H33" s="37">
        <v>-8140916.25</v>
      </c>
      <c r="I33" s="37">
        <v>-25130258.75</v>
      </c>
      <c r="J33" s="37">
        <v>-1740105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7338122.5</v>
      </c>
      <c r="AB33" s="37">
        <v>7338122.5</v>
      </c>
      <c r="AC33" s="41">
        <v>16</v>
      </c>
      <c r="AD33" s="37">
        <v>1834530.625</v>
      </c>
    </row>
    <row r="34" spans="2:30" x14ac:dyDescent="0.2">
      <c r="B34" s="34" t="s">
        <v>2</v>
      </c>
      <c r="C34" s="34" t="s">
        <v>122</v>
      </c>
      <c r="D34" s="39">
        <v>1</v>
      </c>
      <c r="E34" s="36" t="s">
        <v>31</v>
      </c>
      <c r="F34" s="45">
        <v>-50330633.141810186</v>
      </c>
      <c r="G34" s="37">
        <v>-3344148.75</v>
      </c>
      <c r="H34" s="37">
        <v>-18288095</v>
      </c>
      <c r="I34" s="37">
        <v>-45229652.5</v>
      </c>
      <c r="J34" s="37">
        <v>-1512770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41024799.75</v>
      </c>
      <c r="AB34" s="37">
        <v>41024799.75</v>
      </c>
      <c r="AC34" s="41">
        <v>16</v>
      </c>
      <c r="AD34" s="37">
        <v>1709366.65625</v>
      </c>
    </row>
    <row r="35" spans="2:30" x14ac:dyDescent="0.2">
      <c r="B35" s="34" t="s">
        <v>2</v>
      </c>
      <c r="C35" s="34" t="s">
        <v>74</v>
      </c>
      <c r="D35" s="39">
        <v>1</v>
      </c>
      <c r="E35" s="36" t="s">
        <v>31</v>
      </c>
      <c r="F35" s="45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B35" s="37" t="e">
        <v>#N/A</v>
      </c>
      <c r="AC35" s="41" t="e">
        <v>#N/A</v>
      </c>
      <c r="AD35" s="37">
        <v>3772903.1875</v>
      </c>
    </row>
    <row r="36" spans="2:30" x14ac:dyDescent="0.2">
      <c r="B36" s="34" t="s">
        <v>3</v>
      </c>
      <c r="C36" s="34" t="s">
        <v>121</v>
      </c>
      <c r="D36" s="39">
        <v>1</v>
      </c>
      <c r="E36" s="36" t="s">
        <v>31</v>
      </c>
      <c r="F36" s="45">
        <v>-30541973.903143857</v>
      </c>
      <c r="G36" s="37">
        <v>-1679332.5</v>
      </c>
      <c r="H36" s="37">
        <v>-8140916.25</v>
      </c>
      <c r="I36" s="37">
        <v>-25130258.75</v>
      </c>
      <c r="J36" s="37">
        <v>-1740105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7338122.5</v>
      </c>
      <c r="AB36" s="37">
        <v>7338122.5</v>
      </c>
      <c r="AC36" s="41">
        <v>16</v>
      </c>
      <c r="AD36" s="37">
        <v>1834530.625</v>
      </c>
    </row>
    <row r="37" spans="2:30" x14ac:dyDescent="0.2">
      <c r="B37" s="34" t="s">
        <v>3</v>
      </c>
      <c r="C37" s="34" t="s">
        <v>122</v>
      </c>
      <c r="D37" s="39">
        <v>1</v>
      </c>
      <c r="E37" s="36" t="s">
        <v>31</v>
      </c>
      <c r="F37" s="45">
        <v>-50330633.141810186</v>
      </c>
      <c r="G37" s="37">
        <v>-3344148.75</v>
      </c>
      <c r="H37" s="37">
        <v>-18288095</v>
      </c>
      <c r="I37" s="37">
        <v>-45229652.5</v>
      </c>
      <c r="J37" s="37">
        <v>-1512770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41024799.75</v>
      </c>
      <c r="AB37" s="37">
        <v>41024799.75</v>
      </c>
      <c r="AC37" s="41">
        <v>16</v>
      </c>
      <c r="AD37" s="37">
        <v>1709366.65625</v>
      </c>
    </row>
    <row r="38" spans="2:30" x14ac:dyDescent="0.2">
      <c r="B38" s="34" t="s">
        <v>3</v>
      </c>
      <c r="C38" s="34" t="s">
        <v>74</v>
      </c>
      <c r="D38" s="39">
        <v>1</v>
      </c>
      <c r="E38" s="36" t="s">
        <v>31</v>
      </c>
      <c r="F38" s="45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B38" s="37" t="e">
        <v>#N/A</v>
      </c>
      <c r="AC38" s="41" t="e">
        <v>#N/A</v>
      </c>
      <c r="AD38" s="37">
        <v>1004559.9004808826</v>
      </c>
    </row>
    <row r="39" spans="2:30" x14ac:dyDescent="0.2">
      <c r="B39" s="34" t="s">
        <v>3</v>
      </c>
      <c r="C39" s="34" t="s">
        <v>106</v>
      </c>
      <c r="D39" s="39">
        <v>1</v>
      </c>
      <c r="E39" s="36" t="s">
        <v>31</v>
      </c>
      <c r="F39" s="45">
        <v>0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B39" s="37" t="e">
        <v>#N/A</v>
      </c>
      <c r="AC39" s="41" t="e">
        <v>#N/A</v>
      </c>
      <c r="AD39" s="37">
        <v>2841813.8495191168</v>
      </c>
    </row>
    <row r="40" spans="2:30" x14ac:dyDescent="0.2">
      <c r="B40" s="34" t="s">
        <v>3</v>
      </c>
      <c r="C40" s="34" t="s">
        <v>76</v>
      </c>
      <c r="D40" s="39">
        <v>1</v>
      </c>
      <c r="E40" s="36" t="s">
        <v>31</v>
      </c>
      <c r="F40" s="45">
        <v>0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B40" s="37" t="e">
        <v>#N/A</v>
      </c>
      <c r="AC40" s="41" t="e">
        <v>#N/A</v>
      </c>
      <c r="AD40" s="37">
        <v>849673.9375</v>
      </c>
    </row>
    <row r="41" spans="2:30" x14ac:dyDescent="0.2">
      <c r="B41" s="34" t="s">
        <v>4</v>
      </c>
      <c r="C41" s="34" t="s">
        <v>173</v>
      </c>
      <c r="D41" s="39">
        <v>1</v>
      </c>
      <c r="E41" s="36" t="s">
        <v>31</v>
      </c>
      <c r="F41" s="45"/>
      <c r="G41" s="37" t="s">
        <v>198</v>
      </c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B41" s="37" t="s">
        <v>198</v>
      </c>
      <c r="AC41" s="41"/>
      <c r="AD41" s="37"/>
    </row>
    <row r="42" spans="2:30" x14ac:dyDescent="0.2">
      <c r="B42" s="34" t="s">
        <v>4</v>
      </c>
      <c r="C42" s="34" t="s">
        <v>148</v>
      </c>
      <c r="D42" s="39">
        <v>1</v>
      </c>
      <c r="E42" s="36" t="s">
        <v>31</v>
      </c>
      <c r="F42" s="45"/>
      <c r="G42" s="37" t="s">
        <v>198</v>
      </c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B42" s="37" t="s">
        <v>198</v>
      </c>
      <c r="AC42" s="41"/>
      <c r="AD42" s="37"/>
    </row>
    <row r="43" spans="2:30" x14ac:dyDescent="0.2">
      <c r="B43" s="34" t="s">
        <v>4</v>
      </c>
      <c r="C43" s="34" t="s">
        <v>149</v>
      </c>
      <c r="D43" s="39">
        <v>1</v>
      </c>
      <c r="E43" s="36" t="s">
        <v>31</v>
      </c>
      <c r="F43" s="45"/>
      <c r="G43" s="37" t="s">
        <v>198</v>
      </c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B43" s="37" t="s">
        <v>198</v>
      </c>
      <c r="AC43" s="41"/>
      <c r="AD43" s="37"/>
    </row>
    <row r="44" spans="2:30" x14ac:dyDescent="0.2">
      <c r="B44" s="34" t="s">
        <v>4</v>
      </c>
      <c r="C44" s="34" t="s">
        <v>150</v>
      </c>
      <c r="D44" s="39">
        <v>1</v>
      </c>
      <c r="E44" s="36" t="s">
        <v>31</v>
      </c>
      <c r="F44" s="45"/>
      <c r="G44" s="37" t="s">
        <v>198</v>
      </c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B44" s="37" t="s">
        <v>198</v>
      </c>
      <c r="AC44" s="41"/>
      <c r="AD44" s="37"/>
    </row>
    <row r="45" spans="2:30" x14ac:dyDescent="0.2">
      <c r="B45" s="34" t="s">
        <v>4</v>
      </c>
      <c r="C45" s="34" t="s">
        <v>151</v>
      </c>
      <c r="D45" s="39">
        <v>1</v>
      </c>
      <c r="E45" s="36" t="s">
        <v>31</v>
      </c>
      <c r="F45" s="45"/>
      <c r="G45" s="37" t="s">
        <v>198</v>
      </c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B45" s="37" t="s">
        <v>198</v>
      </c>
      <c r="AC45" s="41"/>
      <c r="AD45" s="37"/>
    </row>
    <row r="46" spans="2:30" x14ac:dyDescent="0.2">
      <c r="B46" s="34" t="s">
        <v>4</v>
      </c>
      <c r="C46" s="34" t="s">
        <v>74</v>
      </c>
      <c r="D46" s="39">
        <v>1</v>
      </c>
      <c r="E46" s="36" t="s">
        <v>31</v>
      </c>
      <c r="F46" s="45"/>
      <c r="G46" s="37" t="s">
        <v>198</v>
      </c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B46" s="37" t="s">
        <v>198</v>
      </c>
      <c r="AC46" s="41"/>
      <c r="AD46" s="37"/>
    </row>
    <row r="47" spans="2:30" x14ac:dyDescent="0.2">
      <c r="B47" s="34" t="s">
        <v>6</v>
      </c>
      <c r="C47" s="34" t="s">
        <v>173</v>
      </c>
      <c r="D47" s="39">
        <v>1</v>
      </c>
      <c r="E47" s="36" t="s">
        <v>31</v>
      </c>
      <c r="F47" s="45"/>
      <c r="G47" s="37" t="s">
        <v>198</v>
      </c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B47" s="37" t="s">
        <v>198</v>
      </c>
      <c r="AC47" s="41"/>
      <c r="AD47" s="37"/>
    </row>
    <row r="48" spans="2:30" x14ac:dyDescent="0.2">
      <c r="B48" s="34" t="s">
        <v>6</v>
      </c>
      <c r="C48" s="34" t="s">
        <v>148</v>
      </c>
      <c r="D48" s="39">
        <v>1</v>
      </c>
      <c r="E48" s="36" t="s">
        <v>31</v>
      </c>
      <c r="F48" s="45"/>
      <c r="G48" s="37" t="s">
        <v>198</v>
      </c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B48" s="37" t="s">
        <v>198</v>
      </c>
      <c r="AC48" s="41"/>
      <c r="AD48" s="37"/>
    </row>
    <row r="49" spans="2:30" x14ac:dyDescent="0.2">
      <c r="B49" s="34" t="s">
        <v>6</v>
      </c>
      <c r="C49" s="34" t="s">
        <v>149</v>
      </c>
      <c r="D49" s="39">
        <v>1</v>
      </c>
      <c r="E49" s="36" t="s">
        <v>31</v>
      </c>
      <c r="F49" s="45"/>
      <c r="G49" s="37" t="s">
        <v>198</v>
      </c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B49" s="37" t="s">
        <v>198</v>
      </c>
      <c r="AC49" s="41"/>
      <c r="AD49" s="37"/>
    </row>
    <row r="50" spans="2:30" x14ac:dyDescent="0.2">
      <c r="B50" s="34" t="s">
        <v>6</v>
      </c>
      <c r="C50" s="34" t="s">
        <v>150</v>
      </c>
      <c r="D50" s="39">
        <v>1</v>
      </c>
      <c r="E50" s="36" t="s">
        <v>31</v>
      </c>
      <c r="F50" s="45"/>
      <c r="G50" s="37" t="s">
        <v>198</v>
      </c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B50" s="37" t="s">
        <v>198</v>
      </c>
      <c r="AC50" s="41"/>
      <c r="AD50" s="37"/>
    </row>
    <row r="51" spans="2:30" x14ac:dyDescent="0.2">
      <c r="B51" s="34" t="s">
        <v>6</v>
      </c>
      <c r="C51" s="34" t="s">
        <v>151</v>
      </c>
      <c r="D51" s="39">
        <v>1</v>
      </c>
      <c r="E51" s="36" t="s">
        <v>31</v>
      </c>
      <c r="F51" s="45"/>
      <c r="G51" s="37" t="s">
        <v>198</v>
      </c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B51" s="37" t="s">
        <v>198</v>
      </c>
      <c r="AC51" s="41"/>
      <c r="AD51" s="37"/>
    </row>
    <row r="52" spans="2:30" x14ac:dyDescent="0.2">
      <c r="B52" s="34" t="s">
        <v>6</v>
      </c>
      <c r="C52" s="34" t="s">
        <v>74</v>
      </c>
      <c r="D52" s="39">
        <v>1</v>
      </c>
      <c r="E52" s="36" t="s">
        <v>31</v>
      </c>
      <c r="F52" s="45"/>
      <c r="G52" s="37" t="s">
        <v>198</v>
      </c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B52" s="37" t="s">
        <v>198</v>
      </c>
      <c r="AC52" s="41"/>
      <c r="AD52" s="37"/>
    </row>
    <row r="53" spans="2:30" x14ac:dyDescent="0.2">
      <c r="B53" s="34" t="s">
        <v>6</v>
      </c>
      <c r="C53" s="34" t="s">
        <v>106</v>
      </c>
      <c r="D53" s="39">
        <v>1</v>
      </c>
      <c r="E53" s="36" t="s">
        <v>31</v>
      </c>
      <c r="F53" s="45"/>
      <c r="G53" s="37" t="s">
        <v>198</v>
      </c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B53" s="37" t="s">
        <v>198</v>
      </c>
      <c r="AC53" s="41"/>
      <c r="AD53" s="37"/>
    </row>
    <row r="54" spans="2:30" x14ac:dyDescent="0.2">
      <c r="B54" s="34" t="s">
        <v>6</v>
      </c>
      <c r="C54" s="34" t="s">
        <v>76</v>
      </c>
      <c r="D54" s="39">
        <v>1</v>
      </c>
      <c r="E54" s="36" t="s">
        <v>31</v>
      </c>
      <c r="F54" s="45"/>
      <c r="G54" s="37" t="s">
        <v>198</v>
      </c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B54" s="37" t="s">
        <v>198</v>
      </c>
      <c r="AC54" s="41"/>
      <c r="AD54" s="37"/>
    </row>
    <row r="55" spans="2:30" x14ac:dyDescent="0.2">
      <c r="B55" s="34" t="s">
        <v>107</v>
      </c>
      <c r="C55" s="34" t="s">
        <v>152</v>
      </c>
      <c r="D55" s="39">
        <v>0</v>
      </c>
      <c r="E55" s="36" t="s">
        <v>31</v>
      </c>
      <c r="F55" s="45"/>
      <c r="G55" s="37" t="s">
        <v>198</v>
      </c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B55" s="37" t="s">
        <v>198</v>
      </c>
      <c r="AC55" s="41"/>
      <c r="AD55" s="37"/>
    </row>
    <row r="56" spans="2:30" x14ac:dyDescent="0.2">
      <c r="B56" s="34" t="s">
        <v>107</v>
      </c>
      <c r="C56" s="34" t="s">
        <v>153</v>
      </c>
      <c r="D56" s="39">
        <v>0</v>
      </c>
      <c r="E56" s="36" t="s">
        <v>31</v>
      </c>
      <c r="F56" s="45"/>
      <c r="G56" s="37" t="s">
        <v>198</v>
      </c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B56" s="37" t="s">
        <v>198</v>
      </c>
      <c r="AC56" s="41"/>
      <c r="AD56" s="37"/>
    </row>
    <row r="57" spans="2:30" x14ac:dyDescent="0.2">
      <c r="B57" s="34" t="s">
        <v>107</v>
      </c>
      <c r="C57" s="34" t="s">
        <v>154</v>
      </c>
      <c r="D57" s="39">
        <v>0</v>
      </c>
      <c r="E57" s="36" t="s">
        <v>31</v>
      </c>
      <c r="F57" s="45"/>
      <c r="G57" s="37" t="s">
        <v>198</v>
      </c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B57" s="37" t="s">
        <v>198</v>
      </c>
      <c r="AC57" s="41"/>
      <c r="AD57" s="37"/>
    </row>
    <row r="58" spans="2:30" x14ac:dyDescent="0.2">
      <c r="B58" s="34" t="s">
        <v>107</v>
      </c>
      <c r="C58" s="34" t="s">
        <v>156</v>
      </c>
      <c r="D58" s="39">
        <v>0</v>
      </c>
      <c r="E58" s="36" t="s">
        <v>31</v>
      </c>
      <c r="F58" s="45"/>
      <c r="G58" s="37" t="s">
        <v>198</v>
      </c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B58" s="37" t="s">
        <v>198</v>
      </c>
      <c r="AC58" s="41"/>
      <c r="AD58" s="37"/>
    </row>
    <row r="59" spans="2:30" x14ac:dyDescent="0.2">
      <c r="B59" s="34" t="s">
        <v>107</v>
      </c>
      <c r="C59" s="34" t="s">
        <v>111</v>
      </c>
      <c r="D59" s="39">
        <v>1</v>
      </c>
      <c r="E59" s="36" t="s">
        <v>31</v>
      </c>
      <c r="F59" s="45"/>
      <c r="G59" s="37" t="s">
        <v>198</v>
      </c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B59" s="37" t="s">
        <v>198</v>
      </c>
      <c r="AC59" s="41"/>
      <c r="AD59" s="37"/>
    </row>
    <row r="60" spans="2:30" x14ac:dyDescent="0.2">
      <c r="B60" s="34" t="s">
        <v>108</v>
      </c>
      <c r="C60" s="34" t="s">
        <v>115</v>
      </c>
      <c r="D60" s="39">
        <v>0</v>
      </c>
      <c r="E60" s="36" t="s">
        <v>31</v>
      </c>
      <c r="F60" s="45"/>
      <c r="G60" s="37" t="s">
        <v>198</v>
      </c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B60" s="37" t="s">
        <v>198</v>
      </c>
      <c r="AC60" s="41"/>
      <c r="AD60" s="37"/>
    </row>
    <row r="61" spans="2:30" x14ac:dyDescent="0.2">
      <c r="B61" s="34" t="s">
        <v>108</v>
      </c>
      <c r="C61" s="34" t="s">
        <v>116</v>
      </c>
      <c r="D61" s="39">
        <v>0</v>
      </c>
      <c r="E61" s="36" t="s">
        <v>31</v>
      </c>
      <c r="F61" s="45"/>
      <c r="G61" s="37" t="s">
        <v>198</v>
      </c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B61" s="37" t="s">
        <v>198</v>
      </c>
      <c r="AC61" s="41"/>
      <c r="AD61" s="37"/>
    </row>
    <row r="62" spans="2:30" x14ac:dyDescent="0.2">
      <c r="B62" s="34" t="s">
        <v>108</v>
      </c>
      <c r="C62" s="34" t="s">
        <v>157</v>
      </c>
      <c r="D62" s="39">
        <v>0</v>
      </c>
      <c r="E62" s="36" t="s">
        <v>31</v>
      </c>
      <c r="F62" s="45"/>
      <c r="G62" s="37" t="s">
        <v>198</v>
      </c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B62" s="37" t="s">
        <v>198</v>
      </c>
      <c r="AC62" s="41"/>
      <c r="AD62" s="37"/>
    </row>
    <row r="63" spans="2:30" x14ac:dyDescent="0.2">
      <c r="B63" s="34" t="s">
        <v>108</v>
      </c>
      <c r="C63" s="34" t="s">
        <v>158</v>
      </c>
      <c r="D63" s="39">
        <v>0</v>
      </c>
      <c r="E63" s="36" t="s">
        <v>31</v>
      </c>
      <c r="F63" s="45"/>
      <c r="G63" s="37" t="s">
        <v>198</v>
      </c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B63" s="37" t="s">
        <v>198</v>
      </c>
      <c r="AC63" s="41"/>
      <c r="AD63" s="37"/>
    </row>
    <row r="64" spans="2:30" x14ac:dyDescent="0.2">
      <c r="B64" s="34" t="s">
        <v>108</v>
      </c>
      <c r="C64" s="34" t="s">
        <v>111</v>
      </c>
      <c r="D64" s="39">
        <v>1</v>
      </c>
      <c r="E64" s="36" t="s">
        <v>31</v>
      </c>
      <c r="F64" s="45"/>
      <c r="G64" s="37" t="s">
        <v>198</v>
      </c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B64" s="37" t="s">
        <v>198</v>
      </c>
      <c r="AC64" s="41"/>
      <c r="AD64" s="37"/>
    </row>
    <row r="65" spans="2:30" x14ac:dyDescent="0.2">
      <c r="B65" s="34" t="s">
        <v>109</v>
      </c>
      <c r="C65" s="34" t="s">
        <v>159</v>
      </c>
      <c r="D65" s="39">
        <v>0</v>
      </c>
      <c r="E65" s="36" t="s">
        <v>31</v>
      </c>
      <c r="F65" s="45"/>
      <c r="G65" s="37" t="s">
        <v>198</v>
      </c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B65" s="37" t="s">
        <v>198</v>
      </c>
      <c r="AC65" s="41"/>
      <c r="AD65" s="37"/>
    </row>
    <row r="66" spans="2:30" x14ac:dyDescent="0.2">
      <c r="B66" s="34" t="s">
        <v>109</v>
      </c>
      <c r="C66" s="34" t="s">
        <v>168</v>
      </c>
      <c r="D66" s="39">
        <v>1</v>
      </c>
      <c r="E66" s="36" t="s">
        <v>31</v>
      </c>
      <c r="F66" s="45"/>
      <c r="G66" s="37" t="s">
        <v>198</v>
      </c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B66" s="37" t="s">
        <v>198</v>
      </c>
      <c r="AC66" s="41"/>
      <c r="AD66" s="37"/>
    </row>
    <row r="67" spans="2:30" x14ac:dyDescent="0.2">
      <c r="B67" s="34" t="s">
        <v>109</v>
      </c>
      <c r="C67" s="34" t="s">
        <v>161</v>
      </c>
      <c r="D67" s="39">
        <v>0</v>
      </c>
      <c r="E67" s="36" t="s">
        <v>31</v>
      </c>
      <c r="F67" s="45"/>
      <c r="G67" s="37" t="s">
        <v>198</v>
      </c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B67" s="37" t="s">
        <v>198</v>
      </c>
      <c r="AC67" s="41"/>
      <c r="AD67" s="37"/>
    </row>
    <row r="68" spans="2:30" x14ac:dyDescent="0.2">
      <c r="B68" s="34" t="s">
        <v>109</v>
      </c>
      <c r="C68" s="34" t="s">
        <v>111</v>
      </c>
      <c r="D68" s="39">
        <v>1</v>
      </c>
      <c r="E68" s="36" t="s">
        <v>31</v>
      </c>
      <c r="F68" s="45"/>
      <c r="G68" s="37" t="s">
        <v>198</v>
      </c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B68" s="37" t="s">
        <v>198</v>
      </c>
      <c r="AC68" s="41"/>
      <c r="AD68" s="37"/>
    </row>
    <row r="69" spans="2:30" x14ac:dyDescent="0.2">
      <c r="B69" s="34" t="s">
        <v>110</v>
      </c>
      <c r="C69" s="34" t="s">
        <v>162</v>
      </c>
      <c r="D69" s="39">
        <v>0</v>
      </c>
      <c r="E69" s="36" t="s">
        <v>31</v>
      </c>
      <c r="F69" s="45"/>
      <c r="G69" s="37" t="s">
        <v>198</v>
      </c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B69" s="37" t="s">
        <v>198</v>
      </c>
      <c r="AC69" s="41"/>
      <c r="AD69" s="37"/>
    </row>
    <row r="70" spans="2:30" x14ac:dyDescent="0.2">
      <c r="B70" s="34" t="s">
        <v>110</v>
      </c>
      <c r="C70" s="34" t="s">
        <v>148</v>
      </c>
      <c r="D70" s="39">
        <v>0</v>
      </c>
      <c r="E70" s="36" t="s">
        <v>31</v>
      </c>
      <c r="F70" s="45"/>
      <c r="G70" s="37" t="s">
        <v>198</v>
      </c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B70" s="37" t="s">
        <v>198</v>
      </c>
      <c r="AC70" s="41"/>
      <c r="AD70" s="37"/>
    </row>
    <row r="71" spans="2:30" x14ac:dyDescent="0.2">
      <c r="B71" s="34" t="s">
        <v>110</v>
      </c>
      <c r="C71" s="34" t="s">
        <v>151</v>
      </c>
      <c r="D71" s="39">
        <v>0</v>
      </c>
      <c r="E71" s="36" t="s">
        <v>31</v>
      </c>
      <c r="F71" s="45"/>
      <c r="G71" s="37" t="s">
        <v>198</v>
      </c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B71" s="37" t="s">
        <v>198</v>
      </c>
      <c r="AC71" s="41"/>
      <c r="AD71" s="37"/>
    </row>
    <row r="72" spans="2:30" x14ac:dyDescent="0.2">
      <c r="B72" s="34" t="s">
        <v>110</v>
      </c>
      <c r="C72" s="34" t="s">
        <v>150</v>
      </c>
      <c r="D72" s="39">
        <v>0</v>
      </c>
      <c r="E72" s="36" t="s">
        <v>31</v>
      </c>
      <c r="F72" s="45"/>
      <c r="G72" s="37" t="s">
        <v>198</v>
      </c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B72" s="37" t="s">
        <v>198</v>
      </c>
      <c r="AC72" s="41"/>
      <c r="AD72" s="37"/>
    </row>
    <row r="73" spans="2:30" x14ac:dyDescent="0.2">
      <c r="B73" s="34" t="s">
        <v>110</v>
      </c>
      <c r="C73" s="34" t="s">
        <v>165</v>
      </c>
      <c r="D73" s="39">
        <v>0</v>
      </c>
      <c r="E73" s="36" t="s">
        <v>31</v>
      </c>
      <c r="F73" s="45"/>
      <c r="G73" s="37" t="s">
        <v>198</v>
      </c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B73" s="37" t="s">
        <v>198</v>
      </c>
      <c r="AC73" s="41"/>
      <c r="AD73" s="37"/>
    </row>
    <row r="74" spans="2:30" x14ac:dyDescent="0.2">
      <c r="B74" s="34" t="s">
        <v>110</v>
      </c>
      <c r="C74" s="34" t="s">
        <v>166</v>
      </c>
      <c r="D74" s="39">
        <v>0</v>
      </c>
      <c r="E74" s="36" t="s">
        <v>31</v>
      </c>
      <c r="F74" s="45"/>
      <c r="G74" s="37" t="s">
        <v>198</v>
      </c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B74" s="37" t="s">
        <v>198</v>
      </c>
      <c r="AC74" s="41"/>
      <c r="AD74" s="37"/>
    </row>
    <row r="75" spans="2:30" x14ac:dyDescent="0.2">
      <c r="B75" s="34" t="s">
        <v>110</v>
      </c>
      <c r="C75" s="34" t="s">
        <v>111</v>
      </c>
      <c r="D75" s="39">
        <v>1</v>
      </c>
      <c r="E75" s="36" t="s">
        <v>31</v>
      </c>
      <c r="F75" s="45"/>
      <c r="G75" s="37" t="s">
        <v>198</v>
      </c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B75" s="37" t="s">
        <v>198</v>
      </c>
      <c r="AC75" s="41"/>
      <c r="AD75" s="37"/>
    </row>
    <row r="76" spans="2:30" x14ac:dyDescent="0.2">
      <c r="B76" s="34" t="s">
        <v>146</v>
      </c>
      <c r="C76" s="34" t="s">
        <v>167</v>
      </c>
      <c r="D76" s="39">
        <v>1</v>
      </c>
      <c r="E76" s="36" t="s">
        <v>31</v>
      </c>
      <c r="F76" s="45"/>
      <c r="G76" s="37" t="s">
        <v>198</v>
      </c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B76" s="37" t="s">
        <v>198</v>
      </c>
      <c r="AC76" s="41"/>
      <c r="AD76" s="37"/>
    </row>
    <row r="77" spans="2:30" x14ac:dyDescent="0.2">
      <c r="B77" s="34" t="s">
        <v>146</v>
      </c>
      <c r="C77" s="34" t="s">
        <v>159</v>
      </c>
      <c r="D77" s="39">
        <v>0</v>
      </c>
      <c r="E77" s="36" t="s">
        <v>31</v>
      </c>
      <c r="F77" s="45"/>
      <c r="G77" s="37" t="s">
        <v>198</v>
      </c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B77" s="37" t="s">
        <v>198</v>
      </c>
      <c r="AC77" s="41"/>
      <c r="AD77" s="37"/>
    </row>
    <row r="78" spans="2:30" x14ac:dyDescent="0.2">
      <c r="B78" s="34" t="s">
        <v>146</v>
      </c>
      <c r="C78" s="34" t="s">
        <v>160</v>
      </c>
      <c r="D78" s="39">
        <v>0</v>
      </c>
      <c r="E78" s="36" t="s">
        <v>31</v>
      </c>
      <c r="F78" s="45"/>
      <c r="G78" s="37" t="s">
        <v>198</v>
      </c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B78" s="37" t="s">
        <v>198</v>
      </c>
      <c r="AC78" s="41"/>
      <c r="AD78" s="37"/>
    </row>
    <row r="79" spans="2:30" x14ac:dyDescent="0.2">
      <c r="B79" s="34" t="s">
        <v>146</v>
      </c>
      <c r="C79" s="34" t="s">
        <v>111</v>
      </c>
      <c r="D79" s="39">
        <v>1</v>
      </c>
      <c r="E79" s="36" t="s">
        <v>31</v>
      </c>
      <c r="F79" s="45"/>
      <c r="G79" s="37" t="s">
        <v>198</v>
      </c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B79" s="37" t="s">
        <v>198</v>
      </c>
      <c r="AC79" s="41"/>
      <c r="AD79" s="37"/>
    </row>
    <row r="80" spans="2:30" x14ac:dyDescent="0.2">
      <c r="B80" s="34" t="s">
        <v>125</v>
      </c>
      <c r="C80" s="34" t="s">
        <v>126</v>
      </c>
      <c r="D80" s="39"/>
      <c r="E80" s="36"/>
      <c r="F80" s="45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B80" s="37"/>
      <c r="AC80" s="41"/>
      <c r="AD80" s="37"/>
    </row>
    <row r="81" spans="2:30" x14ac:dyDescent="0.2">
      <c r="B81" s="34" t="s">
        <v>119</v>
      </c>
      <c r="C81" s="34" t="s">
        <v>75</v>
      </c>
      <c r="D81" s="39">
        <v>1</v>
      </c>
      <c r="E81" s="36" t="s">
        <v>31</v>
      </c>
      <c r="F81" s="45">
        <v>-3379490.0844296017</v>
      </c>
      <c r="G81" s="37">
        <v>0</v>
      </c>
      <c r="H81" s="37">
        <v>0</v>
      </c>
      <c r="I81" s="37">
        <v>0</v>
      </c>
      <c r="J81" s="37">
        <v>-5225000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3265625</v>
      </c>
      <c r="AB81" s="37">
        <v>3265625</v>
      </c>
      <c r="AC81" s="41">
        <v>15</v>
      </c>
      <c r="AD81" s="37">
        <v>130625</v>
      </c>
    </row>
    <row r="82" spans="2:30" x14ac:dyDescent="0.2">
      <c r="B82" s="34" t="s">
        <v>119</v>
      </c>
      <c r="C82" s="34" t="s">
        <v>105</v>
      </c>
      <c r="D82" s="39">
        <v>1</v>
      </c>
      <c r="E82" s="36" t="s">
        <v>31</v>
      </c>
      <c r="F82" s="45">
        <v>-7349178.1979581518</v>
      </c>
      <c r="G82" s="37">
        <v>0</v>
      </c>
      <c r="H82" s="37">
        <v>0</v>
      </c>
      <c r="I82" s="37">
        <v>0</v>
      </c>
      <c r="J82" s="37">
        <v>-11362500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7101562.5</v>
      </c>
      <c r="AB82" s="37">
        <v>7101562.5</v>
      </c>
      <c r="AC82" s="41">
        <v>15</v>
      </c>
      <c r="AD82" s="37">
        <v>284062.5</v>
      </c>
    </row>
    <row r="83" spans="2:30" x14ac:dyDescent="0.2">
      <c r="B83" s="34" t="s">
        <v>120</v>
      </c>
      <c r="C83" s="34" t="s">
        <v>74</v>
      </c>
      <c r="D83" s="39">
        <v>1</v>
      </c>
      <c r="E83" s="36" t="s">
        <v>31</v>
      </c>
      <c r="F83" s="45">
        <v>-1267382.0266790176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-5225000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4310625</v>
      </c>
      <c r="AB83" s="37">
        <v>4310625</v>
      </c>
      <c r="AC83" s="41">
        <v>7</v>
      </c>
      <c r="AD83" s="37">
        <v>130625</v>
      </c>
    </row>
    <row r="84" spans="2:30" x14ac:dyDescent="0.2">
      <c r="B84" s="34" t="s">
        <v>120</v>
      </c>
      <c r="C84" s="34" t="s">
        <v>106</v>
      </c>
      <c r="D84" s="39">
        <v>1</v>
      </c>
      <c r="E84" s="36" t="s">
        <v>31</v>
      </c>
      <c r="F84" s="45">
        <v>-2756101.1058641784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-11362500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9374062.5</v>
      </c>
      <c r="AB84" s="37">
        <v>9374062.5</v>
      </c>
      <c r="AC84" s="41">
        <v>7</v>
      </c>
      <c r="AD84" s="37">
        <v>284062.5</v>
      </c>
    </row>
    <row r="85" spans="2:30" x14ac:dyDescent="0.2">
      <c r="B85" s="34" t="s">
        <v>3</v>
      </c>
      <c r="C85" s="34" t="s">
        <v>74</v>
      </c>
      <c r="D85" s="39">
        <v>1</v>
      </c>
      <c r="E85" s="36" t="s">
        <v>31</v>
      </c>
      <c r="F85" s="45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B85" s="37" t="e">
        <v>#N/A</v>
      </c>
      <c r="AC85" s="41" t="e">
        <v>#N/A</v>
      </c>
      <c r="AD85" s="37">
        <v>130625</v>
      </c>
    </row>
    <row r="86" spans="2:30" x14ac:dyDescent="0.2">
      <c r="B86" s="34" t="s">
        <v>3</v>
      </c>
      <c r="C86" s="34" t="s">
        <v>106</v>
      </c>
      <c r="D86" s="39">
        <v>1</v>
      </c>
      <c r="E86" s="36" t="s">
        <v>31</v>
      </c>
      <c r="F86" s="45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B86" s="37" t="e">
        <v>#N/A</v>
      </c>
      <c r="AC86" s="41" t="e">
        <v>#N/A</v>
      </c>
      <c r="AD86" s="37">
        <v>284062.5</v>
      </c>
    </row>
    <row r="87" spans="2:30" x14ac:dyDescent="0.2">
      <c r="B87" s="34" t="s">
        <v>6</v>
      </c>
      <c r="C87" s="34" t="s">
        <v>74</v>
      </c>
      <c r="D87" s="39">
        <v>1</v>
      </c>
      <c r="E87" s="36" t="s">
        <v>31</v>
      </c>
      <c r="F87" s="45"/>
      <c r="G87" s="37" t="s">
        <v>198</v>
      </c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B87" s="37" t="s">
        <v>198</v>
      </c>
      <c r="AC87" s="41"/>
      <c r="AD87" s="37"/>
    </row>
    <row r="88" spans="2:30" x14ac:dyDescent="0.2">
      <c r="B88" s="34" t="s">
        <v>6</v>
      </c>
      <c r="C88" s="34" t="s">
        <v>106</v>
      </c>
      <c r="D88" s="39">
        <v>1</v>
      </c>
      <c r="E88" s="36" t="s">
        <v>31</v>
      </c>
      <c r="F88" s="45"/>
      <c r="G88" s="37" t="s">
        <v>198</v>
      </c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B88" s="37" t="s">
        <v>198</v>
      </c>
      <c r="AC88" s="41"/>
      <c r="AD88" s="37"/>
    </row>
    <row r="89" spans="2:30" x14ac:dyDescent="0.2">
      <c r="B89" s="34" t="s">
        <v>127</v>
      </c>
      <c r="C89" s="34" t="s">
        <v>204</v>
      </c>
      <c r="D89" s="39"/>
      <c r="E89" s="36"/>
      <c r="F89" s="45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B89" s="37"/>
      <c r="AC89" s="41"/>
      <c r="AD89" s="37"/>
    </row>
    <row r="90" spans="2:30" x14ac:dyDescent="0.2">
      <c r="B90" s="34" t="s">
        <v>119</v>
      </c>
      <c r="C90" s="34" t="s">
        <v>75</v>
      </c>
      <c r="D90" s="39">
        <v>1</v>
      </c>
      <c r="E90" s="36" t="s">
        <v>31</v>
      </c>
      <c r="F90" s="45">
        <v>-18983355.785264842</v>
      </c>
      <c r="G90" s="37">
        <v>0</v>
      </c>
      <c r="H90" s="37">
        <v>0</v>
      </c>
      <c r="I90" s="37">
        <v>0</v>
      </c>
      <c r="J90" s="37">
        <v>-29350000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18343750</v>
      </c>
      <c r="AB90" s="37">
        <v>18343750</v>
      </c>
      <c r="AC90" s="41">
        <v>15</v>
      </c>
      <c r="AD90" s="37">
        <v>733750</v>
      </c>
    </row>
    <row r="91" spans="2:30" x14ac:dyDescent="0.2">
      <c r="B91" s="34" t="s">
        <v>119</v>
      </c>
      <c r="C91" s="34" t="s">
        <v>105</v>
      </c>
      <c r="D91" s="39">
        <v>1</v>
      </c>
      <c r="E91" s="36" t="s">
        <v>31</v>
      </c>
      <c r="F91" s="45">
        <v>-3575144.7735281577</v>
      </c>
      <c r="G91" s="37">
        <v>0</v>
      </c>
      <c r="H91" s="37">
        <v>0</v>
      </c>
      <c r="I91" s="37">
        <v>0</v>
      </c>
      <c r="J91" s="37">
        <v>-5527500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3454687.5</v>
      </c>
      <c r="AB91" s="37">
        <v>3454687.5</v>
      </c>
      <c r="AC91" s="41">
        <v>15</v>
      </c>
      <c r="AD91" s="37">
        <v>138187.5</v>
      </c>
    </row>
    <row r="92" spans="2:30" x14ac:dyDescent="0.2">
      <c r="B92" s="34" t="s">
        <v>120</v>
      </c>
      <c r="C92" s="34" t="s">
        <v>74</v>
      </c>
      <c r="D92" s="39">
        <v>1</v>
      </c>
      <c r="E92" s="36" t="s">
        <v>31</v>
      </c>
      <c r="F92" s="45">
        <v>-7119169.85321132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-29350000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24213750</v>
      </c>
      <c r="AB92" s="37">
        <v>24213750</v>
      </c>
      <c r="AC92" s="41">
        <v>7</v>
      </c>
      <c r="AD92" s="37">
        <v>733750</v>
      </c>
    </row>
    <row r="93" spans="2:30" x14ac:dyDescent="0.2">
      <c r="B93" s="34" t="s">
        <v>120</v>
      </c>
      <c r="C93" s="34" t="s">
        <v>106</v>
      </c>
      <c r="D93" s="39">
        <v>1</v>
      </c>
      <c r="E93" s="36" t="s">
        <v>31</v>
      </c>
      <c r="F93" s="45">
        <v>-1340756.775592013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-5527500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4560187.5</v>
      </c>
      <c r="AB93" s="37">
        <v>4560187.5</v>
      </c>
      <c r="AC93" s="41">
        <v>7</v>
      </c>
      <c r="AD93" s="37">
        <v>138187.5</v>
      </c>
    </row>
    <row r="94" spans="2:30" x14ac:dyDescent="0.2">
      <c r="B94" s="34" t="s">
        <v>3</v>
      </c>
      <c r="C94" s="34" t="s">
        <v>74</v>
      </c>
      <c r="D94" s="39">
        <v>1</v>
      </c>
      <c r="E94" s="36" t="s">
        <v>31</v>
      </c>
      <c r="F94" s="45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B94" s="37" t="e">
        <v>#N/A</v>
      </c>
      <c r="AC94" s="41" t="e">
        <v>#N/A</v>
      </c>
      <c r="AD94" s="37">
        <v>733750</v>
      </c>
    </row>
    <row r="95" spans="2:30" x14ac:dyDescent="0.2">
      <c r="B95" s="34" t="s">
        <v>3</v>
      </c>
      <c r="C95" s="34" t="s">
        <v>106</v>
      </c>
      <c r="D95" s="39">
        <v>1</v>
      </c>
      <c r="E95" s="36" t="s">
        <v>31</v>
      </c>
      <c r="F95" s="45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B95" s="37" t="e">
        <v>#N/A</v>
      </c>
      <c r="AC95" s="41" t="e">
        <v>#N/A</v>
      </c>
      <c r="AD95" s="37">
        <v>138187.5</v>
      </c>
    </row>
    <row r="96" spans="2:30" x14ac:dyDescent="0.2">
      <c r="B96" s="34" t="s">
        <v>6</v>
      </c>
      <c r="C96" s="34" t="s">
        <v>74</v>
      </c>
      <c r="D96" s="39">
        <v>1</v>
      </c>
      <c r="E96" s="36" t="s">
        <v>31</v>
      </c>
      <c r="F96" s="45"/>
      <c r="G96" s="37" t="s">
        <v>198</v>
      </c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B96" s="37" t="s">
        <v>198</v>
      </c>
      <c r="AC96" s="41"/>
      <c r="AD96" s="37"/>
    </row>
    <row r="97" spans="2:30" x14ac:dyDescent="0.2">
      <c r="B97" s="34" t="s">
        <v>6</v>
      </c>
      <c r="C97" s="34" t="s">
        <v>106</v>
      </c>
      <c r="D97" s="39">
        <v>1</v>
      </c>
      <c r="E97" s="36" t="s">
        <v>31</v>
      </c>
      <c r="F97" s="45"/>
      <c r="G97" s="37" t="s">
        <v>198</v>
      </c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B97" s="37" t="s">
        <v>198</v>
      </c>
      <c r="AC97" s="41"/>
      <c r="AD97" s="37"/>
    </row>
    <row r="98" spans="2:30" x14ac:dyDescent="0.2">
      <c r="B98" s="34" t="s">
        <v>132</v>
      </c>
      <c r="C98" s="34" t="s">
        <v>133</v>
      </c>
      <c r="D98" s="39"/>
      <c r="E98" s="36"/>
      <c r="F98" s="45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B98" s="37"/>
      <c r="AC98" s="41"/>
      <c r="AD98" s="37"/>
    </row>
    <row r="99" spans="2:30" x14ac:dyDescent="0.2">
      <c r="B99" s="34" t="s">
        <v>107</v>
      </c>
      <c r="C99" s="34" t="s">
        <v>152</v>
      </c>
      <c r="D99" s="39">
        <v>0</v>
      </c>
      <c r="E99" s="36" t="s">
        <v>31</v>
      </c>
      <c r="F99" s="45"/>
      <c r="G99" s="37" t="s">
        <v>198</v>
      </c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B99" s="37" t="s">
        <v>198</v>
      </c>
      <c r="AC99" s="41"/>
      <c r="AD99" s="37"/>
    </row>
    <row r="100" spans="2:30" x14ac:dyDescent="0.2">
      <c r="B100" s="34" t="s">
        <v>107</v>
      </c>
      <c r="C100" s="34" t="s">
        <v>153</v>
      </c>
      <c r="D100" s="39">
        <v>0</v>
      </c>
      <c r="E100" s="36" t="s">
        <v>31</v>
      </c>
      <c r="F100" s="45"/>
      <c r="G100" s="37" t="s">
        <v>198</v>
      </c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B100" s="37" t="s">
        <v>198</v>
      </c>
      <c r="AC100" s="41"/>
      <c r="AD100" s="37"/>
    </row>
    <row r="101" spans="2:30" x14ac:dyDescent="0.2">
      <c r="B101" s="34" t="s">
        <v>108</v>
      </c>
      <c r="C101" s="34" t="s">
        <v>176</v>
      </c>
      <c r="D101" s="39">
        <v>0</v>
      </c>
      <c r="E101" s="36" t="s">
        <v>31</v>
      </c>
      <c r="F101" s="45"/>
      <c r="G101" s="37" t="s">
        <v>198</v>
      </c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B101" s="37" t="s">
        <v>198</v>
      </c>
      <c r="AC101" s="41"/>
      <c r="AD101" s="37"/>
    </row>
    <row r="102" spans="2:30" x14ac:dyDescent="0.2">
      <c r="B102" s="34" t="s">
        <v>108</v>
      </c>
      <c r="C102" s="34" t="s">
        <v>177</v>
      </c>
      <c r="D102" s="39">
        <v>0</v>
      </c>
      <c r="E102" s="36" t="s">
        <v>31</v>
      </c>
      <c r="F102" s="45"/>
      <c r="G102" s="37" t="s">
        <v>198</v>
      </c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B102" s="37" t="s">
        <v>198</v>
      </c>
      <c r="AC102" s="41"/>
      <c r="AD102" s="37"/>
    </row>
    <row r="103" spans="2:30" x14ac:dyDescent="0.2">
      <c r="B103" s="34" t="s">
        <v>108</v>
      </c>
      <c r="C103" s="34" t="s">
        <v>178</v>
      </c>
      <c r="D103" s="39">
        <v>0</v>
      </c>
      <c r="E103" s="36" t="s">
        <v>31</v>
      </c>
      <c r="F103" s="45"/>
      <c r="G103" s="37" t="s">
        <v>198</v>
      </c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B103" s="37" t="s">
        <v>198</v>
      </c>
      <c r="AC103" s="41"/>
      <c r="AD103" s="37"/>
    </row>
    <row r="104" spans="2:30" x14ac:dyDescent="0.2">
      <c r="B104" s="34" t="s">
        <v>108</v>
      </c>
      <c r="C104" s="34" t="s">
        <v>153</v>
      </c>
      <c r="D104" s="39">
        <v>0</v>
      </c>
      <c r="E104" s="36" t="s">
        <v>31</v>
      </c>
      <c r="F104" s="45"/>
      <c r="G104" s="37" t="s">
        <v>198</v>
      </c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B104" s="37" t="s">
        <v>198</v>
      </c>
      <c r="AC104" s="41"/>
      <c r="AD104" s="37"/>
    </row>
    <row r="105" spans="2:30" x14ac:dyDescent="0.2">
      <c r="B105" s="34" t="s">
        <v>109</v>
      </c>
      <c r="C105" s="34" t="s">
        <v>153</v>
      </c>
      <c r="D105" s="39">
        <v>0</v>
      </c>
      <c r="E105" s="36" t="s">
        <v>31</v>
      </c>
      <c r="F105" s="45"/>
      <c r="G105" s="37" t="s">
        <v>198</v>
      </c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B105" s="37" t="s">
        <v>198</v>
      </c>
      <c r="AC105" s="41"/>
      <c r="AD105" s="37"/>
    </row>
    <row r="106" spans="2:30" x14ac:dyDescent="0.2">
      <c r="B106" s="34" t="s">
        <v>110</v>
      </c>
      <c r="C106" s="34" t="s">
        <v>160</v>
      </c>
      <c r="D106" s="39">
        <v>0</v>
      </c>
      <c r="E106" s="36" t="s">
        <v>31</v>
      </c>
      <c r="F106" s="45"/>
      <c r="G106" s="37" t="s">
        <v>198</v>
      </c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B106" s="37" t="s">
        <v>198</v>
      </c>
      <c r="AC106" s="41"/>
      <c r="AD106" s="37"/>
    </row>
    <row r="107" spans="2:30" x14ac:dyDescent="0.2">
      <c r="B107" s="34" t="s">
        <v>110</v>
      </c>
      <c r="C107" s="34" t="s">
        <v>153</v>
      </c>
      <c r="D107" s="39">
        <v>0</v>
      </c>
      <c r="E107" s="36" t="s">
        <v>31</v>
      </c>
      <c r="F107" s="45"/>
      <c r="G107" s="37" t="s">
        <v>198</v>
      </c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B107" s="37" t="s">
        <v>198</v>
      </c>
      <c r="AC107" s="41"/>
      <c r="AD107" s="37"/>
    </row>
    <row r="108" spans="2:30" x14ac:dyDescent="0.2">
      <c r="B108" s="34" t="s">
        <v>179</v>
      </c>
      <c r="C108" s="34" t="s">
        <v>159</v>
      </c>
      <c r="D108" s="39">
        <v>0</v>
      </c>
      <c r="E108" s="36" t="s">
        <v>31</v>
      </c>
      <c r="F108" s="45"/>
      <c r="G108" s="37" t="s">
        <v>198</v>
      </c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B108" s="37" t="s">
        <v>198</v>
      </c>
      <c r="AC108" s="41"/>
      <c r="AD108" s="37"/>
    </row>
    <row r="109" spans="2:30" x14ac:dyDescent="0.2">
      <c r="B109" s="34" t="s">
        <v>179</v>
      </c>
      <c r="C109" s="34" t="s">
        <v>160</v>
      </c>
      <c r="D109" s="39">
        <v>0</v>
      </c>
      <c r="E109" s="36" t="s">
        <v>31</v>
      </c>
      <c r="F109" s="45"/>
      <c r="G109" s="37" t="s">
        <v>198</v>
      </c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B109" s="37" t="s">
        <v>198</v>
      </c>
      <c r="AC109" s="41"/>
      <c r="AD109" s="37"/>
    </row>
    <row r="111" spans="2:30" ht="15" x14ac:dyDescent="0.25">
      <c r="B111" s="29" t="s">
        <v>55</v>
      </c>
      <c r="C111" s="9"/>
      <c r="D111" s="9"/>
      <c r="E111" s="30"/>
      <c r="F111" s="44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2:30" ht="15" x14ac:dyDescent="0.25">
      <c r="B112" s="31" t="s">
        <v>30</v>
      </c>
      <c r="C112" s="31"/>
      <c r="D112" s="31"/>
      <c r="E112" s="32" t="s">
        <v>22</v>
      </c>
      <c r="F112" s="33" t="s">
        <v>50</v>
      </c>
      <c r="G112" s="33">
        <v>2023</v>
      </c>
      <c r="H112" s="33">
        <v>2024</v>
      </c>
      <c r="I112" s="33">
        <v>2025</v>
      </c>
      <c r="J112" s="33">
        <v>2026</v>
      </c>
      <c r="K112" s="33">
        <v>2027</v>
      </c>
      <c r="L112" s="33">
        <v>2028</v>
      </c>
      <c r="M112" s="33">
        <v>2029</v>
      </c>
      <c r="N112" s="33">
        <v>2030</v>
      </c>
      <c r="O112" s="33">
        <v>2031</v>
      </c>
      <c r="P112" s="33">
        <v>2032</v>
      </c>
      <c r="Q112" s="33">
        <v>2033</v>
      </c>
      <c r="R112" s="33">
        <v>2034</v>
      </c>
      <c r="S112" s="33">
        <v>2035</v>
      </c>
      <c r="T112" s="33">
        <v>2036</v>
      </c>
      <c r="U112" s="33">
        <v>2037</v>
      </c>
      <c r="V112" s="33">
        <v>2038</v>
      </c>
      <c r="W112" s="33">
        <v>2039</v>
      </c>
      <c r="X112" s="33">
        <v>2040</v>
      </c>
      <c r="Y112" s="33">
        <v>2041</v>
      </c>
      <c r="Z112" s="33">
        <v>2042</v>
      </c>
    </row>
    <row r="113" spans="2:26" x14ac:dyDescent="0.2">
      <c r="B113" s="34" t="s">
        <v>119</v>
      </c>
      <c r="C113" s="35"/>
      <c r="D113" s="35"/>
      <c r="E113" s="36" t="s">
        <v>31</v>
      </c>
      <c r="F113" s="45">
        <v>-129501000.56089795</v>
      </c>
      <c r="G113" s="37">
        <v>-1362510.8099031495</v>
      </c>
      <c r="H113" s="37">
        <v>-3527881.1237417338</v>
      </c>
      <c r="I113" s="37">
        <v>-10262723.104674203</v>
      </c>
      <c r="J113" s="37">
        <v>-107801434.48339912</v>
      </c>
      <c r="K113" s="37">
        <v>-82365400.478281766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128324968.74999999</v>
      </c>
    </row>
    <row r="114" spans="2:26" x14ac:dyDescent="0.2">
      <c r="B114" s="34" t="s">
        <v>120</v>
      </c>
      <c r="C114" s="35"/>
      <c r="D114" s="35"/>
      <c r="E114" s="36" t="s">
        <v>31</v>
      </c>
      <c r="F114" s="45">
        <v>-73652918.50188534</v>
      </c>
      <c r="G114" s="37">
        <v>-1697881.25</v>
      </c>
      <c r="H114" s="37">
        <v>-9344537.5</v>
      </c>
      <c r="I114" s="37">
        <v>-23103270</v>
      </c>
      <c r="J114" s="37">
        <v>-768505</v>
      </c>
      <c r="K114" s="37">
        <v>0</v>
      </c>
      <c r="L114" s="37">
        <v>0</v>
      </c>
      <c r="M114" s="37">
        <v>0</v>
      </c>
      <c r="N114" s="37">
        <v>0</v>
      </c>
      <c r="O114" s="37">
        <v>-1362510.8099031495</v>
      </c>
      <c r="P114" s="37">
        <v>-3527881.1237417338</v>
      </c>
      <c r="Q114" s="37">
        <v>-10262723.104674203</v>
      </c>
      <c r="R114" s="37">
        <v>-107801434.48339912</v>
      </c>
      <c r="S114" s="37">
        <v>-82365400.478281766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190337475</v>
      </c>
    </row>
    <row r="115" spans="2:26" x14ac:dyDescent="0.2">
      <c r="B115" s="34" t="s">
        <v>2</v>
      </c>
      <c r="C115" s="35"/>
      <c r="D115" s="35"/>
      <c r="E115" s="36" t="s">
        <v>31</v>
      </c>
      <c r="F115" s="45">
        <v>-80872607.044954032</v>
      </c>
      <c r="G115" s="37">
        <v>-5023481.25</v>
      </c>
      <c r="H115" s="37">
        <v>-26429011.25</v>
      </c>
      <c r="I115" s="37">
        <v>-70359911.25</v>
      </c>
      <c r="J115" s="37">
        <v>-3252875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48362922.25</v>
      </c>
    </row>
    <row r="116" spans="2:26" x14ac:dyDescent="0.2">
      <c r="B116" s="34" t="s">
        <v>3</v>
      </c>
      <c r="C116" s="35"/>
      <c r="D116" s="35"/>
      <c r="E116" s="36" t="s">
        <v>31</v>
      </c>
      <c r="F116" s="45">
        <v>-80872607.044954032</v>
      </c>
      <c r="G116" s="37">
        <v>-5023481.25</v>
      </c>
      <c r="H116" s="37">
        <v>-26429011.25</v>
      </c>
      <c r="I116" s="37">
        <v>-70359911.25</v>
      </c>
      <c r="J116" s="37">
        <v>-3252875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48362922.25</v>
      </c>
    </row>
    <row r="117" spans="2:26" x14ac:dyDescent="0.2">
      <c r="B117" s="34" t="s">
        <v>4</v>
      </c>
      <c r="C117" s="35"/>
      <c r="D117" s="35"/>
      <c r="E117" s="36" t="s">
        <v>31</v>
      </c>
      <c r="F117" s="45"/>
      <c r="G117" s="37" t="s">
        <v>198</v>
      </c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2:26" x14ac:dyDescent="0.2">
      <c r="B118" s="34" t="s">
        <v>6</v>
      </c>
      <c r="C118" s="35"/>
      <c r="D118" s="35"/>
      <c r="E118" s="36" t="s">
        <v>31</v>
      </c>
      <c r="F118" s="45"/>
      <c r="G118" s="37" t="s">
        <v>198</v>
      </c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2:26" x14ac:dyDescent="0.2">
      <c r="B119" s="34" t="s">
        <v>107</v>
      </c>
      <c r="C119" s="35"/>
      <c r="D119" s="35"/>
      <c r="E119" s="36" t="s">
        <v>31</v>
      </c>
      <c r="F119" s="45"/>
      <c r="G119" s="37" t="s">
        <v>198</v>
      </c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2:26" x14ac:dyDescent="0.2">
      <c r="B120" s="34" t="s">
        <v>108</v>
      </c>
      <c r="C120" s="35"/>
      <c r="D120" s="35"/>
      <c r="E120" s="36" t="s">
        <v>31</v>
      </c>
      <c r="F120" s="45"/>
      <c r="G120" s="37" t="s">
        <v>198</v>
      </c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2:26" x14ac:dyDescent="0.2">
      <c r="B121" s="34" t="s">
        <v>109</v>
      </c>
      <c r="C121" s="35"/>
      <c r="D121" s="35"/>
      <c r="E121" s="36" t="s">
        <v>31</v>
      </c>
      <c r="F121" s="45"/>
      <c r="G121" s="37" t="s">
        <v>198</v>
      </c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2:26" x14ac:dyDescent="0.2">
      <c r="B122" s="34" t="s">
        <v>110</v>
      </c>
      <c r="C122" s="35"/>
      <c r="D122" s="35"/>
      <c r="E122" s="36" t="s">
        <v>31</v>
      </c>
      <c r="F122" s="45"/>
      <c r="G122" s="37" t="s">
        <v>198</v>
      </c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2:26" x14ac:dyDescent="0.2">
      <c r="B123" s="34" t="s">
        <v>146</v>
      </c>
      <c r="C123" s="35"/>
      <c r="D123" s="35"/>
      <c r="E123" s="36" t="s">
        <v>31</v>
      </c>
      <c r="F123" s="45"/>
      <c r="G123" s="37" t="s">
        <v>198</v>
      </c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5" spans="2:26" ht="15" x14ac:dyDescent="0.25">
      <c r="B125" s="29" t="s">
        <v>56</v>
      </c>
      <c r="C125" s="9"/>
      <c r="D125" s="9"/>
      <c r="E125" s="30"/>
      <c r="F125" s="44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2:26" ht="15" x14ac:dyDescent="0.25">
      <c r="B126" s="31" t="s">
        <v>30</v>
      </c>
      <c r="C126" s="31"/>
      <c r="D126" s="31"/>
      <c r="E126" s="32" t="s">
        <v>22</v>
      </c>
      <c r="F126" s="33" t="s">
        <v>50</v>
      </c>
      <c r="G126" s="33">
        <v>2023</v>
      </c>
      <c r="H126" s="33">
        <v>2024</v>
      </c>
      <c r="I126" s="33">
        <v>2025</v>
      </c>
      <c r="J126" s="33">
        <v>2026</v>
      </c>
      <c r="K126" s="33">
        <v>2027</v>
      </c>
      <c r="L126" s="33">
        <v>2028</v>
      </c>
      <c r="M126" s="33">
        <v>2029</v>
      </c>
      <c r="N126" s="33">
        <v>2030</v>
      </c>
      <c r="O126" s="33">
        <v>2031</v>
      </c>
      <c r="P126" s="33">
        <v>2032</v>
      </c>
      <c r="Q126" s="33">
        <v>2033</v>
      </c>
      <c r="R126" s="33">
        <v>2034</v>
      </c>
      <c r="S126" s="33">
        <v>2035</v>
      </c>
      <c r="T126" s="33">
        <v>2036</v>
      </c>
      <c r="U126" s="33">
        <v>2037</v>
      </c>
      <c r="V126" s="33">
        <v>2038</v>
      </c>
      <c r="W126" s="33">
        <v>2039</v>
      </c>
      <c r="X126" s="33">
        <v>2040</v>
      </c>
      <c r="Y126" s="33">
        <v>2041</v>
      </c>
      <c r="Z126" s="33">
        <v>2042</v>
      </c>
    </row>
    <row r="127" spans="2:26" x14ac:dyDescent="0.2">
      <c r="B127" s="34" t="s">
        <v>119</v>
      </c>
      <c r="C127" s="35"/>
      <c r="D127" s="35"/>
      <c r="E127" s="36" t="s">
        <v>31</v>
      </c>
      <c r="F127" s="45">
        <v>0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</row>
    <row r="128" spans="2:26" x14ac:dyDescent="0.2">
      <c r="B128" s="34" t="s">
        <v>120</v>
      </c>
      <c r="C128" s="35"/>
      <c r="D128" s="35"/>
      <c r="E128" s="36" t="s">
        <v>31</v>
      </c>
      <c r="F128" s="45">
        <v>0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</row>
    <row r="129" spans="1:26" x14ac:dyDescent="0.2">
      <c r="B129" s="34" t="s">
        <v>2</v>
      </c>
      <c r="C129" s="35"/>
      <c r="D129" s="35"/>
      <c r="E129" s="36" t="s">
        <v>31</v>
      </c>
      <c r="F129" s="45">
        <v>0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</row>
    <row r="130" spans="1:26" x14ac:dyDescent="0.2">
      <c r="B130" s="34" t="s">
        <v>3</v>
      </c>
      <c r="C130" s="35"/>
      <c r="D130" s="35"/>
      <c r="E130" s="36" t="s">
        <v>31</v>
      </c>
      <c r="F130" s="45">
        <v>0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</row>
    <row r="131" spans="1:26" x14ac:dyDescent="0.2">
      <c r="B131" s="34" t="s">
        <v>4</v>
      </c>
      <c r="C131" s="35"/>
      <c r="D131" s="35"/>
      <c r="E131" s="36" t="s">
        <v>31</v>
      </c>
      <c r="F131" s="45"/>
      <c r="G131" s="37" t="s">
        <v>198</v>
      </c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x14ac:dyDescent="0.2">
      <c r="B132" s="34" t="s">
        <v>6</v>
      </c>
      <c r="C132" s="35"/>
      <c r="D132" s="35"/>
      <c r="E132" s="36" t="s">
        <v>31</v>
      </c>
      <c r="F132" s="45"/>
      <c r="G132" s="37" t="s">
        <v>198</v>
      </c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x14ac:dyDescent="0.2">
      <c r="B133" s="34" t="s">
        <v>107</v>
      </c>
      <c r="C133" s="35"/>
      <c r="D133" s="35"/>
      <c r="E133" s="36" t="s">
        <v>31</v>
      </c>
      <c r="F133" s="45"/>
      <c r="G133" s="37" t="s">
        <v>198</v>
      </c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x14ac:dyDescent="0.2">
      <c r="B134" s="34" t="s">
        <v>108</v>
      </c>
      <c r="C134" s="35"/>
      <c r="D134" s="35"/>
      <c r="E134" s="36" t="s">
        <v>31</v>
      </c>
      <c r="F134" s="45"/>
      <c r="G134" s="37" t="s">
        <v>198</v>
      </c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x14ac:dyDescent="0.2">
      <c r="B135" s="34" t="s">
        <v>109</v>
      </c>
      <c r="C135" s="35"/>
      <c r="D135" s="35"/>
      <c r="E135" s="36" t="s">
        <v>31</v>
      </c>
      <c r="F135" s="45"/>
      <c r="G135" s="37" t="s">
        <v>198</v>
      </c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x14ac:dyDescent="0.2">
      <c r="B136" s="34" t="s">
        <v>110</v>
      </c>
      <c r="C136" s="35"/>
      <c r="D136" s="35"/>
      <c r="E136" s="36" t="s">
        <v>31</v>
      </c>
      <c r="F136" s="45"/>
      <c r="G136" s="37" t="s">
        <v>198</v>
      </c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x14ac:dyDescent="0.2">
      <c r="B137" s="34" t="s">
        <v>146</v>
      </c>
      <c r="C137" s="35"/>
      <c r="D137" s="35"/>
      <c r="E137" s="36" t="s">
        <v>31</v>
      </c>
      <c r="F137" s="45"/>
      <c r="G137" s="37" t="s">
        <v>198</v>
      </c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9" spans="1:26" ht="15" x14ac:dyDescent="0.25">
      <c r="B139" s="27" t="s">
        <v>112</v>
      </c>
      <c r="C139" s="28"/>
      <c r="D139" s="28"/>
      <c r="E139" s="6"/>
      <c r="F139" s="18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" x14ac:dyDescent="0.25">
      <c r="A140" s="75"/>
      <c r="B140" s="31" t="s">
        <v>30</v>
      </c>
      <c r="C140" s="31" t="s">
        <v>52</v>
      </c>
      <c r="D140" s="32" t="s">
        <v>53</v>
      </c>
      <c r="E140" s="32" t="s">
        <v>22</v>
      </c>
      <c r="F140" s="33" t="s">
        <v>50</v>
      </c>
      <c r="G140" s="33">
        <v>2023</v>
      </c>
      <c r="H140" s="33">
        <v>2024</v>
      </c>
      <c r="I140" s="33">
        <v>2025</v>
      </c>
      <c r="J140" s="33">
        <v>2026</v>
      </c>
      <c r="K140" s="33">
        <v>2027</v>
      </c>
      <c r="L140" s="33">
        <v>2028</v>
      </c>
      <c r="M140" s="33">
        <v>2029</v>
      </c>
      <c r="N140" s="33">
        <v>2030</v>
      </c>
      <c r="O140" s="33">
        <v>2031</v>
      </c>
      <c r="P140" s="33">
        <v>2032</v>
      </c>
      <c r="Q140" s="33">
        <v>2033</v>
      </c>
      <c r="R140" s="33">
        <v>2034</v>
      </c>
      <c r="S140" s="33">
        <v>2035</v>
      </c>
      <c r="T140" s="33">
        <v>2036</v>
      </c>
      <c r="U140" s="33">
        <v>2037</v>
      </c>
      <c r="V140" s="33">
        <v>2038</v>
      </c>
      <c r="W140" s="33">
        <v>2039</v>
      </c>
      <c r="X140" s="33">
        <v>2040</v>
      </c>
      <c r="Y140" s="33">
        <v>2041</v>
      </c>
      <c r="Z140" s="33">
        <v>2042</v>
      </c>
    </row>
    <row r="141" spans="1:26" x14ac:dyDescent="0.2">
      <c r="A141" s="75"/>
      <c r="B141" s="35" t="s">
        <v>119</v>
      </c>
      <c r="C141" s="35" t="s">
        <v>75</v>
      </c>
      <c r="D141" s="36">
        <v>1</v>
      </c>
      <c r="E141" s="36" t="s">
        <v>31</v>
      </c>
      <c r="F141" s="45">
        <v>-2124765.3608126263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-321459.16815388243</v>
      </c>
      <c r="M141" s="37">
        <v>-321459.16815388243</v>
      </c>
      <c r="N141" s="37">
        <v>-321459.16815388243</v>
      </c>
      <c r="O141" s="37">
        <v>-321459.16815388243</v>
      </c>
      <c r="P141" s="37">
        <v>-321459.16815388243</v>
      </c>
      <c r="Q141" s="37">
        <v>-321459.16815388243</v>
      </c>
      <c r="R141" s="37">
        <v>-321459.16815388243</v>
      </c>
      <c r="S141" s="37">
        <v>-321459.16815388243</v>
      </c>
      <c r="T141" s="37">
        <v>-321459.16815388243</v>
      </c>
      <c r="U141" s="37">
        <v>-321459.16815388243</v>
      </c>
      <c r="V141" s="37">
        <v>-321459.16815388243</v>
      </c>
      <c r="W141" s="37">
        <v>-321459.16815388243</v>
      </c>
      <c r="X141" s="37">
        <v>-321459.16815388243</v>
      </c>
      <c r="Y141" s="37">
        <v>-321459.16815388243</v>
      </c>
      <c r="Z141" s="37">
        <v>-321459.16815388243</v>
      </c>
    </row>
    <row r="142" spans="1:26" x14ac:dyDescent="0.2">
      <c r="A142" s="75"/>
      <c r="B142" s="35" t="s">
        <v>119</v>
      </c>
      <c r="C142" s="35" t="s">
        <v>105</v>
      </c>
      <c r="D142" s="36">
        <v>1</v>
      </c>
      <c r="E142" s="36" t="s">
        <v>31</v>
      </c>
      <c r="F142" s="45">
        <v>-6010779.0749415001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-909380.43184611737</v>
      </c>
      <c r="M142" s="37">
        <v>-909380.43184611737</v>
      </c>
      <c r="N142" s="37">
        <v>-909380.43184611737</v>
      </c>
      <c r="O142" s="37">
        <v>-909380.43184611737</v>
      </c>
      <c r="P142" s="37">
        <v>-909380.43184611737</v>
      </c>
      <c r="Q142" s="37">
        <v>-909380.43184611737</v>
      </c>
      <c r="R142" s="37">
        <v>-909380.43184611737</v>
      </c>
      <c r="S142" s="37">
        <v>-909380.43184611737</v>
      </c>
      <c r="T142" s="37">
        <v>-909380.43184611737</v>
      </c>
      <c r="U142" s="37">
        <v>-909380.43184611737</v>
      </c>
      <c r="V142" s="37">
        <v>-909380.43184611737</v>
      </c>
      <c r="W142" s="37">
        <v>-909380.43184611737</v>
      </c>
      <c r="X142" s="37">
        <v>-909380.43184611737</v>
      </c>
      <c r="Y142" s="37">
        <v>-909380.43184611737</v>
      </c>
      <c r="Z142" s="37">
        <v>-909380.43184611737</v>
      </c>
    </row>
    <row r="143" spans="1:26" x14ac:dyDescent="0.2">
      <c r="A143" s="75"/>
      <c r="B143" s="35" t="s">
        <v>119</v>
      </c>
      <c r="C143" s="35" t="s">
        <v>74</v>
      </c>
      <c r="D143" s="36">
        <v>1</v>
      </c>
      <c r="E143" s="36" t="s">
        <v>31</v>
      </c>
      <c r="F143" s="45">
        <v>0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</row>
    <row r="144" spans="1:26" x14ac:dyDescent="0.2">
      <c r="A144" s="75"/>
      <c r="B144" s="35" t="s">
        <v>120</v>
      </c>
      <c r="C144" s="35" t="s">
        <v>73</v>
      </c>
      <c r="D144" s="36">
        <v>1</v>
      </c>
      <c r="E144" s="36" t="s">
        <v>31</v>
      </c>
      <c r="F144" s="45">
        <v>-2055343.4136087217</v>
      </c>
      <c r="G144" s="37">
        <v>0</v>
      </c>
      <c r="H144" s="37">
        <v>0</v>
      </c>
      <c r="I144" s="37">
        <v>0</v>
      </c>
      <c r="J144" s="37">
        <v>0</v>
      </c>
      <c r="K144" s="37">
        <v>-279313.55</v>
      </c>
      <c r="L144" s="37">
        <v>-279313.55</v>
      </c>
      <c r="M144" s="37">
        <v>-279313.55</v>
      </c>
      <c r="N144" s="37">
        <v>-279313.55</v>
      </c>
      <c r="O144" s="37">
        <v>-279313.55</v>
      </c>
      <c r="P144" s="37">
        <v>-279313.55</v>
      </c>
      <c r="Q144" s="37">
        <v>-279313.55</v>
      </c>
      <c r="R144" s="37">
        <v>-279313.55</v>
      </c>
      <c r="S144" s="37">
        <v>-279313.55</v>
      </c>
      <c r="T144" s="37">
        <v>-279313.55</v>
      </c>
      <c r="U144" s="37">
        <v>-279313.55</v>
      </c>
      <c r="V144" s="37">
        <v>-279313.55</v>
      </c>
      <c r="W144" s="37">
        <v>-279313.55</v>
      </c>
      <c r="X144" s="37">
        <v>-279313.55</v>
      </c>
      <c r="Y144" s="37">
        <v>-279313.55</v>
      </c>
      <c r="Z144" s="37">
        <v>-279313.55</v>
      </c>
    </row>
    <row r="145" spans="1:26" x14ac:dyDescent="0.2">
      <c r="A145" s="75"/>
      <c r="B145" s="35" t="s">
        <v>120</v>
      </c>
      <c r="C145" s="35" t="s">
        <v>74</v>
      </c>
      <c r="D145" s="36">
        <v>1</v>
      </c>
      <c r="E145" s="36" t="s">
        <v>31</v>
      </c>
      <c r="F145" s="45">
        <v>-714860.87776698207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-321459.16815388243</v>
      </c>
      <c r="U145" s="37">
        <v>-321459.16815388243</v>
      </c>
      <c r="V145" s="37">
        <v>-321459.16815388243</v>
      </c>
      <c r="W145" s="37">
        <v>-321459.16815388243</v>
      </c>
      <c r="X145" s="37">
        <v>-321459.16815388243</v>
      </c>
      <c r="Y145" s="37">
        <v>-321459.16815388243</v>
      </c>
      <c r="Z145" s="37">
        <v>-321459.16815388243</v>
      </c>
    </row>
    <row r="146" spans="1:26" x14ac:dyDescent="0.2">
      <c r="A146" s="75"/>
      <c r="B146" s="35" t="s">
        <v>120</v>
      </c>
      <c r="C146" s="35" t="s">
        <v>106</v>
      </c>
      <c r="D146" s="36">
        <v>1</v>
      </c>
      <c r="E146" s="36" t="s">
        <v>31</v>
      </c>
      <c r="F146" s="45">
        <v>-2022280.1467041662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-909380.43184611737</v>
      </c>
      <c r="U146" s="37">
        <v>-909380.43184611737</v>
      </c>
      <c r="V146" s="37">
        <v>-909380.43184611737</v>
      </c>
      <c r="W146" s="37">
        <v>-909380.43184611737</v>
      </c>
      <c r="X146" s="37">
        <v>-909380.43184611737</v>
      </c>
      <c r="Y146" s="37">
        <v>-909380.43184611737</v>
      </c>
      <c r="Z146" s="37">
        <v>-909380.43184611737</v>
      </c>
    </row>
    <row r="147" spans="1:26" x14ac:dyDescent="0.2">
      <c r="A147" s="75"/>
      <c r="B147" s="35" t="s">
        <v>120</v>
      </c>
      <c r="C147" s="35" t="s">
        <v>76</v>
      </c>
      <c r="D147" s="36">
        <v>1</v>
      </c>
      <c r="E147" s="36" t="s">
        <v>31</v>
      </c>
      <c r="F147" s="45">
        <v>0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</row>
    <row r="148" spans="1:26" x14ac:dyDescent="0.2">
      <c r="A148" s="75"/>
      <c r="B148" s="35" t="s">
        <v>120</v>
      </c>
      <c r="C148" s="35" t="s">
        <v>170</v>
      </c>
      <c r="D148" s="36">
        <v>1</v>
      </c>
      <c r="E148" s="36" t="s">
        <v>31</v>
      </c>
      <c r="F148" s="45">
        <v>0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</row>
    <row r="149" spans="1:26" x14ac:dyDescent="0.2">
      <c r="A149" s="75"/>
      <c r="B149" s="35" t="s">
        <v>2</v>
      </c>
      <c r="C149" s="35" t="s">
        <v>121</v>
      </c>
      <c r="D149" s="36">
        <v>1</v>
      </c>
      <c r="E149" s="36" t="s">
        <v>31</v>
      </c>
      <c r="F149" s="45">
        <v>-2159918.3782711532</v>
      </c>
      <c r="G149" s="37">
        <v>0</v>
      </c>
      <c r="H149" s="37">
        <v>0</v>
      </c>
      <c r="I149" s="37">
        <v>0</v>
      </c>
      <c r="J149" s="37">
        <v>0</v>
      </c>
      <c r="K149" s="37">
        <v>-293524.90000000002</v>
      </c>
      <c r="L149" s="37">
        <v>-293524.90000000002</v>
      </c>
      <c r="M149" s="37">
        <v>-293524.90000000002</v>
      </c>
      <c r="N149" s="37">
        <v>-293524.90000000002</v>
      </c>
      <c r="O149" s="37">
        <v>-293524.90000000002</v>
      </c>
      <c r="P149" s="37">
        <v>-293524.90000000002</v>
      </c>
      <c r="Q149" s="37">
        <v>-293524.90000000002</v>
      </c>
      <c r="R149" s="37">
        <v>-293524.90000000002</v>
      </c>
      <c r="S149" s="37">
        <v>-293524.90000000002</v>
      </c>
      <c r="T149" s="37">
        <v>-293524.90000000002</v>
      </c>
      <c r="U149" s="37">
        <v>-293524.90000000002</v>
      </c>
      <c r="V149" s="37">
        <v>-293524.90000000002</v>
      </c>
      <c r="W149" s="37">
        <v>-293524.90000000002</v>
      </c>
      <c r="X149" s="37">
        <v>-293524.90000000002</v>
      </c>
      <c r="Y149" s="37">
        <v>-293524.90000000002</v>
      </c>
      <c r="Z149" s="37">
        <v>-293524.90000000002</v>
      </c>
    </row>
    <row r="150" spans="1:26" x14ac:dyDescent="0.2">
      <c r="A150" s="75"/>
      <c r="B150" s="35" t="s">
        <v>2</v>
      </c>
      <c r="C150" s="35" t="s">
        <v>122</v>
      </c>
      <c r="D150" s="36">
        <v>1</v>
      </c>
      <c r="E150" s="36" t="s">
        <v>31</v>
      </c>
      <c r="F150" s="45">
        <v>-4025108.5544437654</v>
      </c>
      <c r="G150" s="37">
        <v>0</v>
      </c>
      <c r="H150" s="37">
        <v>0</v>
      </c>
      <c r="I150" s="37">
        <v>0</v>
      </c>
      <c r="J150" s="37">
        <v>0</v>
      </c>
      <c r="K150" s="37">
        <v>-546997.32999999996</v>
      </c>
      <c r="L150" s="37">
        <v>-546997.32999999996</v>
      </c>
      <c r="M150" s="37">
        <v>-546997.32999999996</v>
      </c>
      <c r="N150" s="37">
        <v>-546997.32999999996</v>
      </c>
      <c r="O150" s="37">
        <v>-546997.32999999996</v>
      </c>
      <c r="P150" s="37">
        <v>-546997.32999999996</v>
      </c>
      <c r="Q150" s="37">
        <v>-546997.32999999996</v>
      </c>
      <c r="R150" s="37">
        <v>-546997.32999999996</v>
      </c>
      <c r="S150" s="37">
        <v>-546997.32999999996</v>
      </c>
      <c r="T150" s="37">
        <v>-546997.32999999996</v>
      </c>
      <c r="U150" s="37">
        <v>-546997.32999999996</v>
      </c>
      <c r="V150" s="37">
        <v>-546997.32999999996</v>
      </c>
      <c r="W150" s="37">
        <v>-546997.32999999996</v>
      </c>
      <c r="X150" s="37">
        <v>-546997.32999999996</v>
      </c>
      <c r="Y150" s="37">
        <v>-546997.32999999996</v>
      </c>
      <c r="Z150" s="37">
        <v>-546997.32999999996</v>
      </c>
    </row>
    <row r="151" spans="1:26" x14ac:dyDescent="0.2">
      <c r="A151" s="75"/>
      <c r="B151" s="35" t="s">
        <v>2</v>
      </c>
      <c r="C151" s="35" t="s">
        <v>74</v>
      </c>
      <c r="D151" s="36">
        <v>1</v>
      </c>
      <c r="E151" s="36" t="s">
        <v>31</v>
      </c>
      <c r="F151" s="45">
        <v>0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</row>
    <row r="152" spans="1:26" x14ac:dyDescent="0.2">
      <c r="A152" s="75"/>
      <c r="B152" s="35" t="s">
        <v>3</v>
      </c>
      <c r="C152" s="35" t="s">
        <v>121</v>
      </c>
      <c r="D152" s="36">
        <v>1</v>
      </c>
      <c r="E152" s="36" t="s">
        <v>31</v>
      </c>
      <c r="F152" s="45">
        <v>-2159918.3782711532</v>
      </c>
      <c r="G152" s="37">
        <v>0</v>
      </c>
      <c r="H152" s="37">
        <v>0</v>
      </c>
      <c r="I152" s="37">
        <v>0</v>
      </c>
      <c r="J152" s="37">
        <v>0</v>
      </c>
      <c r="K152" s="37">
        <v>-293524.90000000002</v>
      </c>
      <c r="L152" s="37">
        <v>-293524.90000000002</v>
      </c>
      <c r="M152" s="37">
        <v>-293524.90000000002</v>
      </c>
      <c r="N152" s="37">
        <v>-293524.90000000002</v>
      </c>
      <c r="O152" s="37">
        <v>-293524.90000000002</v>
      </c>
      <c r="P152" s="37">
        <v>-293524.90000000002</v>
      </c>
      <c r="Q152" s="37">
        <v>-293524.90000000002</v>
      </c>
      <c r="R152" s="37">
        <v>-293524.90000000002</v>
      </c>
      <c r="S152" s="37">
        <v>-293524.90000000002</v>
      </c>
      <c r="T152" s="37">
        <v>-293524.90000000002</v>
      </c>
      <c r="U152" s="37">
        <v>-293524.90000000002</v>
      </c>
      <c r="V152" s="37">
        <v>-293524.90000000002</v>
      </c>
      <c r="W152" s="37">
        <v>-293524.90000000002</v>
      </c>
      <c r="X152" s="37">
        <v>-293524.90000000002</v>
      </c>
      <c r="Y152" s="37">
        <v>-293524.90000000002</v>
      </c>
      <c r="Z152" s="37">
        <v>-293524.90000000002</v>
      </c>
    </row>
    <row r="153" spans="1:26" x14ac:dyDescent="0.2">
      <c r="A153" s="75"/>
      <c r="B153" s="35" t="s">
        <v>3</v>
      </c>
      <c r="C153" s="35" t="s">
        <v>122</v>
      </c>
      <c r="D153" s="36">
        <v>1</v>
      </c>
      <c r="E153" s="36" t="s">
        <v>31</v>
      </c>
      <c r="F153" s="45">
        <v>-4025108.5544437654</v>
      </c>
      <c r="G153" s="37">
        <v>0</v>
      </c>
      <c r="H153" s="37">
        <v>0</v>
      </c>
      <c r="I153" s="37">
        <v>0</v>
      </c>
      <c r="J153" s="37">
        <v>0</v>
      </c>
      <c r="K153" s="37">
        <v>-546997.32999999996</v>
      </c>
      <c r="L153" s="37">
        <v>-546997.32999999996</v>
      </c>
      <c r="M153" s="37">
        <v>-546997.32999999996</v>
      </c>
      <c r="N153" s="37">
        <v>-546997.32999999996</v>
      </c>
      <c r="O153" s="37">
        <v>-546997.32999999996</v>
      </c>
      <c r="P153" s="37">
        <v>-546997.32999999996</v>
      </c>
      <c r="Q153" s="37">
        <v>-546997.32999999996</v>
      </c>
      <c r="R153" s="37">
        <v>-546997.32999999996</v>
      </c>
      <c r="S153" s="37">
        <v>-546997.32999999996</v>
      </c>
      <c r="T153" s="37">
        <v>-546997.32999999996</v>
      </c>
      <c r="U153" s="37">
        <v>-546997.32999999996</v>
      </c>
      <c r="V153" s="37">
        <v>-546997.32999999996</v>
      </c>
      <c r="W153" s="37">
        <v>-546997.32999999996</v>
      </c>
      <c r="X153" s="37">
        <v>-546997.32999999996</v>
      </c>
      <c r="Y153" s="37">
        <v>-546997.32999999996</v>
      </c>
      <c r="Z153" s="37">
        <v>-546997.32999999996</v>
      </c>
    </row>
    <row r="154" spans="1:26" x14ac:dyDescent="0.2">
      <c r="A154" s="75"/>
      <c r="B154" s="35" t="s">
        <v>3</v>
      </c>
      <c r="C154" s="35" t="s">
        <v>74</v>
      </c>
      <c r="D154" s="36">
        <v>1</v>
      </c>
      <c r="E154" s="36" t="s">
        <v>31</v>
      </c>
      <c r="F154" s="45">
        <v>0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</row>
    <row r="155" spans="1:26" x14ac:dyDescent="0.2">
      <c r="A155" s="75"/>
      <c r="B155" s="35" t="s">
        <v>3</v>
      </c>
      <c r="C155" s="35" t="s">
        <v>106</v>
      </c>
      <c r="D155" s="36">
        <v>1</v>
      </c>
      <c r="E155" s="36" t="s">
        <v>31</v>
      </c>
      <c r="F155" s="45">
        <v>0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</row>
    <row r="156" spans="1:26" x14ac:dyDescent="0.2">
      <c r="A156" s="75"/>
      <c r="B156" s="35" t="s">
        <v>3</v>
      </c>
      <c r="C156" s="35" t="s">
        <v>76</v>
      </c>
      <c r="D156" s="36">
        <v>1</v>
      </c>
      <c r="E156" s="36" t="s">
        <v>31</v>
      </c>
      <c r="F156" s="45">
        <v>0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</row>
    <row r="157" spans="1:26" x14ac:dyDescent="0.2">
      <c r="A157" s="75"/>
      <c r="B157" s="35" t="s">
        <v>4</v>
      </c>
      <c r="C157" s="35" t="s">
        <v>173</v>
      </c>
      <c r="D157" s="36">
        <v>1</v>
      </c>
      <c r="E157" s="36" t="s">
        <v>31</v>
      </c>
      <c r="F157" s="45"/>
      <c r="G157" s="37" t="s">
        <v>198</v>
      </c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x14ac:dyDescent="0.2">
      <c r="A158" s="75"/>
      <c r="B158" s="35" t="s">
        <v>4</v>
      </c>
      <c r="C158" s="35" t="s">
        <v>148</v>
      </c>
      <c r="D158" s="36">
        <v>1</v>
      </c>
      <c r="E158" s="36" t="s">
        <v>31</v>
      </c>
      <c r="F158" s="45"/>
      <c r="G158" s="37" t="s">
        <v>198</v>
      </c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x14ac:dyDescent="0.2">
      <c r="A159" s="75"/>
      <c r="B159" s="35" t="s">
        <v>4</v>
      </c>
      <c r="C159" s="35" t="s">
        <v>149</v>
      </c>
      <c r="D159" s="36">
        <v>1</v>
      </c>
      <c r="E159" s="36" t="s">
        <v>31</v>
      </c>
      <c r="F159" s="45"/>
      <c r="G159" s="37" t="s">
        <v>198</v>
      </c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idden="1" x14ac:dyDescent="0.2">
      <c r="A160" s="75"/>
      <c r="B160" s="35" t="s">
        <v>4</v>
      </c>
      <c r="C160" s="35" t="s">
        <v>150</v>
      </c>
      <c r="D160" s="36">
        <v>1</v>
      </c>
      <c r="E160" s="36" t="s">
        <v>31</v>
      </c>
      <c r="F160" s="45"/>
      <c r="G160" s="37" t="s">
        <v>198</v>
      </c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idden="1" x14ac:dyDescent="0.2">
      <c r="A161" s="75"/>
      <c r="B161" s="35" t="s">
        <v>4</v>
      </c>
      <c r="C161" s="35" t="s">
        <v>151</v>
      </c>
      <c r="D161" s="36">
        <v>1</v>
      </c>
      <c r="E161" s="36" t="s">
        <v>31</v>
      </c>
      <c r="F161" s="45"/>
      <c r="G161" s="37" t="s">
        <v>198</v>
      </c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x14ac:dyDescent="0.2">
      <c r="A162" s="75"/>
      <c r="B162" s="35" t="s">
        <v>4</v>
      </c>
      <c r="C162" s="35" t="s">
        <v>74</v>
      </c>
      <c r="D162" s="36">
        <v>1</v>
      </c>
      <c r="E162" s="36" t="s">
        <v>31</v>
      </c>
      <c r="F162" s="45"/>
      <c r="G162" s="37" t="s">
        <v>198</v>
      </c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x14ac:dyDescent="0.2">
      <c r="A163" s="75"/>
      <c r="B163" s="35" t="s">
        <v>6</v>
      </c>
      <c r="C163" s="35" t="s">
        <v>173</v>
      </c>
      <c r="D163" s="36">
        <v>1</v>
      </c>
      <c r="E163" s="36" t="s">
        <v>31</v>
      </c>
      <c r="F163" s="45"/>
      <c r="G163" s="37" t="s">
        <v>198</v>
      </c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x14ac:dyDescent="0.2">
      <c r="A164" s="75"/>
      <c r="B164" s="35" t="s">
        <v>6</v>
      </c>
      <c r="C164" s="35" t="s">
        <v>148</v>
      </c>
      <c r="D164" s="36">
        <v>1</v>
      </c>
      <c r="E164" s="36" t="s">
        <v>31</v>
      </c>
      <c r="F164" s="45"/>
      <c r="G164" s="37" t="s">
        <v>198</v>
      </c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x14ac:dyDescent="0.2">
      <c r="A165" s="75"/>
      <c r="B165" s="35" t="s">
        <v>6</v>
      </c>
      <c r="C165" s="35" t="s">
        <v>149</v>
      </c>
      <c r="D165" s="36">
        <v>1</v>
      </c>
      <c r="E165" s="36" t="s">
        <v>31</v>
      </c>
      <c r="F165" s="45"/>
      <c r="G165" s="37" t="s">
        <v>198</v>
      </c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idden="1" x14ac:dyDescent="0.2">
      <c r="A166" s="75"/>
      <c r="B166" s="35" t="s">
        <v>6</v>
      </c>
      <c r="C166" s="35" t="s">
        <v>150</v>
      </c>
      <c r="D166" s="36">
        <v>1</v>
      </c>
      <c r="E166" s="36" t="s">
        <v>31</v>
      </c>
      <c r="F166" s="45"/>
      <c r="G166" s="37" t="s">
        <v>198</v>
      </c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idden="1" x14ac:dyDescent="0.2">
      <c r="A167" s="75"/>
      <c r="B167" s="35" t="s">
        <v>6</v>
      </c>
      <c r="C167" s="35" t="s">
        <v>151</v>
      </c>
      <c r="D167" s="36">
        <v>1</v>
      </c>
      <c r="E167" s="36" t="s">
        <v>31</v>
      </c>
      <c r="F167" s="45"/>
      <c r="G167" s="37" t="s">
        <v>198</v>
      </c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x14ac:dyDescent="0.2">
      <c r="A168" s="75"/>
      <c r="B168" s="35" t="s">
        <v>6</v>
      </c>
      <c r="C168" s="35" t="s">
        <v>74</v>
      </c>
      <c r="D168" s="36">
        <v>1</v>
      </c>
      <c r="E168" s="36" t="s">
        <v>31</v>
      </c>
      <c r="F168" s="45"/>
      <c r="G168" s="37" t="s">
        <v>198</v>
      </c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x14ac:dyDescent="0.2">
      <c r="A169" s="75"/>
      <c r="B169" s="35" t="s">
        <v>6</v>
      </c>
      <c r="C169" s="35" t="s">
        <v>106</v>
      </c>
      <c r="D169" s="36">
        <v>1</v>
      </c>
      <c r="E169" s="36" t="s">
        <v>31</v>
      </c>
      <c r="F169" s="45"/>
      <c r="G169" s="37" t="s">
        <v>198</v>
      </c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x14ac:dyDescent="0.2">
      <c r="A170" s="75"/>
      <c r="B170" s="35" t="s">
        <v>6</v>
      </c>
      <c r="C170" s="35" t="s">
        <v>76</v>
      </c>
      <c r="D170" s="36">
        <v>1</v>
      </c>
      <c r="E170" s="36" t="s">
        <v>31</v>
      </c>
      <c r="F170" s="45"/>
      <c r="G170" s="37" t="s">
        <v>198</v>
      </c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x14ac:dyDescent="0.2">
      <c r="A171" s="75"/>
      <c r="B171" s="35" t="s">
        <v>107</v>
      </c>
      <c r="C171" s="35" t="s">
        <v>152</v>
      </c>
      <c r="D171" s="36">
        <v>0</v>
      </c>
      <c r="E171" s="36" t="s">
        <v>31</v>
      </c>
      <c r="F171" s="45"/>
      <c r="G171" s="37" t="s">
        <v>198</v>
      </c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x14ac:dyDescent="0.2">
      <c r="A172" s="75"/>
      <c r="B172" s="35" t="s">
        <v>107</v>
      </c>
      <c r="C172" s="35" t="s">
        <v>153</v>
      </c>
      <c r="D172" s="36">
        <v>0</v>
      </c>
      <c r="E172" s="36" t="s">
        <v>31</v>
      </c>
      <c r="F172" s="45"/>
      <c r="G172" s="37" t="s">
        <v>198</v>
      </c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idden="1" x14ac:dyDescent="0.2">
      <c r="A173" s="75"/>
      <c r="B173" s="35" t="s">
        <v>107</v>
      </c>
      <c r="C173" s="35" t="s">
        <v>154</v>
      </c>
      <c r="D173" s="36">
        <v>0</v>
      </c>
      <c r="E173" s="36" t="s">
        <v>31</v>
      </c>
      <c r="F173" s="45"/>
      <c r="G173" s="37" t="s">
        <v>198</v>
      </c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idden="1" x14ac:dyDescent="0.2">
      <c r="A174" s="75"/>
      <c r="B174" s="35" t="s">
        <v>107</v>
      </c>
      <c r="C174" s="35" t="s">
        <v>156</v>
      </c>
      <c r="D174" s="36">
        <v>0</v>
      </c>
      <c r="E174" s="36" t="s">
        <v>31</v>
      </c>
      <c r="F174" s="45"/>
      <c r="G174" s="37" t="s">
        <v>198</v>
      </c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x14ac:dyDescent="0.2">
      <c r="A175" s="75"/>
      <c r="B175" s="35" t="s">
        <v>107</v>
      </c>
      <c r="C175" s="35" t="s">
        <v>111</v>
      </c>
      <c r="D175" s="36">
        <v>1</v>
      </c>
      <c r="E175" s="36" t="s">
        <v>31</v>
      </c>
      <c r="F175" s="45"/>
      <c r="G175" s="37" t="s">
        <v>198</v>
      </c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x14ac:dyDescent="0.2">
      <c r="A176" s="75"/>
      <c r="B176" s="35" t="s">
        <v>108</v>
      </c>
      <c r="C176" s="35" t="s">
        <v>115</v>
      </c>
      <c r="D176" s="36">
        <v>0</v>
      </c>
      <c r="E176" s="36" t="s">
        <v>31</v>
      </c>
      <c r="F176" s="45"/>
      <c r="G176" s="37" t="s">
        <v>198</v>
      </c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x14ac:dyDescent="0.2">
      <c r="A177" s="75"/>
      <c r="B177" s="35" t="s">
        <v>108</v>
      </c>
      <c r="C177" s="35" t="s">
        <v>116</v>
      </c>
      <c r="D177" s="36">
        <v>0</v>
      </c>
      <c r="E177" s="36" t="s">
        <v>31</v>
      </c>
      <c r="F177" s="45"/>
      <c r="G177" s="37" t="s">
        <v>198</v>
      </c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x14ac:dyDescent="0.2">
      <c r="A178" s="75"/>
      <c r="B178" s="35" t="s">
        <v>108</v>
      </c>
      <c r="C178" s="35" t="s">
        <v>157</v>
      </c>
      <c r="D178" s="36">
        <v>0</v>
      </c>
      <c r="E178" s="36" t="s">
        <v>31</v>
      </c>
      <c r="F178" s="45"/>
      <c r="G178" s="37" t="s">
        <v>198</v>
      </c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x14ac:dyDescent="0.2">
      <c r="A179" s="75"/>
      <c r="B179" s="35" t="s">
        <v>108</v>
      </c>
      <c r="C179" s="35" t="s">
        <v>158</v>
      </c>
      <c r="D179" s="36">
        <v>0</v>
      </c>
      <c r="E179" s="36" t="s">
        <v>31</v>
      </c>
      <c r="F179" s="45"/>
      <c r="G179" s="37" t="s">
        <v>198</v>
      </c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x14ac:dyDescent="0.2">
      <c r="A180" s="75"/>
      <c r="B180" s="35" t="s">
        <v>108</v>
      </c>
      <c r="C180" s="35" t="s">
        <v>111</v>
      </c>
      <c r="D180" s="36">
        <v>1</v>
      </c>
      <c r="E180" s="36" t="s">
        <v>31</v>
      </c>
      <c r="F180" s="45"/>
      <c r="G180" s="37" t="s">
        <v>198</v>
      </c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x14ac:dyDescent="0.2">
      <c r="A181" s="75"/>
      <c r="B181" s="35" t="s">
        <v>109</v>
      </c>
      <c r="C181" s="35" t="s">
        <v>159</v>
      </c>
      <c r="D181" s="36">
        <v>0</v>
      </c>
      <c r="E181" s="36" t="s">
        <v>31</v>
      </c>
      <c r="F181" s="45"/>
      <c r="G181" s="37" t="s">
        <v>198</v>
      </c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x14ac:dyDescent="0.2">
      <c r="A182" s="75"/>
      <c r="B182" s="35" t="s">
        <v>109</v>
      </c>
      <c r="C182" s="35" t="s">
        <v>168</v>
      </c>
      <c r="D182" s="36">
        <v>1</v>
      </c>
      <c r="E182" s="36" t="s">
        <v>31</v>
      </c>
      <c r="F182" s="45"/>
      <c r="G182" s="37" t="s">
        <v>198</v>
      </c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x14ac:dyDescent="0.2">
      <c r="A183" s="75"/>
      <c r="B183" s="35" t="s">
        <v>109</v>
      </c>
      <c r="C183" s="35" t="s">
        <v>161</v>
      </c>
      <c r="D183" s="36">
        <v>0</v>
      </c>
      <c r="E183" s="36" t="s">
        <v>31</v>
      </c>
      <c r="F183" s="45"/>
      <c r="G183" s="37" t="s">
        <v>198</v>
      </c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x14ac:dyDescent="0.2">
      <c r="A184" s="75"/>
      <c r="B184" s="35" t="s">
        <v>109</v>
      </c>
      <c r="C184" s="35" t="s">
        <v>111</v>
      </c>
      <c r="D184" s="36">
        <v>1</v>
      </c>
      <c r="E184" s="36" t="s">
        <v>31</v>
      </c>
      <c r="F184" s="45"/>
      <c r="G184" s="37" t="s">
        <v>198</v>
      </c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x14ac:dyDescent="0.2">
      <c r="A185" s="75"/>
      <c r="B185" s="35" t="s">
        <v>110</v>
      </c>
      <c r="C185" s="35" t="s">
        <v>162</v>
      </c>
      <c r="D185" s="36">
        <v>0</v>
      </c>
      <c r="E185" s="36" t="s">
        <v>31</v>
      </c>
      <c r="F185" s="45"/>
      <c r="G185" s="37" t="s">
        <v>198</v>
      </c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x14ac:dyDescent="0.2">
      <c r="A186" s="75"/>
      <c r="B186" s="35" t="s">
        <v>110</v>
      </c>
      <c r="C186" s="35" t="s">
        <v>148</v>
      </c>
      <c r="D186" s="36">
        <v>0</v>
      </c>
      <c r="E186" s="36" t="s">
        <v>31</v>
      </c>
      <c r="F186" s="45"/>
      <c r="G186" s="37" t="s">
        <v>198</v>
      </c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idden="1" x14ac:dyDescent="0.2">
      <c r="A187" s="75"/>
      <c r="B187" s="35" t="s">
        <v>110</v>
      </c>
      <c r="C187" s="35" t="s">
        <v>151</v>
      </c>
      <c r="D187" s="36">
        <v>0</v>
      </c>
      <c r="E187" s="36" t="s">
        <v>31</v>
      </c>
      <c r="F187" s="45"/>
      <c r="G187" s="37" t="s">
        <v>198</v>
      </c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idden="1" x14ac:dyDescent="0.2">
      <c r="A188" s="75"/>
      <c r="B188" s="35" t="s">
        <v>110</v>
      </c>
      <c r="C188" s="35" t="s">
        <v>150</v>
      </c>
      <c r="D188" s="36">
        <v>0</v>
      </c>
      <c r="E188" s="36" t="s">
        <v>31</v>
      </c>
      <c r="F188" s="45"/>
      <c r="G188" s="37" t="s">
        <v>198</v>
      </c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x14ac:dyDescent="0.2">
      <c r="A189" s="75"/>
      <c r="B189" s="35" t="s">
        <v>110</v>
      </c>
      <c r="C189" s="35" t="s">
        <v>165</v>
      </c>
      <c r="D189" s="36">
        <v>0</v>
      </c>
      <c r="E189" s="36" t="s">
        <v>31</v>
      </c>
      <c r="F189" s="45"/>
      <c r="G189" s="37" t="s">
        <v>198</v>
      </c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x14ac:dyDescent="0.2">
      <c r="A190" s="75"/>
      <c r="B190" s="35" t="s">
        <v>110</v>
      </c>
      <c r="C190" s="35" t="s">
        <v>166</v>
      </c>
      <c r="D190" s="36">
        <v>0</v>
      </c>
      <c r="E190" s="36" t="s">
        <v>31</v>
      </c>
      <c r="F190" s="45"/>
      <c r="G190" s="37" t="s">
        <v>198</v>
      </c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x14ac:dyDescent="0.2">
      <c r="A191" s="75"/>
      <c r="B191" s="35" t="s">
        <v>110</v>
      </c>
      <c r="C191" s="35" t="s">
        <v>111</v>
      </c>
      <c r="D191" s="36">
        <v>1</v>
      </c>
      <c r="E191" s="36" t="s">
        <v>31</v>
      </c>
      <c r="F191" s="45"/>
      <c r="G191" s="37" t="s">
        <v>198</v>
      </c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x14ac:dyDescent="0.2">
      <c r="A192" s="75"/>
      <c r="B192" s="35" t="s">
        <v>146</v>
      </c>
      <c r="C192" s="35" t="s">
        <v>167</v>
      </c>
      <c r="D192" s="36">
        <v>1</v>
      </c>
      <c r="E192" s="36" t="s">
        <v>31</v>
      </c>
      <c r="F192" s="45"/>
      <c r="G192" s="37" t="s">
        <v>198</v>
      </c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x14ac:dyDescent="0.2">
      <c r="A193" s="75"/>
      <c r="B193" s="35" t="s">
        <v>146</v>
      </c>
      <c r="C193" s="35" t="s">
        <v>159</v>
      </c>
      <c r="D193" s="36">
        <v>0</v>
      </c>
      <c r="E193" s="36" t="s">
        <v>31</v>
      </c>
      <c r="F193" s="45"/>
      <c r="G193" s="37" t="s">
        <v>198</v>
      </c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x14ac:dyDescent="0.2">
      <c r="A194" s="75"/>
      <c r="B194" s="35" t="s">
        <v>146</v>
      </c>
      <c r="C194" s="35" t="s">
        <v>160</v>
      </c>
      <c r="D194" s="36">
        <v>0</v>
      </c>
      <c r="E194" s="36" t="s">
        <v>31</v>
      </c>
      <c r="F194" s="45"/>
      <c r="G194" s="37" t="s">
        <v>198</v>
      </c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x14ac:dyDescent="0.2">
      <c r="A195" s="75"/>
      <c r="B195" s="35" t="s">
        <v>146</v>
      </c>
      <c r="C195" s="35" t="s">
        <v>111</v>
      </c>
      <c r="D195" s="36">
        <v>1</v>
      </c>
      <c r="E195" s="36" t="s">
        <v>31</v>
      </c>
      <c r="F195" s="45"/>
      <c r="G195" s="37" t="s">
        <v>198</v>
      </c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x14ac:dyDescent="0.2">
      <c r="A196" s="75"/>
      <c r="B196" s="35" t="s">
        <v>125</v>
      </c>
      <c r="C196" s="35" t="s">
        <v>126</v>
      </c>
      <c r="D196" s="36"/>
      <c r="E196" s="36"/>
      <c r="F196" s="45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x14ac:dyDescent="0.2">
      <c r="A197" s="75"/>
      <c r="B197" s="35" t="s">
        <v>119</v>
      </c>
      <c r="C197" s="35" t="s">
        <v>75</v>
      </c>
      <c r="D197" s="36">
        <v>1</v>
      </c>
      <c r="E197" s="36" t="s">
        <v>31</v>
      </c>
      <c r="F197" s="45">
        <v>0</v>
      </c>
      <c r="G197" s="80">
        <v>0</v>
      </c>
      <c r="H197" s="79">
        <v>0</v>
      </c>
      <c r="I197" s="79">
        <v>0</v>
      </c>
      <c r="J197" s="79">
        <v>0</v>
      </c>
      <c r="K197" s="79">
        <v>0</v>
      </c>
      <c r="L197" s="79">
        <v>0</v>
      </c>
      <c r="M197" s="79">
        <v>0</v>
      </c>
      <c r="N197" s="79">
        <v>0</v>
      </c>
      <c r="O197" s="79">
        <v>0</v>
      </c>
      <c r="P197" s="79">
        <v>0</v>
      </c>
      <c r="Q197" s="79">
        <v>0</v>
      </c>
      <c r="R197" s="79">
        <v>0</v>
      </c>
      <c r="S197" s="79">
        <v>0</v>
      </c>
      <c r="T197" s="79">
        <v>0</v>
      </c>
      <c r="U197" s="79">
        <v>0</v>
      </c>
      <c r="V197" s="79">
        <v>0</v>
      </c>
      <c r="W197" s="79">
        <v>0</v>
      </c>
      <c r="X197" s="79">
        <v>0</v>
      </c>
      <c r="Y197" s="79">
        <v>0</v>
      </c>
      <c r="Z197" s="79">
        <v>0</v>
      </c>
    </row>
    <row r="198" spans="1:26" x14ac:dyDescent="0.2">
      <c r="A198" s="75"/>
      <c r="B198" s="35" t="s">
        <v>119</v>
      </c>
      <c r="C198" s="35" t="s">
        <v>105</v>
      </c>
      <c r="D198" s="36">
        <v>1</v>
      </c>
      <c r="E198" s="36" t="s">
        <v>31</v>
      </c>
      <c r="F198" s="45">
        <v>0</v>
      </c>
      <c r="G198" s="80">
        <v>0</v>
      </c>
      <c r="H198" s="79">
        <v>0</v>
      </c>
      <c r="I198" s="79">
        <v>0</v>
      </c>
      <c r="J198" s="79">
        <v>0</v>
      </c>
      <c r="K198" s="79">
        <v>0</v>
      </c>
      <c r="L198" s="79">
        <v>0</v>
      </c>
      <c r="M198" s="79">
        <v>0</v>
      </c>
      <c r="N198" s="79">
        <v>0</v>
      </c>
      <c r="O198" s="79">
        <v>0</v>
      </c>
      <c r="P198" s="79">
        <v>0</v>
      </c>
      <c r="Q198" s="79">
        <v>0</v>
      </c>
      <c r="R198" s="79">
        <v>0</v>
      </c>
      <c r="S198" s="79">
        <v>0</v>
      </c>
      <c r="T198" s="79">
        <v>0</v>
      </c>
      <c r="U198" s="79">
        <v>0</v>
      </c>
      <c r="V198" s="79">
        <v>0</v>
      </c>
      <c r="W198" s="79">
        <v>0</v>
      </c>
      <c r="X198" s="79">
        <v>0</v>
      </c>
      <c r="Y198" s="79">
        <v>0</v>
      </c>
      <c r="Z198" s="79">
        <v>0</v>
      </c>
    </row>
    <row r="199" spans="1:26" x14ac:dyDescent="0.2">
      <c r="A199" s="75"/>
      <c r="B199" s="35" t="s">
        <v>120</v>
      </c>
      <c r="C199" s="35" t="s">
        <v>74</v>
      </c>
      <c r="D199" s="36">
        <v>1</v>
      </c>
      <c r="E199" s="36" t="s">
        <v>31</v>
      </c>
      <c r="F199" s="45">
        <v>0</v>
      </c>
      <c r="G199" s="80">
        <v>0</v>
      </c>
      <c r="H199" s="79">
        <v>0</v>
      </c>
      <c r="I199" s="79">
        <v>0</v>
      </c>
      <c r="J199" s="79">
        <v>0</v>
      </c>
      <c r="K199" s="79">
        <v>0</v>
      </c>
      <c r="L199" s="79">
        <v>0</v>
      </c>
      <c r="M199" s="79">
        <v>0</v>
      </c>
      <c r="N199" s="79">
        <v>0</v>
      </c>
      <c r="O199" s="79">
        <v>0</v>
      </c>
      <c r="P199" s="79">
        <v>0</v>
      </c>
      <c r="Q199" s="79">
        <v>0</v>
      </c>
      <c r="R199" s="79">
        <v>0</v>
      </c>
      <c r="S199" s="79">
        <v>0</v>
      </c>
      <c r="T199" s="79">
        <v>0</v>
      </c>
      <c r="U199" s="79">
        <v>0</v>
      </c>
      <c r="V199" s="79">
        <v>0</v>
      </c>
      <c r="W199" s="79">
        <v>0</v>
      </c>
      <c r="X199" s="79">
        <v>0</v>
      </c>
      <c r="Y199" s="79">
        <v>0</v>
      </c>
      <c r="Z199" s="79">
        <v>0</v>
      </c>
    </row>
    <row r="200" spans="1:26" x14ac:dyDescent="0.2">
      <c r="A200" s="75"/>
      <c r="B200" s="35" t="s">
        <v>120</v>
      </c>
      <c r="C200" s="35" t="s">
        <v>106</v>
      </c>
      <c r="D200" s="36">
        <v>1</v>
      </c>
      <c r="E200" s="36" t="s">
        <v>31</v>
      </c>
      <c r="F200" s="45">
        <v>0</v>
      </c>
      <c r="G200" s="80">
        <v>0</v>
      </c>
      <c r="H200" s="79">
        <v>0</v>
      </c>
      <c r="I200" s="79">
        <v>0</v>
      </c>
      <c r="J200" s="79">
        <v>0</v>
      </c>
      <c r="K200" s="79">
        <v>0</v>
      </c>
      <c r="L200" s="79">
        <v>0</v>
      </c>
      <c r="M200" s="79">
        <v>0</v>
      </c>
      <c r="N200" s="79">
        <v>0</v>
      </c>
      <c r="O200" s="79">
        <v>0</v>
      </c>
      <c r="P200" s="79">
        <v>0</v>
      </c>
      <c r="Q200" s="79">
        <v>0</v>
      </c>
      <c r="R200" s="79">
        <v>0</v>
      </c>
      <c r="S200" s="79">
        <v>0</v>
      </c>
      <c r="T200" s="79">
        <v>0</v>
      </c>
      <c r="U200" s="79">
        <v>0</v>
      </c>
      <c r="V200" s="79">
        <v>0</v>
      </c>
      <c r="W200" s="79">
        <v>0</v>
      </c>
      <c r="X200" s="79">
        <v>0</v>
      </c>
      <c r="Y200" s="79">
        <v>0</v>
      </c>
      <c r="Z200" s="79">
        <v>0</v>
      </c>
    </row>
    <row r="201" spans="1:26" x14ac:dyDescent="0.2">
      <c r="A201" s="75"/>
      <c r="B201" s="35" t="s">
        <v>3</v>
      </c>
      <c r="C201" s="35" t="s">
        <v>74</v>
      </c>
      <c r="D201" s="36">
        <v>1</v>
      </c>
      <c r="E201" s="36" t="s">
        <v>31</v>
      </c>
      <c r="F201" s="45">
        <v>0</v>
      </c>
      <c r="G201" s="79">
        <v>0</v>
      </c>
      <c r="H201" s="79">
        <v>0</v>
      </c>
      <c r="I201" s="79">
        <v>0</v>
      </c>
      <c r="J201" s="79">
        <v>0</v>
      </c>
      <c r="K201" s="79">
        <v>0</v>
      </c>
      <c r="L201" s="79">
        <v>0</v>
      </c>
      <c r="M201" s="79">
        <v>0</v>
      </c>
      <c r="N201" s="79">
        <v>0</v>
      </c>
      <c r="O201" s="79">
        <v>0</v>
      </c>
      <c r="P201" s="79">
        <v>0</v>
      </c>
      <c r="Q201" s="79">
        <v>0</v>
      </c>
      <c r="R201" s="79">
        <v>0</v>
      </c>
      <c r="S201" s="79">
        <v>0</v>
      </c>
      <c r="T201" s="79">
        <v>0</v>
      </c>
      <c r="U201" s="79">
        <v>0</v>
      </c>
      <c r="V201" s="79">
        <v>0</v>
      </c>
      <c r="W201" s="79">
        <v>0</v>
      </c>
      <c r="X201" s="79">
        <v>0</v>
      </c>
      <c r="Y201" s="79">
        <v>0</v>
      </c>
      <c r="Z201" s="79">
        <v>0</v>
      </c>
    </row>
    <row r="202" spans="1:26" x14ac:dyDescent="0.2">
      <c r="A202" s="75"/>
      <c r="B202" s="35" t="s">
        <v>3</v>
      </c>
      <c r="C202" s="35" t="s">
        <v>106</v>
      </c>
      <c r="D202" s="36">
        <v>1</v>
      </c>
      <c r="E202" s="36" t="s">
        <v>31</v>
      </c>
      <c r="F202" s="45">
        <v>0</v>
      </c>
      <c r="G202" s="38">
        <v>0</v>
      </c>
      <c r="H202" s="38">
        <v>0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0</v>
      </c>
      <c r="V202" s="38">
        <v>0</v>
      </c>
      <c r="W202" s="38">
        <v>0</v>
      </c>
      <c r="X202" s="38">
        <v>0</v>
      </c>
      <c r="Y202" s="38">
        <v>0</v>
      </c>
      <c r="Z202" s="38">
        <v>0</v>
      </c>
    </row>
    <row r="203" spans="1:26" x14ac:dyDescent="0.2">
      <c r="A203" s="75"/>
      <c r="B203" s="35" t="s">
        <v>6</v>
      </c>
      <c r="C203" s="35" t="s">
        <v>74</v>
      </c>
      <c r="D203" s="36">
        <v>1</v>
      </c>
      <c r="E203" s="36" t="s">
        <v>31</v>
      </c>
      <c r="F203" s="45"/>
      <c r="G203" s="37" t="s">
        <v>198</v>
      </c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x14ac:dyDescent="0.2">
      <c r="A204" s="75"/>
      <c r="B204" s="35" t="s">
        <v>6</v>
      </c>
      <c r="C204" s="35" t="s">
        <v>106</v>
      </c>
      <c r="D204" s="36">
        <v>1</v>
      </c>
      <c r="E204" s="36" t="s">
        <v>31</v>
      </c>
      <c r="F204" s="45"/>
      <c r="G204" s="37" t="s">
        <v>198</v>
      </c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x14ac:dyDescent="0.2">
      <c r="A205" s="75"/>
      <c r="B205" s="35" t="s">
        <v>127</v>
      </c>
      <c r="C205" s="35" t="s">
        <v>204</v>
      </c>
      <c r="D205" s="36"/>
      <c r="E205" s="36"/>
      <c r="F205" s="45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x14ac:dyDescent="0.2">
      <c r="A206" s="75"/>
      <c r="B206" s="35" t="s">
        <v>119</v>
      </c>
      <c r="C206" s="35" t="s">
        <v>75</v>
      </c>
      <c r="D206" s="36">
        <v>1</v>
      </c>
      <c r="E206" s="36" t="s">
        <v>31</v>
      </c>
      <c r="F206" s="45">
        <v>0</v>
      </c>
      <c r="G206" s="38">
        <v>0</v>
      </c>
      <c r="H206" s="38">
        <v>0</v>
      </c>
      <c r="I206" s="38">
        <v>0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38">
        <v>0</v>
      </c>
      <c r="V206" s="38">
        <v>0</v>
      </c>
      <c r="W206" s="38">
        <v>0</v>
      </c>
      <c r="X206" s="38">
        <v>0</v>
      </c>
      <c r="Y206" s="38">
        <v>0</v>
      </c>
      <c r="Z206" s="38">
        <v>0</v>
      </c>
    </row>
    <row r="207" spans="1:26" x14ac:dyDescent="0.2">
      <c r="A207" s="75"/>
      <c r="B207" s="35" t="s">
        <v>119</v>
      </c>
      <c r="C207" s="35" t="s">
        <v>105</v>
      </c>
      <c r="D207" s="36">
        <v>1</v>
      </c>
      <c r="E207" s="36" t="s">
        <v>31</v>
      </c>
      <c r="F207" s="45">
        <v>0</v>
      </c>
      <c r="G207" s="38">
        <v>0</v>
      </c>
      <c r="H207" s="38">
        <v>0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  <c r="S207" s="38">
        <v>0</v>
      </c>
      <c r="T207" s="38">
        <v>0</v>
      </c>
      <c r="U207" s="38">
        <v>0</v>
      </c>
      <c r="V207" s="38">
        <v>0</v>
      </c>
      <c r="W207" s="38">
        <v>0</v>
      </c>
      <c r="X207" s="38">
        <v>0</v>
      </c>
      <c r="Y207" s="38">
        <v>0</v>
      </c>
      <c r="Z207" s="38">
        <v>0</v>
      </c>
    </row>
    <row r="208" spans="1:26" x14ac:dyDescent="0.2">
      <c r="A208" s="75"/>
      <c r="B208" s="35" t="s">
        <v>120</v>
      </c>
      <c r="C208" s="35" t="s">
        <v>74</v>
      </c>
      <c r="D208" s="36">
        <v>1</v>
      </c>
      <c r="E208" s="36" t="s">
        <v>31</v>
      </c>
      <c r="F208" s="45">
        <v>0</v>
      </c>
      <c r="G208" s="38">
        <v>0</v>
      </c>
      <c r="H208" s="38">
        <v>0</v>
      </c>
      <c r="I208" s="38">
        <v>0</v>
      </c>
      <c r="J208" s="38">
        <v>0</v>
      </c>
      <c r="K208" s="38">
        <v>0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0</v>
      </c>
      <c r="V208" s="38">
        <v>0</v>
      </c>
      <c r="W208" s="38">
        <v>0</v>
      </c>
      <c r="X208" s="38">
        <v>0</v>
      </c>
      <c r="Y208" s="38">
        <v>0</v>
      </c>
      <c r="Z208" s="38">
        <v>0</v>
      </c>
    </row>
    <row r="209" spans="1:26" x14ac:dyDescent="0.2">
      <c r="A209" s="75"/>
      <c r="B209" s="35" t="s">
        <v>120</v>
      </c>
      <c r="C209" s="35" t="s">
        <v>106</v>
      </c>
      <c r="D209" s="36">
        <v>1</v>
      </c>
      <c r="E209" s="36" t="s">
        <v>31</v>
      </c>
      <c r="F209" s="45">
        <v>0</v>
      </c>
      <c r="G209" s="38">
        <v>0</v>
      </c>
      <c r="H209" s="38">
        <v>0</v>
      </c>
      <c r="I209" s="38">
        <v>0</v>
      </c>
      <c r="J209" s="38">
        <v>0</v>
      </c>
      <c r="K209" s="38">
        <v>0</v>
      </c>
      <c r="L209" s="38">
        <v>0</v>
      </c>
      <c r="M209" s="38">
        <v>0</v>
      </c>
      <c r="N209" s="38">
        <v>0</v>
      </c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0</v>
      </c>
      <c r="V209" s="38">
        <v>0</v>
      </c>
      <c r="W209" s="38">
        <v>0</v>
      </c>
      <c r="X209" s="38">
        <v>0</v>
      </c>
      <c r="Y209" s="38">
        <v>0</v>
      </c>
      <c r="Z209" s="38">
        <v>0</v>
      </c>
    </row>
    <row r="210" spans="1:26" x14ac:dyDescent="0.2">
      <c r="A210" s="75"/>
      <c r="B210" s="35" t="s">
        <v>3</v>
      </c>
      <c r="C210" s="35" t="s">
        <v>74</v>
      </c>
      <c r="D210" s="36">
        <v>1</v>
      </c>
      <c r="E210" s="36" t="s">
        <v>31</v>
      </c>
      <c r="F210" s="45">
        <v>0</v>
      </c>
      <c r="G210" s="38">
        <v>0</v>
      </c>
      <c r="H210" s="38">
        <v>0</v>
      </c>
      <c r="I210" s="38">
        <v>0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0</v>
      </c>
      <c r="P210" s="38">
        <v>0</v>
      </c>
      <c r="Q210" s="38">
        <v>0</v>
      </c>
      <c r="R210" s="38">
        <v>0</v>
      </c>
      <c r="S210" s="38">
        <v>0</v>
      </c>
      <c r="T210" s="38">
        <v>0</v>
      </c>
      <c r="U210" s="38">
        <v>0</v>
      </c>
      <c r="V210" s="38">
        <v>0</v>
      </c>
      <c r="W210" s="38">
        <v>0</v>
      </c>
      <c r="X210" s="38">
        <v>0</v>
      </c>
      <c r="Y210" s="38">
        <v>0</v>
      </c>
      <c r="Z210" s="38">
        <v>0</v>
      </c>
    </row>
    <row r="211" spans="1:26" x14ac:dyDescent="0.2">
      <c r="A211" s="75"/>
      <c r="B211" s="35" t="s">
        <v>3</v>
      </c>
      <c r="C211" s="35" t="s">
        <v>106</v>
      </c>
      <c r="D211" s="36">
        <v>1</v>
      </c>
      <c r="E211" s="36" t="s">
        <v>31</v>
      </c>
      <c r="F211" s="45">
        <v>0</v>
      </c>
      <c r="G211" s="38">
        <v>0</v>
      </c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38">
        <v>0</v>
      </c>
      <c r="V211" s="38">
        <v>0</v>
      </c>
      <c r="W211" s="38">
        <v>0</v>
      </c>
      <c r="X211" s="38">
        <v>0</v>
      </c>
      <c r="Y211" s="38">
        <v>0</v>
      </c>
      <c r="Z211" s="38">
        <v>0</v>
      </c>
    </row>
    <row r="212" spans="1:26" x14ac:dyDescent="0.2">
      <c r="A212" s="75"/>
      <c r="B212" s="35" t="s">
        <v>6</v>
      </c>
      <c r="C212" s="35" t="s">
        <v>74</v>
      </c>
      <c r="D212" s="36">
        <v>1</v>
      </c>
      <c r="E212" s="36" t="s">
        <v>31</v>
      </c>
      <c r="F212" s="45"/>
      <c r="G212" s="37" t="s">
        <v>198</v>
      </c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x14ac:dyDescent="0.2">
      <c r="A213" s="75"/>
      <c r="B213" s="35" t="s">
        <v>6</v>
      </c>
      <c r="C213" s="35" t="s">
        <v>106</v>
      </c>
      <c r="D213" s="36">
        <v>1</v>
      </c>
      <c r="E213" s="36" t="s">
        <v>31</v>
      </c>
      <c r="F213" s="45"/>
      <c r="G213" s="37" t="s">
        <v>198</v>
      </c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x14ac:dyDescent="0.2">
      <c r="A214" s="75"/>
      <c r="B214" s="35" t="s">
        <v>132</v>
      </c>
      <c r="C214" s="35" t="s">
        <v>133</v>
      </c>
      <c r="D214" s="36"/>
      <c r="E214" s="36"/>
      <c r="F214" s="45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x14ac:dyDescent="0.2">
      <c r="A215" s="75"/>
      <c r="B215" s="35" t="s">
        <v>107</v>
      </c>
      <c r="C215" s="35" t="s">
        <v>152</v>
      </c>
      <c r="D215" s="36">
        <v>0</v>
      </c>
      <c r="E215" s="36" t="s">
        <v>31</v>
      </c>
      <c r="F215" s="45"/>
      <c r="G215" s="37" t="s">
        <v>198</v>
      </c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x14ac:dyDescent="0.2">
      <c r="A216" s="75"/>
      <c r="B216" s="35" t="s">
        <v>107</v>
      </c>
      <c r="C216" s="35" t="s">
        <v>153</v>
      </c>
      <c r="D216" s="36">
        <v>0</v>
      </c>
      <c r="E216" s="36" t="s">
        <v>31</v>
      </c>
      <c r="F216" s="45"/>
      <c r="G216" s="37" t="s">
        <v>198</v>
      </c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x14ac:dyDescent="0.2">
      <c r="A217" s="75"/>
      <c r="B217" s="35" t="s">
        <v>108</v>
      </c>
      <c r="C217" s="35" t="s">
        <v>176</v>
      </c>
      <c r="D217" s="36">
        <v>0</v>
      </c>
      <c r="E217" s="36" t="s">
        <v>31</v>
      </c>
      <c r="F217" s="45"/>
      <c r="G217" s="37" t="s">
        <v>198</v>
      </c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x14ac:dyDescent="0.2">
      <c r="A218" s="75"/>
      <c r="B218" s="35" t="s">
        <v>108</v>
      </c>
      <c r="C218" s="35" t="s">
        <v>177</v>
      </c>
      <c r="D218" s="36">
        <v>0</v>
      </c>
      <c r="E218" s="36" t="s">
        <v>31</v>
      </c>
      <c r="F218" s="45"/>
      <c r="G218" s="37" t="s">
        <v>198</v>
      </c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x14ac:dyDescent="0.2">
      <c r="A219" s="75"/>
      <c r="B219" s="35" t="s">
        <v>108</v>
      </c>
      <c r="C219" s="35" t="s">
        <v>178</v>
      </c>
      <c r="D219" s="36">
        <v>0</v>
      </c>
      <c r="E219" s="36" t="s">
        <v>31</v>
      </c>
      <c r="F219" s="45"/>
      <c r="G219" s="37" t="s">
        <v>198</v>
      </c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x14ac:dyDescent="0.2">
      <c r="A220" s="75"/>
      <c r="B220" s="35" t="s">
        <v>108</v>
      </c>
      <c r="C220" s="35" t="s">
        <v>153</v>
      </c>
      <c r="D220" s="36">
        <v>0</v>
      </c>
      <c r="E220" s="36" t="s">
        <v>31</v>
      </c>
      <c r="F220" s="45"/>
      <c r="G220" s="37" t="s">
        <v>198</v>
      </c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x14ac:dyDescent="0.2">
      <c r="A221" s="75"/>
      <c r="B221" s="35" t="s">
        <v>109</v>
      </c>
      <c r="C221" s="35" t="s">
        <v>153</v>
      </c>
      <c r="D221" s="36">
        <v>0</v>
      </c>
      <c r="E221" s="36" t="s">
        <v>31</v>
      </c>
      <c r="F221" s="45"/>
      <c r="G221" s="37" t="s">
        <v>198</v>
      </c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x14ac:dyDescent="0.2">
      <c r="A222" s="75"/>
      <c r="B222" s="35" t="s">
        <v>110</v>
      </c>
      <c r="C222" s="35" t="s">
        <v>160</v>
      </c>
      <c r="D222" s="36">
        <v>0</v>
      </c>
      <c r="E222" s="36" t="s">
        <v>31</v>
      </c>
      <c r="F222" s="45"/>
      <c r="G222" s="37" t="s">
        <v>198</v>
      </c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x14ac:dyDescent="0.2">
      <c r="A223" s="75"/>
      <c r="B223" s="35" t="s">
        <v>110</v>
      </c>
      <c r="C223" s="35" t="s">
        <v>153</v>
      </c>
      <c r="D223" s="36">
        <v>0</v>
      </c>
      <c r="E223" s="36" t="s">
        <v>31</v>
      </c>
      <c r="F223" s="45"/>
      <c r="G223" s="37" t="s">
        <v>198</v>
      </c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x14ac:dyDescent="0.2">
      <c r="A224" s="75"/>
      <c r="B224" s="35" t="s">
        <v>179</v>
      </c>
      <c r="C224" s="35" t="s">
        <v>159</v>
      </c>
      <c r="D224" s="36">
        <v>0</v>
      </c>
      <c r="E224" s="36" t="s">
        <v>31</v>
      </c>
      <c r="F224" s="45"/>
      <c r="G224" s="37" t="s">
        <v>198</v>
      </c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x14ac:dyDescent="0.2">
      <c r="A225" s="75"/>
      <c r="B225" s="35" t="s">
        <v>179</v>
      </c>
      <c r="C225" s="35" t="s">
        <v>160</v>
      </c>
      <c r="D225" s="36">
        <v>0</v>
      </c>
      <c r="E225" s="36" t="s">
        <v>31</v>
      </c>
      <c r="F225" s="45"/>
      <c r="G225" s="37" t="s">
        <v>198</v>
      </c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7" spans="1:26" ht="15" x14ac:dyDescent="0.25">
      <c r="B227" s="29" t="s">
        <v>59</v>
      </c>
      <c r="C227" s="9"/>
      <c r="D227" s="9"/>
      <c r="E227" s="30"/>
      <c r="F227" s="44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5" x14ac:dyDescent="0.25">
      <c r="B228" s="31" t="s">
        <v>30</v>
      </c>
      <c r="C228" s="31"/>
      <c r="D228" s="31"/>
      <c r="E228" s="32" t="s">
        <v>22</v>
      </c>
      <c r="F228" s="33" t="s">
        <v>50</v>
      </c>
      <c r="G228" s="33">
        <v>2023</v>
      </c>
      <c r="H228" s="33">
        <v>2024</v>
      </c>
      <c r="I228" s="33">
        <v>2025</v>
      </c>
      <c r="J228" s="33">
        <v>2026</v>
      </c>
      <c r="K228" s="33">
        <v>2027</v>
      </c>
      <c r="L228" s="33">
        <v>2028</v>
      </c>
      <c r="M228" s="33">
        <v>2029</v>
      </c>
      <c r="N228" s="33">
        <v>2030</v>
      </c>
      <c r="O228" s="33">
        <v>2031</v>
      </c>
      <c r="P228" s="33">
        <v>2032</v>
      </c>
      <c r="Q228" s="33">
        <v>2033</v>
      </c>
      <c r="R228" s="33">
        <v>2034</v>
      </c>
      <c r="S228" s="33">
        <v>2035</v>
      </c>
      <c r="T228" s="33">
        <v>2036</v>
      </c>
      <c r="U228" s="33">
        <v>2037</v>
      </c>
      <c r="V228" s="33">
        <v>2038</v>
      </c>
      <c r="W228" s="33">
        <v>2039</v>
      </c>
      <c r="X228" s="33">
        <v>2040</v>
      </c>
      <c r="Y228" s="33">
        <v>2041</v>
      </c>
      <c r="Z228" s="33">
        <v>2042</v>
      </c>
    </row>
    <row r="229" spans="1:26" x14ac:dyDescent="0.2">
      <c r="B229" s="34" t="s">
        <v>119</v>
      </c>
      <c r="C229" s="35"/>
      <c r="D229" s="35"/>
      <c r="E229" s="36" t="s">
        <v>31</v>
      </c>
      <c r="F229" s="45">
        <v>-8135544.4357541269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-1230839.5999999999</v>
      </c>
      <c r="M229" s="37">
        <v>-1230839.5999999999</v>
      </c>
      <c r="N229" s="37">
        <v>-1230839.5999999999</v>
      </c>
      <c r="O229" s="37">
        <v>-1230839.5999999999</v>
      </c>
      <c r="P229" s="37">
        <v>-1230839.5999999999</v>
      </c>
      <c r="Q229" s="37">
        <v>-1230839.5999999999</v>
      </c>
      <c r="R229" s="37">
        <v>-1230839.5999999999</v>
      </c>
      <c r="S229" s="37">
        <v>-1230839.5999999999</v>
      </c>
      <c r="T229" s="37">
        <v>-1230839.5999999999</v>
      </c>
      <c r="U229" s="37">
        <v>-1230839.5999999999</v>
      </c>
      <c r="V229" s="37">
        <v>-1230839.5999999999</v>
      </c>
      <c r="W229" s="37">
        <v>-1230839.5999999999</v>
      </c>
      <c r="X229" s="37">
        <v>-1230839.5999999999</v>
      </c>
      <c r="Y229" s="37">
        <v>-1230839.5999999999</v>
      </c>
      <c r="Z229" s="37">
        <v>-1230839.5999999999</v>
      </c>
    </row>
    <row r="230" spans="1:26" x14ac:dyDescent="0.2">
      <c r="B230" s="34" t="s">
        <v>120</v>
      </c>
      <c r="C230" s="35"/>
      <c r="D230" s="35"/>
      <c r="E230" s="36" t="s">
        <v>31</v>
      </c>
      <c r="F230" s="45">
        <v>-4792484.4380798694</v>
      </c>
      <c r="G230" s="37">
        <v>0</v>
      </c>
      <c r="H230" s="37">
        <v>0</v>
      </c>
      <c r="I230" s="37">
        <v>0</v>
      </c>
      <c r="J230" s="37">
        <v>0</v>
      </c>
      <c r="K230" s="37">
        <v>-279313.55</v>
      </c>
      <c r="L230" s="37">
        <v>-279313.55</v>
      </c>
      <c r="M230" s="37">
        <v>-279313.55</v>
      </c>
      <c r="N230" s="37">
        <v>-279313.55</v>
      </c>
      <c r="O230" s="37">
        <v>-279313.55</v>
      </c>
      <c r="P230" s="37">
        <v>-279313.55</v>
      </c>
      <c r="Q230" s="37">
        <v>-279313.55</v>
      </c>
      <c r="R230" s="37">
        <v>-279313.55</v>
      </c>
      <c r="S230" s="37">
        <v>-279313.55</v>
      </c>
      <c r="T230" s="37">
        <v>-1510153.15</v>
      </c>
      <c r="U230" s="37">
        <v>-1510153.15</v>
      </c>
      <c r="V230" s="37">
        <v>-1510153.15</v>
      </c>
      <c r="W230" s="37">
        <v>-1510153.15</v>
      </c>
      <c r="X230" s="37">
        <v>-1510153.15</v>
      </c>
      <c r="Y230" s="37">
        <v>-1510153.15</v>
      </c>
      <c r="Z230" s="37">
        <v>-1510153.15</v>
      </c>
    </row>
    <row r="231" spans="1:26" x14ac:dyDescent="0.2">
      <c r="B231" s="34" t="s">
        <v>2</v>
      </c>
      <c r="C231" s="35"/>
      <c r="D231" s="35"/>
      <c r="E231" s="36" t="s">
        <v>31</v>
      </c>
      <c r="F231" s="45">
        <v>-6185026.9327149177</v>
      </c>
      <c r="G231" s="37">
        <v>0</v>
      </c>
      <c r="H231" s="37">
        <v>0</v>
      </c>
      <c r="I231" s="37">
        <v>0</v>
      </c>
      <c r="J231" s="37">
        <v>0</v>
      </c>
      <c r="K231" s="37">
        <v>-840522.23</v>
      </c>
      <c r="L231" s="37">
        <v>-840522.23</v>
      </c>
      <c r="M231" s="37">
        <v>-840522.23</v>
      </c>
      <c r="N231" s="37">
        <v>-840522.23</v>
      </c>
      <c r="O231" s="37">
        <v>-840522.23</v>
      </c>
      <c r="P231" s="37">
        <v>-840522.23</v>
      </c>
      <c r="Q231" s="37">
        <v>-840522.23</v>
      </c>
      <c r="R231" s="37">
        <v>-840522.23</v>
      </c>
      <c r="S231" s="37">
        <v>-840522.23</v>
      </c>
      <c r="T231" s="37">
        <v>-840522.23</v>
      </c>
      <c r="U231" s="37">
        <v>-840522.23</v>
      </c>
      <c r="V231" s="37">
        <v>-840522.23</v>
      </c>
      <c r="W231" s="37">
        <v>-840522.23</v>
      </c>
      <c r="X231" s="37">
        <v>-840522.23</v>
      </c>
      <c r="Y231" s="37">
        <v>-840522.23</v>
      </c>
      <c r="Z231" s="37">
        <v>-840522.23</v>
      </c>
    </row>
    <row r="232" spans="1:26" x14ac:dyDescent="0.2">
      <c r="B232" s="34" t="s">
        <v>3</v>
      </c>
      <c r="C232" s="35"/>
      <c r="D232" s="35"/>
      <c r="E232" s="36" t="s">
        <v>31</v>
      </c>
      <c r="F232" s="45">
        <v>-6185026.9327149177</v>
      </c>
      <c r="G232" s="37">
        <v>0</v>
      </c>
      <c r="H232" s="37">
        <v>0</v>
      </c>
      <c r="I232" s="37">
        <v>0</v>
      </c>
      <c r="J232" s="37">
        <v>0</v>
      </c>
      <c r="K232" s="37">
        <v>-840522.23</v>
      </c>
      <c r="L232" s="37">
        <v>-840522.23</v>
      </c>
      <c r="M232" s="37">
        <v>-840522.23</v>
      </c>
      <c r="N232" s="37">
        <v>-840522.23</v>
      </c>
      <c r="O232" s="37">
        <v>-840522.23</v>
      </c>
      <c r="P232" s="37">
        <v>-840522.23</v>
      </c>
      <c r="Q232" s="37">
        <v>-840522.23</v>
      </c>
      <c r="R232" s="37">
        <v>-840522.23</v>
      </c>
      <c r="S232" s="37">
        <v>-840522.23</v>
      </c>
      <c r="T232" s="37">
        <v>-840522.23</v>
      </c>
      <c r="U232" s="37">
        <v>-840522.23</v>
      </c>
      <c r="V232" s="37">
        <v>-840522.23</v>
      </c>
      <c r="W232" s="37">
        <v>-840522.23</v>
      </c>
      <c r="X232" s="37">
        <v>-840522.23</v>
      </c>
      <c r="Y232" s="37">
        <v>-840522.23</v>
      </c>
      <c r="Z232" s="37">
        <v>-840522.23</v>
      </c>
    </row>
    <row r="233" spans="1:26" x14ac:dyDescent="0.2">
      <c r="B233" s="34" t="s">
        <v>4</v>
      </c>
      <c r="C233" s="35"/>
      <c r="D233" s="35"/>
      <c r="E233" s="36" t="s">
        <v>31</v>
      </c>
      <c r="F233" s="45"/>
      <c r="G233" s="37" t="s">
        <v>198</v>
      </c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x14ac:dyDescent="0.2">
      <c r="B234" s="34" t="s">
        <v>6</v>
      </c>
      <c r="C234" s="35"/>
      <c r="D234" s="35"/>
      <c r="E234" s="36" t="s">
        <v>31</v>
      </c>
      <c r="F234" s="45"/>
      <c r="G234" s="37" t="s">
        <v>198</v>
      </c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x14ac:dyDescent="0.2">
      <c r="B235" s="34" t="s">
        <v>107</v>
      </c>
      <c r="C235" s="35"/>
      <c r="D235" s="35"/>
      <c r="E235" s="36" t="s">
        <v>31</v>
      </c>
      <c r="F235" s="45"/>
      <c r="G235" s="37" t="s">
        <v>198</v>
      </c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x14ac:dyDescent="0.2">
      <c r="B236" s="34" t="s">
        <v>108</v>
      </c>
      <c r="C236" s="35"/>
      <c r="D236" s="35"/>
      <c r="E236" s="36" t="s">
        <v>31</v>
      </c>
      <c r="F236" s="45"/>
      <c r="G236" s="37" t="s">
        <v>198</v>
      </c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x14ac:dyDescent="0.2">
      <c r="B237" s="34" t="s">
        <v>109</v>
      </c>
      <c r="C237" s="35"/>
      <c r="D237" s="35"/>
      <c r="E237" s="36" t="s">
        <v>31</v>
      </c>
      <c r="F237" s="45"/>
      <c r="G237" s="37" t="s">
        <v>198</v>
      </c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x14ac:dyDescent="0.2">
      <c r="B238" s="34" t="s">
        <v>110</v>
      </c>
      <c r="C238" s="35"/>
      <c r="D238" s="35"/>
      <c r="E238" s="36" t="s">
        <v>31</v>
      </c>
      <c r="F238" s="45"/>
      <c r="G238" s="37" t="s">
        <v>198</v>
      </c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x14ac:dyDescent="0.2">
      <c r="B239" s="34" t="s">
        <v>146</v>
      </c>
      <c r="C239" s="35"/>
      <c r="D239" s="35"/>
      <c r="E239" s="36" t="s">
        <v>31</v>
      </c>
      <c r="F239" s="45"/>
      <c r="G239" s="37" t="s">
        <v>198</v>
      </c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1" spans="2:26" ht="15" x14ac:dyDescent="0.25">
      <c r="B241" s="29" t="s">
        <v>123</v>
      </c>
      <c r="C241" s="9"/>
      <c r="D241" s="9"/>
      <c r="E241" s="30"/>
      <c r="F241" s="44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2:26" ht="15" x14ac:dyDescent="0.25">
      <c r="B242" s="31" t="s">
        <v>30</v>
      </c>
      <c r="C242" s="31"/>
      <c r="D242" s="31"/>
      <c r="E242" s="32" t="s">
        <v>22</v>
      </c>
      <c r="F242" s="33" t="s">
        <v>50</v>
      </c>
      <c r="G242" s="33">
        <v>2023</v>
      </c>
      <c r="H242" s="33">
        <v>2024</v>
      </c>
      <c r="I242" s="33">
        <v>2025</v>
      </c>
      <c r="J242" s="33">
        <v>2026</v>
      </c>
      <c r="K242" s="33">
        <v>2027</v>
      </c>
      <c r="L242" s="33">
        <v>2028</v>
      </c>
      <c r="M242" s="33">
        <v>2029</v>
      </c>
      <c r="N242" s="33">
        <v>2030</v>
      </c>
      <c r="O242" s="33">
        <v>2031</v>
      </c>
      <c r="P242" s="33">
        <v>2032</v>
      </c>
      <c r="Q242" s="33">
        <v>2033</v>
      </c>
      <c r="R242" s="33">
        <v>2034</v>
      </c>
      <c r="S242" s="33">
        <v>2035</v>
      </c>
      <c r="T242" s="33">
        <v>2036</v>
      </c>
      <c r="U242" s="33">
        <v>2037</v>
      </c>
      <c r="V242" s="33">
        <v>2038</v>
      </c>
      <c r="W242" s="33">
        <v>2039</v>
      </c>
      <c r="X242" s="33">
        <v>2040</v>
      </c>
      <c r="Y242" s="33">
        <v>2041</v>
      </c>
      <c r="Z242" s="33">
        <v>2042</v>
      </c>
    </row>
    <row r="243" spans="2:26" x14ac:dyDescent="0.2">
      <c r="B243" s="34" t="s">
        <v>119</v>
      </c>
      <c r="C243" s="35"/>
      <c r="D243" s="35"/>
      <c r="E243" s="36" t="s">
        <v>31</v>
      </c>
      <c r="F243" s="45">
        <v>0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</row>
    <row r="244" spans="2:26" x14ac:dyDescent="0.2">
      <c r="B244" s="34" t="s">
        <v>120</v>
      </c>
      <c r="C244" s="35"/>
      <c r="D244" s="35"/>
      <c r="E244" s="36" t="s">
        <v>31</v>
      </c>
      <c r="F244" s="45">
        <v>0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</row>
    <row r="245" spans="2:26" x14ac:dyDescent="0.2">
      <c r="B245" s="34" t="s">
        <v>2</v>
      </c>
      <c r="C245" s="35"/>
      <c r="D245" s="35"/>
      <c r="E245" s="36" t="s">
        <v>31</v>
      </c>
      <c r="F245" s="45">
        <v>0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</row>
    <row r="246" spans="2:26" x14ac:dyDescent="0.2">
      <c r="B246" s="34" t="s">
        <v>3</v>
      </c>
      <c r="C246" s="35"/>
      <c r="D246" s="35"/>
      <c r="E246" s="36" t="s">
        <v>31</v>
      </c>
      <c r="F246" s="45">
        <v>0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</row>
    <row r="247" spans="2:26" x14ac:dyDescent="0.2">
      <c r="B247" s="34" t="s">
        <v>4</v>
      </c>
      <c r="C247" s="35"/>
      <c r="D247" s="35"/>
      <c r="E247" s="36" t="s">
        <v>31</v>
      </c>
      <c r="F247" s="45"/>
      <c r="G247" s="37" t="s">
        <v>198</v>
      </c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2:26" x14ac:dyDescent="0.2">
      <c r="B248" s="34" t="s">
        <v>6</v>
      </c>
      <c r="C248" s="35"/>
      <c r="D248" s="35"/>
      <c r="E248" s="36" t="s">
        <v>31</v>
      </c>
      <c r="F248" s="45"/>
      <c r="G248" s="37" t="s">
        <v>198</v>
      </c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2:26" x14ac:dyDescent="0.2">
      <c r="B249" s="34" t="s">
        <v>107</v>
      </c>
      <c r="C249" s="35"/>
      <c r="D249" s="35"/>
      <c r="E249" s="36" t="s">
        <v>31</v>
      </c>
      <c r="F249" s="45"/>
      <c r="G249" s="37" t="s">
        <v>198</v>
      </c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2:26" x14ac:dyDescent="0.2">
      <c r="B250" s="34" t="s">
        <v>108</v>
      </c>
      <c r="C250" s="35"/>
      <c r="D250" s="35"/>
      <c r="E250" s="36" t="s">
        <v>31</v>
      </c>
      <c r="F250" s="45"/>
      <c r="G250" s="37" t="s">
        <v>198</v>
      </c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2:26" x14ac:dyDescent="0.2">
      <c r="B251" s="34" t="s">
        <v>109</v>
      </c>
      <c r="C251" s="35"/>
      <c r="D251" s="35"/>
      <c r="E251" s="36" t="s">
        <v>31</v>
      </c>
      <c r="F251" s="45"/>
      <c r="G251" s="37" t="s">
        <v>198</v>
      </c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2:26" x14ac:dyDescent="0.2">
      <c r="B252" s="34" t="s">
        <v>110</v>
      </c>
      <c r="C252" s="35"/>
      <c r="D252" s="35"/>
      <c r="E252" s="36" t="s">
        <v>31</v>
      </c>
      <c r="F252" s="45"/>
      <c r="G252" s="37" t="s">
        <v>198</v>
      </c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2:26" x14ac:dyDescent="0.2">
      <c r="B253" s="34" t="s">
        <v>146</v>
      </c>
      <c r="C253" s="35"/>
      <c r="D253" s="35"/>
      <c r="E253" s="36" t="s">
        <v>31</v>
      </c>
      <c r="F253" s="45"/>
      <c r="G253" s="37" t="s">
        <v>198</v>
      </c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5" spans="2:26" ht="15" x14ac:dyDescent="0.25">
      <c r="B255" s="29" t="s">
        <v>58</v>
      </c>
      <c r="C255" s="9"/>
      <c r="D255" s="9"/>
      <c r="E255" s="30"/>
      <c r="F255" s="44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2:26" ht="15" x14ac:dyDescent="0.25">
      <c r="B256" s="31" t="s">
        <v>30</v>
      </c>
      <c r="C256" s="31"/>
      <c r="D256" s="31"/>
      <c r="E256" s="32" t="s">
        <v>22</v>
      </c>
      <c r="F256" s="33" t="s">
        <v>50</v>
      </c>
      <c r="G256" s="33">
        <v>2023</v>
      </c>
      <c r="H256" s="33">
        <v>2024</v>
      </c>
      <c r="I256" s="33">
        <v>2025</v>
      </c>
      <c r="J256" s="33">
        <v>2026</v>
      </c>
      <c r="K256" s="33">
        <v>2027</v>
      </c>
      <c r="L256" s="33">
        <v>2028</v>
      </c>
      <c r="M256" s="33">
        <v>2029</v>
      </c>
      <c r="N256" s="33">
        <v>2030</v>
      </c>
      <c r="O256" s="33">
        <v>2031</v>
      </c>
      <c r="P256" s="33">
        <v>2032</v>
      </c>
      <c r="Q256" s="33">
        <v>2033</v>
      </c>
      <c r="R256" s="33">
        <v>2034</v>
      </c>
      <c r="S256" s="33">
        <v>2035</v>
      </c>
      <c r="T256" s="33">
        <v>2036</v>
      </c>
      <c r="U256" s="33">
        <v>2037</v>
      </c>
      <c r="V256" s="33">
        <v>2038</v>
      </c>
      <c r="W256" s="33">
        <v>2039</v>
      </c>
      <c r="X256" s="33">
        <v>2040</v>
      </c>
      <c r="Y256" s="33">
        <v>2041</v>
      </c>
      <c r="Z256" s="33">
        <v>2042</v>
      </c>
    </row>
    <row r="257" spans="1:26" x14ac:dyDescent="0.2">
      <c r="B257" s="34" t="s">
        <v>119</v>
      </c>
      <c r="C257" s="35"/>
      <c r="D257" s="35"/>
      <c r="E257" s="36" t="s">
        <v>31</v>
      </c>
      <c r="F257" s="45">
        <v>0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</row>
    <row r="258" spans="1:26" x14ac:dyDescent="0.2">
      <c r="B258" s="34" t="s">
        <v>120</v>
      </c>
      <c r="C258" s="35"/>
      <c r="D258" s="35"/>
      <c r="E258" s="36" t="s">
        <v>31</v>
      </c>
      <c r="F258" s="45">
        <v>0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</row>
    <row r="259" spans="1:26" x14ac:dyDescent="0.2">
      <c r="B259" s="34" t="s">
        <v>2</v>
      </c>
      <c r="C259" s="35"/>
      <c r="D259" s="35"/>
      <c r="E259" s="36" t="s">
        <v>31</v>
      </c>
      <c r="F259" s="45">
        <v>0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</row>
    <row r="260" spans="1:26" x14ac:dyDescent="0.2">
      <c r="B260" s="34" t="s">
        <v>3</v>
      </c>
      <c r="C260" s="35"/>
      <c r="D260" s="35"/>
      <c r="E260" s="36" t="s">
        <v>31</v>
      </c>
      <c r="F260" s="45">
        <v>0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</row>
    <row r="261" spans="1:26" x14ac:dyDescent="0.2">
      <c r="B261" s="34" t="s">
        <v>4</v>
      </c>
      <c r="C261" s="35"/>
      <c r="D261" s="35"/>
      <c r="E261" s="36" t="s">
        <v>31</v>
      </c>
      <c r="F261" s="45"/>
      <c r="G261" s="37" t="s">
        <v>198</v>
      </c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x14ac:dyDescent="0.2">
      <c r="B262" s="34" t="s">
        <v>6</v>
      </c>
      <c r="C262" s="35"/>
      <c r="D262" s="35"/>
      <c r="E262" s="36" t="s">
        <v>31</v>
      </c>
      <c r="F262" s="45"/>
      <c r="G262" s="37" t="s">
        <v>198</v>
      </c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x14ac:dyDescent="0.2">
      <c r="B263" s="34" t="s">
        <v>107</v>
      </c>
      <c r="C263" s="35"/>
      <c r="D263" s="35"/>
      <c r="E263" s="36" t="s">
        <v>31</v>
      </c>
      <c r="F263" s="45"/>
      <c r="G263" s="37" t="s">
        <v>198</v>
      </c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x14ac:dyDescent="0.2">
      <c r="B264" s="34" t="s">
        <v>108</v>
      </c>
      <c r="C264" s="35"/>
      <c r="D264" s="35"/>
      <c r="E264" s="36" t="s">
        <v>31</v>
      </c>
      <c r="F264" s="45"/>
      <c r="G264" s="37" t="s">
        <v>198</v>
      </c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x14ac:dyDescent="0.2">
      <c r="B265" s="34" t="s">
        <v>109</v>
      </c>
      <c r="C265" s="35"/>
      <c r="D265" s="35"/>
      <c r="E265" s="36" t="s">
        <v>31</v>
      </c>
      <c r="F265" s="45"/>
      <c r="G265" s="37" t="s">
        <v>198</v>
      </c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x14ac:dyDescent="0.2">
      <c r="B266" s="34" t="s">
        <v>110</v>
      </c>
      <c r="C266" s="35"/>
      <c r="D266" s="35"/>
      <c r="E266" s="36" t="s">
        <v>31</v>
      </c>
      <c r="F266" s="45"/>
      <c r="G266" s="37" t="s">
        <v>198</v>
      </c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x14ac:dyDescent="0.2">
      <c r="B267" s="34" t="s">
        <v>146</v>
      </c>
      <c r="C267" s="35"/>
      <c r="D267" s="35"/>
      <c r="E267" s="36" t="s">
        <v>31</v>
      </c>
      <c r="F267" s="45"/>
      <c r="G267" s="37" t="s">
        <v>198</v>
      </c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70" spans="1:26" ht="15" x14ac:dyDescent="0.25">
      <c r="B270" s="29" t="s">
        <v>9</v>
      </c>
      <c r="C270" s="9"/>
      <c r="D270" s="9"/>
      <c r="E270" s="30"/>
      <c r="F270" s="44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5" x14ac:dyDescent="0.25">
      <c r="B271" s="31" t="s">
        <v>30</v>
      </c>
      <c r="C271" s="31"/>
      <c r="D271" s="31"/>
      <c r="E271" s="32" t="s">
        <v>22</v>
      </c>
      <c r="F271" s="33" t="s">
        <v>50</v>
      </c>
      <c r="G271" s="33">
        <v>2023</v>
      </c>
      <c r="H271" s="33">
        <v>2024</v>
      </c>
      <c r="I271" s="33">
        <v>2025</v>
      </c>
      <c r="J271" s="33">
        <v>2026</v>
      </c>
      <c r="K271" s="33">
        <v>2027</v>
      </c>
      <c r="L271" s="33">
        <v>2028</v>
      </c>
      <c r="M271" s="33">
        <v>2029</v>
      </c>
      <c r="N271" s="33">
        <v>2030</v>
      </c>
      <c r="O271" s="33">
        <v>2031</v>
      </c>
      <c r="P271" s="33">
        <v>2032</v>
      </c>
      <c r="Q271" s="33">
        <v>2033</v>
      </c>
      <c r="R271" s="33">
        <v>2034</v>
      </c>
      <c r="S271" s="33">
        <v>2035</v>
      </c>
      <c r="T271" s="33">
        <v>2036</v>
      </c>
      <c r="U271" s="33">
        <v>2037</v>
      </c>
      <c r="V271" s="33">
        <v>2038</v>
      </c>
      <c r="W271" s="33">
        <v>2039</v>
      </c>
      <c r="X271" s="33">
        <v>2040</v>
      </c>
      <c r="Y271" s="33">
        <v>2041</v>
      </c>
      <c r="Z271" s="33">
        <v>2042</v>
      </c>
    </row>
    <row r="272" spans="1:26" x14ac:dyDescent="0.2">
      <c r="A272" s="64"/>
      <c r="B272" s="34" t="s">
        <v>119</v>
      </c>
      <c r="C272" s="35"/>
      <c r="D272" s="35"/>
      <c r="E272" s="36" t="s">
        <v>31</v>
      </c>
      <c r="F272" s="45">
        <v>0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</row>
    <row r="273" spans="1:26" x14ac:dyDescent="0.2">
      <c r="A273" s="64"/>
      <c r="B273" s="34" t="s">
        <v>120</v>
      </c>
      <c r="C273" s="35"/>
      <c r="D273" s="35"/>
      <c r="E273" s="36" t="s">
        <v>31</v>
      </c>
      <c r="F273" s="45">
        <v>0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</row>
    <row r="274" spans="1:26" x14ac:dyDescent="0.2">
      <c r="A274" s="64"/>
      <c r="B274" s="34" t="s">
        <v>2</v>
      </c>
      <c r="C274" s="35"/>
      <c r="D274" s="35"/>
      <c r="E274" s="36" t="s">
        <v>31</v>
      </c>
      <c r="F274" s="45">
        <v>0</v>
      </c>
      <c r="G274" s="37">
        <v>0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</row>
    <row r="275" spans="1:26" x14ac:dyDescent="0.2">
      <c r="A275" s="64"/>
      <c r="B275" s="34" t="s">
        <v>3</v>
      </c>
      <c r="C275" s="35"/>
      <c r="D275" s="35"/>
      <c r="E275" s="36" t="s">
        <v>31</v>
      </c>
      <c r="F275" s="45">
        <v>0</v>
      </c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</row>
    <row r="276" spans="1:26" x14ac:dyDescent="0.2">
      <c r="A276" s="64"/>
      <c r="B276" s="34" t="s">
        <v>4</v>
      </c>
      <c r="C276" s="35"/>
      <c r="D276" s="35"/>
      <c r="E276" s="36" t="s">
        <v>31</v>
      </c>
      <c r="F276" s="45"/>
      <c r="G276" s="37" t="s">
        <v>198</v>
      </c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x14ac:dyDescent="0.2">
      <c r="A277" s="64"/>
      <c r="B277" s="34" t="s">
        <v>6</v>
      </c>
      <c r="C277" s="35"/>
      <c r="D277" s="35"/>
      <c r="E277" s="36" t="s">
        <v>31</v>
      </c>
      <c r="F277" s="45"/>
      <c r="G277" s="37" t="s">
        <v>198</v>
      </c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x14ac:dyDescent="0.2">
      <c r="A278" s="64"/>
      <c r="B278" s="34" t="s">
        <v>107</v>
      </c>
      <c r="C278" s="35"/>
      <c r="D278" s="35"/>
      <c r="E278" s="36" t="s">
        <v>31</v>
      </c>
      <c r="F278" s="45"/>
      <c r="G278" s="37" t="s">
        <v>198</v>
      </c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x14ac:dyDescent="0.2">
      <c r="A279" s="64"/>
      <c r="B279" s="34" t="s">
        <v>108</v>
      </c>
      <c r="C279" s="35"/>
      <c r="D279" s="35"/>
      <c r="E279" s="36" t="s">
        <v>31</v>
      </c>
      <c r="F279" s="45"/>
      <c r="G279" s="37" t="s">
        <v>198</v>
      </c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x14ac:dyDescent="0.2">
      <c r="A280" s="64"/>
      <c r="B280" s="34" t="s">
        <v>109</v>
      </c>
      <c r="C280" s="35"/>
      <c r="D280" s="35"/>
      <c r="E280" s="36" t="s">
        <v>31</v>
      </c>
      <c r="F280" s="45"/>
      <c r="G280" s="37" t="s">
        <v>198</v>
      </c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x14ac:dyDescent="0.2">
      <c r="A281" s="64"/>
      <c r="B281" s="34" t="s">
        <v>110</v>
      </c>
      <c r="C281" s="35"/>
      <c r="D281" s="35"/>
      <c r="E281" s="36" t="s">
        <v>31</v>
      </c>
      <c r="F281" s="45"/>
      <c r="G281" s="37" t="s">
        <v>198</v>
      </c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x14ac:dyDescent="0.2">
      <c r="A282" s="64"/>
      <c r="B282" s="34" t="s">
        <v>146</v>
      </c>
      <c r="C282" s="35"/>
      <c r="D282" s="35"/>
      <c r="E282" s="36" t="s">
        <v>31</v>
      </c>
      <c r="F282" s="45"/>
      <c r="G282" s="37" t="s">
        <v>198</v>
      </c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x14ac:dyDescent="0.2">
      <c r="F283" s="66"/>
    </row>
    <row r="284" spans="1:26" ht="15" x14ac:dyDescent="0.25">
      <c r="B284" s="29" t="s">
        <v>10</v>
      </c>
      <c r="C284" s="9"/>
      <c r="D284" s="9"/>
      <c r="E284" s="30"/>
      <c r="F284" s="44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5" x14ac:dyDescent="0.25">
      <c r="B285" s="31" t="s">
        <v>30</v>
      </c>
      <c r="C285" s="31"/>
      <c r="D285" s="31"/>
      <c r="E285" s="32" t="s">
        <v>22</v>
      </c>
      <c r="F285" s="33" t="s">
        <v>50</v>
      </c>
      <c r="G285" s="33">
        <v>2023</v>
      </c>
      <c r="H285" s="33">
        <v>2024</v>
      </c>
      <c r="I285" s="33">
        <v>2025</v>
      </c>
      <c r="J285" s="33">
        <v>2026</v>
      </c>
      <c r="K285" s="33">
        <v>2027</v>
      </c>
      <c r="L285" s="33">
        <v>2028</v>
      </c>
      <c r="M285" s="33">
        <v>2029</v>
      </c>
      <c r="N285" s="33">
        <v>2030</v>
      </c>
      <c r="O285" s="33">
        <v>2031</v>
      </c>
      <c r="P285" s="33">
        <v>2032</v>
      </c>
      <c r="Q285" s="33">
        <v>2033</v>
      </c>
      <c r="R285" s="33">
        <v>2034</v>
      </c>
      <c r="S285" s="33">
        <v>2035</v>
      </c>
      <c r="T285" s="33">
        <v>2036</v>
      </c>
      <c r="U285" s="33">
        <v>2037</v>
      </c>
      <c r="V285" s="33">
        <v>2038</v>
      </c>
      <c r="W285" s="33">
        <v>2039</v>
      </c>
      <c r="X285" s="33">
        <v>2040</v>
      </c>
      <c r="Y285" s="33">
        <v>2041</v>
      </c>
      <c r="Z285" s="33">
        <v>2042</v>
      </c>
    </row>
    <row r="286" spans="1:26" x14ac:dyDescent="0.2">
      <c r="B286" s="34" t="s">
        <v>119</v>
      </c>
      <c r="C286" s="35"/>
      <c r="D286" s="35"/>
      <c r="E286" s="36" t="s">
        <v>31</v>
      </c>
      <c r="F286" s="45">
        <v>0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</row>
    <row r="287" spans="1:26" x14ac:dyDescent="0.2">
      <c r="B287" s="34" t="s">
        <v>120</v>
      </c>
      <c r="C287" s="35"/>
      <c r="D287" s="35"/>
      <c r="E287" s="36" t="s">
        <v>31</v>
      </c>
      <c r="F287" s="45">
        <v>0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</row>
    <row r="288" spans="1:26" x14ac:dyDescent="0.2">
      <c r="B288" s="34" t="s">
        <v>2</v>
      </c>
      <c r="C288" s="35"/>
      <c r="D288" s="35"/>
      <c r="E288" s="36" t="s">
        <v>31</v>
      </c>
      <c r="F288" s="45">
        <v>0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</row>
    <row r="289" spans="2:26" x14ac:dyDescent="0.2">
      <c r="B289" s="34" t="s">
        <v>3</v>
      </c>
      <c r="C289" s="35"/>
      <c r="D289" s="35"/>
      <c r="E289" s="36" t="s">
        <v>31</v>
      </c>
      <c r="F289" s="45">
        <v>0</v>
      </c>
      <c r="G289" s="37">
        <v>0</v>
      </c>
      <c r="H289" s="37">
        <v>0</v>
      </c>
      <c r="I289" s="37">
        <v>0</v>
      </c>
      <c r="J289" s="37">
        <v>0</v>
      </c>
      <c r="K289" s="37">
        <v>0</v>
      </c>
      <c r="L289" s="37">
        <v>0</v>
      </c>
      <c r="M289" s="37">
        <v>0</v>
      </c>
      <c r="N289" s="37">
        <v>0</v>
      </c>
      <c r="O289" s="37">
        <v>0</v>
      </c>
      <c r="P289" s="37">
        <v>0</v>
      </c>
      <c r="Q289" s="37">
        <v>0</v>
      </c>
      <c r="R289" s="37">
        <v>0</v>
      </c>
      <c r="S289" s="37">
        <v>0</v>
      </c>
      <c r="T289" s="37">
        <v>0</v>
      </c>
      <c r="U289" s="37">
        <v>0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</row>
    <row r="290" spans="2:26" x14ac:dyDescent="0.2">
      <c r="B290" s="34" t="s">
        <v>4</v>
      </c>
      <c r="C290" s="35"/>
      <c r="D290" s="35"/>
      <c r="E290" s="36" t="s">
        <v>31</v>
      </c>
      <c r="F290" s="45"/>
      <c r="G290" s="37" t="s">
        <v>198</v>
      </c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2:26" x14ac:dyDescent="0.2">
      <c r="B291" s="34" t="s">
        <v>6</v>
      </c>
      <c r="C291" s="35"/>
      <c r="D291" s="35"/>
      <c r="E291" s="36" t="s">
        <v>31</v>
      </c>
      <c r="F291" s="45"/>
      <c r="G291" s="37" t="s">
        <v>198</v>
      </c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2:26" x14ac:dyDescent="0.2">
      <c r="B292" s="34" t="s">
        <v>107</v>
      </c>
      <c r="C292" s="35"/>
      <c r="D292" s="35"/>
      <c r="E292" s="36" t="s">
        <v>31</v>
      </c>
      <c r="F292" s="45"/>
      <c r="G292" s="37" t="s">
        <v>198</v>
      </c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2:26" x14ac:dyDescent="0.2">
      <c r="B293" s="34" t="s">
        <v>108</v>
      </c>
      <c r="C293" s="35"/>
      <c r="D293" s="35"/>
      <c r="E293" s="36" t="s">
        <v>31</v>
      </c>
      <c r="F293" s="45"/>
      <c r="G293" s="37" t="s">
        <v>198</v>
      </c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2:26" x14ac:dyDescent="0.2">
      <c r="B294" s="34" t="s">
        <v>109</v>
      </c>
      <c r="C294" s="35"/>
      <c r="D294" s="35"/>
      <c r="E294" s="36" t="s">
        <v>31</v>
      </c>
      <c r="F294" s="45"/>
      <c r="G294" s="37" t="s">
        <v>198</v>
      </c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2:26" x14ac:dyDescent="0.2">
      <c r="B295" s="34" t="s">
        <v>110</v>
      </c>
      <c r="C295" s="35"/>
      <c r="D295" s="35"/>
      <c r="E295" s="36" t="s">
        <v>31</v>
      </c>
      <c r="F295" s="45"/>
      <c r="G295" s="37" t="s">
        <v>198</v>
      </c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2:26" x14ac:dyDescent="0.2">
      <c r="B296" s="34" t="s">
        <v>146</v>
      </c>
      <c r="C296" s="35"/>
      <c r="D296" s="35"/>
      <c r="E296" s="36" t="s">
        <v>31</v>
      </c>
      <c r="F296" s="45"/>
      <c r="G296" s="37" t="s">
        <v>198</v>
      </c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2:26" x14ac:dyDescent="0.2">
      <c r="F297" s="66"/>
    </row>
    <row r="298" spans="2:26" ht="15" x14ac:dyDescent="0.25">
      <c r="B298" s="29" t="s">
        <v>129</v>
      </c>
      <c r="C298" s="9"/>
      <c r="D298" s="9"/>
      <c r="E298" s="30"/>
      <c r="F298" s="44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2:26" ht="15" x14ac:dyDescent="0.25">
      <c r="B299" s="31" t="s">
        <v>30</v>
      </c>
      <c r="C299" s="31"/>
      <c r="D299" s="31"/>
      <c r="E299" s="32" t="s">
        <v>22</v>
      </c>
      <c r="F299" s="33" t="s">
        <v>50</v>
      </c>
      <c r="G299" s="33">
        <v>2023</v>
      </c>
      <c r="H299" s="33">
        <v>2024</v>
      </c>
      <c r="I299" s="33">
        <v>2025</v>
      </c>
      <c r="J299" s="33">
        <v>2026</v>
      </c>
      <c r="K299" s="33">
        <v>2027</v>
      </c>
      <c r="L299" s="33">
        <v>2028</v>
      </c>
      <c r="M299" s="33">
        <v>2029</v>
      </c>
      <c r="N299" s="33">
        <v>2030</v>
      </c>
      <c r="O299" s="33">
        <v>2031</v>
      </c>
      <c r="P299" s="33">
        <v>2032</v>
      </c>
      <c r="Q299" s="33">
        <v>2033</v>
      </c>
      <c r="R299" s="33">
        <v>2034</v>
      </c>
      <c r="S299" s="33">
        <v>2035</v>
      </c>
      <c r="T299" s="33">
        <v>2036</v>
      </c>
      <c r="U299" s="33">
        <v>2037</v>
      </c>
      <c r="V299" s="33">
        <v>2038</v>
      </c>
      <c r="W299" s="33">
        <v>2039</v>
      </c>
      <c r="X299" s="33">
        <v>2040</v>
      </c>
      <c r="Y299" s="33">
        <v>2041</v>
      </c>
      <c r="Z299" s="33">
        <v>2042</v>
      </c>
    </row>
    <row r="300" spans="2:26" x14ac:dyDescent="0.2">
      <c r="B300" s="34" t="s">
        <v>119</v>
      </c>
      <c r="C300" s="35"/>
      <c r="D300" s="35"/>
      <c r="E300" s="36" t="s">
        <v>31</v>
      </c>
      <c r="F300" s="45">
        <v>0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</row>
    <row r="301" spans="2:26" x14ac:dyDescent="0.2">
      <c r="B301" s="34" t="s">
        <v>120</v>
      </c>
      <c r="C301" s="35"/>
      <c r="D301" s="35"/>
      <c r="E301" s="36" t="s">
        <v>31</v>
      </c>
      <c r="F301" s="45">
        <v>0</v>
      </c>
      <c r="G301" s="37">
        <v>0</v>
      </c>
      <c r="H301" s="37">
        <v>0</v>
      </c>
      <c r="I301" s="37">
        <v>0</v>
      </c>
      <c r="J301" s="37">
        <v>0</v>
      </c>
      <c r="K301" s="37">
        <v>0</v>
      </c>
      <c r="L301" s="37">
        <v>0</v>
      </c>
      <c r="M301" s="37">
        <v>0</v>
      </c>
      <c r="N301" s="37">
        <v>0</v>
      </c>
      <c r="O301" s="37">
        <v>0</v>
      </c>
      <c r="P301" s="37">
        <v>0</v>
      </c>
      <c r="Q301" s="37">
        <v>0</v>
      </c>
      <c r="R301" s="37">
        <v>0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</row>
    <row r="302" spans="2:26" x14ac:dyDescent="0.2">
      <c r="B302" s="34" t="s">
        <v>2</v>
      </c>
      <c r="C302" s="35"/>
      <c r="D302" s="35"/>
      <c r="E302" s="36" t="s">
        <v>31</v>
      </c>
      <c r="F302" s="45">
        <v>0</v>
      </c>
      <c r="G302" s="37">
        <v>0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</row>
    <row r="303" spans="2:26" x14ac:dyDescent="0.2">
      <c r="B303" s="34" t="s">
        <v>3</v>
      </c>
      <c r="C303" s="35"/>
      <c r="D303" s="35"/>
      <c r="E303" s="36" t="s">
        <v>31</v>
      </c>
      <c r="F303" s="45">
        <v>0</v>
      </c>
      <c r="G303" s="37">
        <v>0</v>
      </c>
      <c r="H303" s="37">
        <v>0</v>
      </c>
      <c r="I303" s="37">
        <v>0</v>
      </c>
      <c r="J303" s="37">
        <v>0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</row>
    <row r="304" spans="2:26" x14ac:dyDescent="0.2">
      <c r="B304" s="34" t="s">
        <v>4</v>
      </c>
      <c r="C304" s="35"/>
      <c r="D304" s="35"/>
      <c r="E304" s="36" t="s">
        <v>31</v>
      </c>
      <c r="F304" s="45"/>
      <c r="G304" s="37" t="s">
        <v>198</v>
      </c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x14ac:dyDescent="0.2">
      <c r="B305" s="34" t="s">
        <v>6</v>
      </c>
      <c r="C305" s="35"/>
      <c r="D305" s="35"/>
      <c r="E305" s="36" t="s">
        <v>31</v>
      </c>
      <c r="F305" s="45"/>
      <c r="G305" s="37" t="s">
        <v>198</v>
      </c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x14ac:dyDescent="0.2">
      <c r="B306" s="34" t="s">
        <v>107</v>
      </c>
      <c r="C306" s="35"/>
      <c r="D306" s="35"/>
      <c r="E306" s="36" t="s">
        <v>31</v>
      </c>
      <c r="F306" s="45"/>
      <c r="G306" s="37" t="s">
        <v>198</v>
      </c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x14ac:dyDescent="0.2">
      <c r="B307" s="34" t="s">
        <v>108</v>
      </c>
      <c r="C307" s="35"/>
      <c r="D307" s="35"/>
      <c r="E307" s="36" t="s">
        <v>31</v>
      </c>
      <c r="F307" s="45"/>
      <c r="G307" s="37" t="s">
        <v>198</v>
      </c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x14ac:dyDescent="0.2">
      <c r="B308" s="34" t="s">
        <v>109</v>
      </c>
      <c r="C308" s="35"/>
      <c r="D308" s="35"/>
      <c r="E308" s="36" t="s">
        <v>31</v>
      </c>
      <c r="F308" s="45"/>
      <c r="G308" s="37" t="s">
        <v>198</v>
      </c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x14ac:dyDescent="0.2">
      <c r="B309" s="34" t="s">
        <v>110</v>
      </c>
      <c r="C309" s="35"/>
      <c r="D309" s="35"/>
      <c r="E309" s="36" t="s">
        <v>31</v>
      </c>
      <c r="F309" s="45"/>
      <c r="G309" s="37" t="s">
        <v>198</v>
      </c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x14ac:dyDescent="0.2">
      <c r="B310" s="34" t="s">
        <v>146</v>
      </c>
      <c r="C310" s="35"/>
      <c r="D310" s="35"/>
      <c r="E310" s="36" t="s">
        <v>31</v>
      </c>
      <c r="F310" s="45"/>
      <c r="G310" s="37" t="s">
        <v>198</v>
      </c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5" x14ac:dyDescent="0.25">
      <c r="B311" s="62"/>
      <c r="F311" s="66"/>
    </row>
    <row r="312" spans="1:26" ht="15" x14ac:dyDescent="0.25">
      <c r="B312" s="29" t="s">
        <v>135</v>
      </c>
      <c r="C312" s="9"/>
      <c r="D312" s="9"/>
      <c r="E312" s="30"/>
      <c r="F312" s="44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5" x14ac:dyDescent="0.25">
      <c r="B313" s="31" t="s">
        <v>30</v>
      </c>
      <c r="C313" s="31"/>
      <c r="D313" s="31"/>
      <c r="E313" s="32" t="s">
        <v>22</v>
      </c>
      <c r="F313" s="33" t="s">
        <v>50</v>
      </c>
      <c r="G313" s="33">
        <v>2023</v>
      </c>
      <c r="H313" s="33">
        <v>2024</v>
      </c>
      <c r="I313" s="33">
        <v>2025</v>
      </c>
      <c r="J313" s="33">
        <v>2026</v>
      </c>
      <c r="K313" s="33">
        <v>2027</v>
      </c>
      <c r="L313" s="33">
        <v>2028</v>
      </c>
      <c r="M313" s="33">
        <v>2029</v>
      </c>
      <c r="N313" s="33">
        <v>2030</v>
      </c>
      <c r="O313" s="33">
        <v>2031</v>
      </c>
      <c r="P313" s="33">
        <v>2032</v>
      </c>
      <c r="Q313" s="33">
        <v>2033</v>
      </c>
      <c r="R313" s="33">
        <v>2034</v>
      </c>
      <c r="S313" s="33">
        <v>2035</v>
      </c>
      <c r="T313" s="33">
        <v>2036</v>
      </c>
      <c r="U313" s="33">
        <v>2037</v>
      </c>
      <c r="V313" s="33">
        <v>2038</v>
      </c>
      <c r="W313" s="33">
        <v>2039</v>
      </c>
      <c r="X313" s="33">
        <v>2040</v>
      </c>
      <c r="Y313" s="33">
        <v>2041</v>
      </c>
      <c r="Z313" s="33">
        <v>2042</v>
      </c>
    </row>
    <row r="314" spans="1:26" x14ac:dyDescent="0.2">
      <c r="A314" s="64"/>
      <c r="B314" s="34" t="s">
        <v>119</v>
      </c>
      <c r="C314" s="35"/>
      <c r="D314" s="35"/>
      <c r="E314" s="36" t="s">
        <v>31</v>
      </c>
      <c r="F314" s="45">
        <v>2098593.487682553</v>
      </c>
      <c r="G314" s="37">
        <v>0</v>
      </c>
      <c r="H314" s="37">
        <v>0</v>
      </c>
      <c r="I314" s="37">
        <v>0</v>
      </c>
      <c r="J314" s="37">
        <v>0</v>
      </c>
      <c r="K314" s="37">
        <v>0</v>
      </c>
      <c r="L314" s="37">
        <v>3012802.3546303883</v>
      </c>
      <c r="M314" s="37">
        <v>0</v>
      </c>
      <c r="N314" s="37">
        <v>0</v>
      </c>
      <c r="O314" s="37">
        <v>0</v>
      </c>
      <c r="P314" s="37">
        <v>0</v>
      </c>
      <c r="Q314" s="37">
        <v>0</v>
      </c>
      <c r="R314" s="37">
        <v>0</v>
      </c>
      <c r="S314" s="37">
        <v>0</v>
      </c>
      <c r="T314" s="37">
        <v>0</v>
      </c>
      <c r="U314" s="37">
        <v>0</v>
      </c>
      <c r="V314" s="37">
        <v>0</v>
      </c>
      <c r="W314" s="37">
        <v>0</v>
      </c>
      <c r="X314" s="37">
        <v>0</v>
      </c>
      <c r="Y314" s="37">
        <v>0</v>
      </c>
      <c r="Z314" s="37">
        <v>0</v>
      </c>
    </row>
    <row r="315" spans="1:26" x14ac:dyDescent="0.2">
      <c r="A315" s="64"/>
      <c r="B315" s="34" t="s">
        <v>120</v>
      </c>
      <c r="C315" s="35"/>
      <c r="D315" s="35"/>
      <c r="E315" s="36" t="s">
        <v>31</v>
      </c>
      <c r="F315" s="45">
        <v>4086802.4948550076</v>
      </c>
      <c r="G315" s="37">
        <v>0</v>
      </c>
      <c r="H315" s="37">
        <v>0</v>
      </c>
      <c r="I315" s="37">
        <v>0</v>
      </c>
      <c r="J315" s="37">
        <v>0</v>
      </c>
      <c r="K315" s="37">
        <v>2655191.774191482</v>
      </c>
      <c r="L315" s="37">
        <v>3012802.3546303883</v>
      </c>
      <c r="M315" s="37">
        <v>0</v>
      </c>
      <c r="N315" s="37">
        <v>0</v>
      </c>
      <c r="O315" s="37">
        <v>0</v>
      </c>
      <c r="P315" s="37">
        <v>0</v>
      </c>
      <c r="Q315" s="37">
        <v>0</v>
      </c>
      <c r="R315" s="37">
        <v>0</v>
      </c>
      <c r="S315" s="37">
        <v>0</v>
      </c>
      <c r="T315" s="37">
        <v>0</v>
      </c>
      <c r="U315" s="37">
        <v>0</v>
      </c>
      <c r="V315" s="37">
        <v>0</v>
      </c>
      <c r="W315" s="37">
        <v>0</v>
      </c>
      <c r="X315" s="37">
        <v>0</v>
      </c>
      <c r="Y315" s="37">
        <v>0</v>
      </c>
      <c r="Z315" s="37">
        <v>0</v>
      </c>
    </row>
    <row r="316" spans="1:26" x14ac:dyDescent="0.2">
      <c r="A316" s="64"/>
      <c r="B316" s="34" t="s">
        <v>2</v>
      </c>
      <c r="C316" s="35"/>
      <c r="D316" s="35"/>
      <c r="E316" s="36" t="s">
        <v>31</v>
      </c>
      <c r="F316" s="45">
        <v>4086802.4948550076</v>
      </c>
      <c r="G316" s="37">
        <v>0</v>
      </c>
      <c r="H316" s="37">
        <v>0</v>
      </c>
      <c r="I316" s="37">
        <v>0</v>
      </c>
      <c r="J316" s="37">
        <v>0</v>
      </c>
      <c r="K316" s="37">
        <v>2655191.774191482</v>
      </c>
      <c r="L316" s="37">
        <v>3012802.3546303883</v>
      </c>
      <c r="M316" s="37">
        <v>0</v>
      </c>
      <c r="N316" s="37">
        <v>0</v>
      </c>
      <c r="O316" s="37">
        <v>0</v>
      </c>
      <c r="P316" s="37">
        <v>0</v>
      </c>
      <c r="Q316" s="37">
        <v>0</v>
      </c>
      <c r="R316" s="37">
        <v>0</v>
      </c>
      <c r="S316" s="37">
        <v>0</v>
      </c>
      <c r="T316" s="37">
        <v>0</v>
      </c>
      <c r="U316" s="37">
        <v>0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</row>
    <row r="317" spans="1:26" x14ac:dyDescent="0.2">
      <c r="A317" s="64"/>
      <c r="B317" s="34" t="s">
        <v>3</v>
      </c>
      <c r="C317" s="35"/>
      <c r="D317" s="35"/>
      <c r="E317" s="36" t="s">
        <v>31</v>
      </c>
      <c r="F317" s="45">
        <v>4086802.4948550076</v>
      </c>
      <c r="G317" s="37">
        <v>0</v>
      </c>
      <c r="H317" s="37">
        <v>0</v>
      </c>
      <c r="I317" s="37">
        <v>0</v>
      </c>
      <c r="J317" s="37">
        <v>0</v>
      </c>
      <c r="K317" s="37">
        <v>2655191.774191482</v>
      </c>
      <c r="L317" s="37">
        <v>3012802.3546303883</v>
      </c>
      <c r="M317" s="37">
        <v>0</v>
      </c>
      <c r="N317" s="37">
        <v>0</v>
      </c>
      <c r="O317" s="37">
        <v>0</v>
      </c>
      <c r="P317" s="37">
        <v>0</v>
      </c>
      <c r="Q317" s="37">
        <v>0</v>
      </c>
      <c r="R317" s="37">
        <v>0</v>
      </c>
      <c r="S317" s="37">
        <v>0</v>
      </c>
      <c r="T317" s="37">
        <v>0</v>
      </c>
      <c r="U317" s="37">
        <v>0</v>
      </c>
      <c r="V317" s="37">
        <v>0</v>
      </c>
      <c r="W317" s="37">
        <v>0</v>
      </c>
      <c r="X317" s="37">
        <v>0</v>
      </c>
      <c r="Y317" s="37">
        <v>0</v>
      </c>
      <c r="Z317" s="37">
        <v>0</v>
      </c>
    </row>
    <row r="318" spans="1:26" x14ac:dyDescent="0.2">
      <c r="A318" s="64"/>
      <c r="B318" s="34" t="s">
        <v>4</v>
      </c>
      <c r="C318" s="35"/>
      <c r="D318" s="35"/>
      <c r="E318" s="36" t="s">
        <v>31</v>
      </c>
      <c r="F318" s="45"/>
      <c r="G318" s="37" t="s">
        <v>198</v>
      </c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x14ac:dyDescent="0.2">
      <c r="A319" s="64"/>
      <c r="B319" s="34" t="s">
        <v>6</v>
      </c>
      <c r="C319" s="35"/>
      <c r="D319" s="35"/>
      <c r="E319" s="36" t="s">
        <v>31</v>
      </c>
      <c r="F319" s="45"/>
      <c r="G319" s="37" t="s">
        <v>198</v>
      </c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x14ac:dyDescent="0.2">
      <c r="A320" s="64"/>
      <c r="B320" s="34" t="s">
        <v>107</v>
      </c>
      <c r="C320" s="35"/>
      <c r="D320" s="35"/>
      <c r="E320" s="36" t="s">
        <v>31</v>
      </c>
      <c r="F320" s="45"/>
      <c r="G320" s="37" t="s">
        <v>198</v>
      </c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x14ac:dyDescent="0.2">
      <c r="A321" s="64"/>
      <c r="B321" s="34" t="s">
        <v>108</v>
      </c>
      <c r="C321" s="35"/>
      <c r="D321" s="35"/>
      <c r="E321" s="36" t="s">
        <v>31</v>
      </c>
      <c r="F321" s="45"/>
      <c r="G321" s="37" t="s">
        <v>198</v>
      </c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x14ac:dyDescent="0.2">
      <c r="A322" s="64"/>
      <c r="B322" s="34" t="s">
        <v>109</v>
      </c>
      <c r="C322" s="35"/>
      <c r="D322" s="35"/>
      <c r="E322" s="36" t="s">
        <v>31</v>
      </c>
      <c r="F322" s="45"/>
      <c r="G322" s="37" t="s">
        <v>198</v>
      </c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x14ac:dyDescent="0.2">
      <c r="A323" s="64"/>
      <c r="B323" s="34" t="s">
        <v>110</v>
      </c>
      <c r="C323" s="35"/>
      <c r="D323" s="35"/>
      <c r="E323" s="36" t="s">
        <v>31</v>
      </c>
      <c r="F323" s="45"/>
      <c r="G323" s="37" t="s">
        <v>198</v>
      </c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x14ac:dyDescent="0.2">
      <c r="A324" s="64"/>
      <c r="B324" s="34" t="s">
        <v>146</v>
      </c>
      <c r="C324" s="35"/>
      <c r="D324" s="35"/>
      <c r="E324" s="36" t="s">
        <v>31</v>
      </c>
      <c r="F324" s="45"/>
      <c r="G324" s="37" t="s">
        <v>198</v>
      </c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x14ac:dyDescent="0.2">
      <c r="O325" s="82"/>
    </row>
    <row r="326" spans="1:26" ht="15" x14ac:dyDescent="0.25">
      <c r="B326" s="29" t="s">
        <v>11</v>
      </c>
      <c r="C326" s="9"/>
      <c r="D326" s="9"/>
      <c r="E326" s="30"/>
      <c r="F326" s="44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5" x14ac:dyDescent="0.25">
      <c r="B327" s="31" t="s">
        <v>30</v>
      </c>
      <c r="C327" s="31"/>
      <c r="D327" s="31"/>
      <c r="E327" s="32" t="s">
        <v>22</v>
      </c>
      <c r="F327" s="33" t="s">
        <v>50</v>
      </c>
      <c r="G327" s="33">
        <v>2023</v>
      </c>
      <c r="H327" s="33">
        <v>2024</v>
      </c>
      <c r="I327" s="33">
        <v>2025</v>
      </c>
      <c r="J327" s="33">
        <v>2026</v>
      </c>
      <c r="K327" s="33">
        <v>2027</v>
      </c>
      <c r="L327" s="33">
        <v>2028</v>
      </c>
      <c r="M327" s="33">
        <v>2029</v>
      </c>
      <c r="N327" s="33">
        <v>2030</v>
      </c>
      <c r="O327" s="33">
        <v>2031</v>
      </c>
      <c r="P327" s="33">
        <v>2032</v>
      </c>
      <c r="Q327" s="33">
        <v>2033</v>
      </c>
      <c r="R327" s="33">
        <v>2034</v>
      </c>
      <c r="S327" s="33">
        <v>2035</v>
      </c>
      <c r="T327" s="33">
        <v>2036</v>
      </c>
      <c r="U327" s="33">
        <v>2037</v>
      </c>
      <c r="V327" s="33">
        <v>2038</v>
      </c>
      <c r="W327" s="33">
        <v>2039</v>
      </c>
      <c r="X327" s="33">
        <v>2040</v>
      </c>
      <c r="Y327" s="33">
        <v>2041</v>
      </c>
      <c r="Z327" s="33">
        <v>2042</v>
      </c>
    </row>
    <row r="328" spans="1:26" x14ac:dyDescent="0.2">
      <c r="B328" s="34" t="s">
        <v>119</v>
      </c>
      <c r="C328" s="35"/>
      <c r="D328" s="35"/>
      <c r="E328" s="36" t="s">
        <v>31</v>
      </c>
      <c r="F328" s="45">
        <v>0</v>
      </c>
      <c r="G328" s="37">
        <v>0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</row>
    <row r="329" spans="1:26" x14ac:dyDescent="0.2">
      <c r="B329" s="34" t="s">
        <v>120</v>
      </c>
      <c r="C329" s="35"/>
      <c r="D329" s="35"/>
      <c r="E329" s="36" t="s">
        <v>31</v>
      </c>
      <c r="F329" s="45">
        <v>0</v>
      </c>
      <c r="G329" s="37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0</v>
      </c>
      <c r="M329" s="37">
        <v>0</v>
      </c>
      <c r="N329" s="37">
        <v>0</v>
      </c>
      <c r="O329" s="37">
        <v>0</v>
      </c>
      <c r="P329" s="37">
        <v>0</v>
      </c>
      <c r="Q329" s="37">
        <v>0</v>
      </c>
      <c r="R329" s="37">
        <v>0</v>
      </c>
      <c r="S329" s="37">
        <v>0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</row>
    <row r="330" spans="1:26" x14ac:dyDescent="0.2">
      <c r="B330" s="34" t="s">
        <v>2</v>
      </c>
      <c r="C330" s="35"/>
      <c r="D330" s="35"/>
      <c r="E330" s="36" t="s">
        <v>31</v>
      </c>
      <c r="F330" s="45">
        <v>0</v>
      </c>
      <c r="G330" s="37">
        <v>0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37">
        <v>0</v>
      </c>
      <c r="N330" s="37">
        <v>0</v>
      </c>
      <c r="O330" s="37">
        <v>0</v>
      </c>
      <c r="P330" s="37">
        <v>0</v>
      </c>
      <c r="Q330" s="37">
        <v>0</v>
      </c>
      <c r="R330" s="37">
        <v>0</v>
      </c>
      <c r="S330" s="37">
        <v>0</v>
      </c>
      <c r="T330" s="37">
        <v>0</v>
      </c>
      <c r="U330" s="37">
        <v>0</v>
      </c>
      <c r="V330" s="37">
        <v>0</v>
      </c>
      <c r="W330" s="37">
        <v>0</v>
      </c>
      <c r="X330" s="37">
        <v>0</v>
      </c>
      <c r="Y330" s="37">
        <v>0</v>
      </c>
      <c r="Z330" s="37">
        <v>0</v>
      </c>
    </row>
    <row r="331" spans="1:26" x14ac:dyDescent="0.2">
      <c r="B331" s="34" t="s">
        <v>3</v>
      </c>
      <c r="C331" s="35"/>
      <c r="D331" s="35"/>
      <c r="E331" s="36" t="s">
        <v>31</v>
      </c>
      <c r="F331" s="45">
        <v>0</v>
      </c>
      <c r="G331" s="37">
        <v>0</v>
      </c>
      <c r="H331" s="37">
        <v>0</v>
      </c>
      <c r="I331" s="37">
        <v>0</v>
      </c>
      <c r="J331" s="37">
        <v>0</v>
      </c>
      <c r="K331" s="37">
        <v>0</v>
      </c>
      <c r="L331" s="37">
        <v>0</v>
      </c>
      <c r="M331" s="37">
        <v>0</v>
      </c>
      <c r="N331" s="37">
        <v>0</v>
      </c>
      <c r="O331" s="37">
        <v>0</v>
      </c>
      <c r="P331" s="37">
        <v>0</v>
      </c>
      <c r="Q331" s="37">
        <v>0</v>
      </c>
      <c r="R331" s="37">
        <v>0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</row>
    <row r="332" spans="1:26" x14ac:dyDescent="0.2">
      <c r="B332" s="34" t="s">
        <v>4</v>
      </c>
      <c r="C332" s="35"/>
      <c r="D332" s="35"/>
      <c r="E332" s="36" t="s">
        <v>31</v>
      </c>
      <c r="F332" s="45"/>
      <c r="G332" s="37" t="s">
        <v>198</v>
      </c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x14ac:dyDescent="0.2">
      <c r="B333" s="34" t="s">
        <v>6</v>
      </c>
      <c r="C333" s="35"/>
      <c r="D333" s="35"/>
      <c r="E333" s="36" t="s">
        <v>31</v>
      </c>
      <c r="F333" s="45"/>
      <c r="G333" s="37" t="s">
        <v>198</v>
      </c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x14ac:dyDescent="0.2">
      <c r="B334" s="34" t="s">
        <v>107</v>
      </c>
      <c r="C334" s="35"/>
      <c r="D334" s="35"/>
      <c r="E334" s="36" t="s">
        <v>31</v>
      </c>
      <c r="F334" s="45"/>
      <c r="G334" s="37" t="s">
        <v>198</v>
      </c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x14ac:dyDescent="0.2">
      <c r="B335" s="34" t="s">
        <v>108</v>
      </c>
      <c r="C335" s="35"/>
      <c r="D335" s="35"/>
      <c r="E335" s="36" t="s">
        <v>31</v>
      </c>
      <c r="F335" s="45"/>
      <c r="G335" s="37" t="s">
        <v>198</v>
      </c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x14ac:dyDescent="0.2">
      <c r="B336" s="34" t="s">
        <v>109</v>
      </c>
      <c r="C336" s="35"/>
      <c r="D336" s="35"/>
      <c r="E336" s="36" t="s">
        <v>31</v>
      </c>
      <c r="F336" s="45"/>
      <c r="G336" s="37" t="s">
        <v>198</v>
      </c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2:26" x14ac:dyDescent="0.2">
      <c r="B337" s="34" t="s">
        <v>110</v>
      </c>
      <c r="C337" s="35"/>
      <c r="D337" s="35"/>
      <c r="E337" s="36" t="s">
        <v>31</v>
      </c>
      <c r="F337" s="45"/>
      <c r="G337" s="37" t="s">
        <v>198</v>
      </c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2:26" x14ac:dyDescent="0.2">
      <c r="B338" s="34" t="s">
        <v>146</v>
      </c>
      <c r="C338" s="35"/>
      <c r="D338" s="35"/>
      <c r="E338" s="36" t="s">
        <v>31</v>
      </c>
      <c r="F338" s="45"/>
      <c r="G338" s="37" t="s">
        <v>198</v>
      </c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2:26" x14ac:dyDescent="0.2">
      <c r="F339" s="66"/>
    </row>
    <row r="340" spans="2:26" ht="15" x14ac:dyDescent="0.25">
      <c r="B340" s="29" t="s">
        <v>8</v>
      </c>
      <c r="C340" s="9"/>
      <c r="D340" s="9"/>
      <c r="E340" s="30"/>
      <c r="F340" s="44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2:26" ht="15" x14ac:dyDescent="0.25">
      <c r="B341" s="31" t="s">
        <v>30</v>
      </c>
      <c r="C341" s="31"/>
      <c r="D341" s="31"/>
      <c r="E341" s="32" t="s">
        <v>22</v>
      </c>
      <c r="F341" s="33" t="s">
        <v>50</v>
      </c>
      <c r="G341" s="33">
        <v>2023</v>
      </c>
      <c r="H341" s="33">
        <v>2024</v>
      </c>
      <c r="I341" s="33">
        <v>2025</v>
      </c>
      <c r="J341" s="33">
        <v>2026</v>
      </c>
      <c r="K341" s="33">
        <v>2027</v>
      </c>
      <c r="L341" s="33">
        <v>2028</v>
      </c>
      <c r="M341" s="33">
        <v>2029</v>
      </c>
      <c r="N341" s="33">
        <v>2030</v>
      </c>
      <c r="O341" s="33">
        <v>2031</v>
      </c>
      <c r="P341" s="33">
        <v>2032</v>
      </c>
      <c r="Q341" s="33">
        <v>2033</v>
      </c>
      <c r="R341" s="33">
        <v>2034</v>
      </c>
      <c r="S341" s="33">
        <v>2035</v>
      </c>
      <c r="T341" s="33">
        <v>2036</v>
      </c>
      <c r="U341" s="33">
        <v>2037</v>
      </c>
      <c r="V341" s="33">
        <v>2038</v>
      </c>
      <c r="W341" s="33">
        <v>2039</v>
      </c>
      <c r="X341" s="33">
        <v>2040</v>
      </c>
      <c r="Y341" s="33">
        <v>2041</v>
      </c>
      <c r="Z341" s="33">
        <v>2042</v>
      </c>
    </row>
    <row r="342" spans="2:26" x14ac:dyDescent="0.2">
      <c r="B342" s="34" t="s">
        <v>119</v>
      </c>
      <c r="C342" s="35"/>
      <c r="D342" s="35"/>
      <c r="E342" s="36" t="s">
        <v>31</v>
      </c>
      <c r="F342" s="45">
        <v>0</v>
      </c>
      <c r="G342" s="37">
        <v>0</v>
      </c>
      <c r="H342" s="37">
        <v>0</v>
      </c>
      <c r="I342" s="37">
        <v>0</v>
      </c>
      <c r="J342" s="37">
        <v>0</v>
      </c>
      <c r="K342" s="37">
        <v>0</v>
      </c>
      <c r="L342" s="37">
        <v>0</v>
      </c>
      <c r="M342" s="37">
        <v>0</v>
      </c>
      <c r="N342" s="37">
        <v>0</v>
      </c>
      <c r="O342" s="37">
        <v>0</v>
      </c>
      <c r="P342" s="37">
        <v>0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</row>
    <row r="343" spans="2:26" x14ac:dyDescent="0.2">
      <c r="B343" s="34" t="s">
        <v>120</v>
      </c>
      <c r="C343" s="35"/>
      <c r="D343" s="35"/>
      <c r="E343" s="36" t="s">
        <v>31</v>
      </c>
      <c r="F343" s="45">
        <v>0</v>
      </c>
      <c r="G343" s="37">
        <v>0</v>
      </c>
      <c r="H343" s="37">
        <v>0</v>
      </c>
      <c r="I343" s="37">
        <v>0</v>
      </c>
      <c r="J343" s="37">
        <v>0</v>
      </c>
      <c r="K343" s="37">
        <v>0</v>
      </c>
      <c r="L343" s="37">
        <v>0</v>
      </c>
      <c r="M343" s="37">
        <v>0</v>
      </c>
      <c r="N343" s="37">
        <v>0</v>
      </c>
      <c r="O343" s="37">
        <v>0</v>
      </c>
      <c r="P343" s="37">
        <v>0</v>
      </c>
      <c r="Q343" s="37">
        <v>0</v>
      </c>
      <c r="R343" s="37">
        <v>0</v>
      </c>
      <c r="S343" s="37">
        <v>0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</row>
    <row r="344" spans="2:26" x14ac:dyDescent="0.2">
      <c r="B344" s="34" t="s">
        <v>2</v>
      </c>
      <c r="C344" s="35"/>
      <c r="D344" s="35"/>
      <c r="E344" s="36" t="s">
        <v>31</v>
      </c>
      <c r="F344" s="45">
        <v>0</v>
      </c>
      <c r="G344" s="37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</row>
    <row r="345" spans="2:26" x14ac:dyDescent="0.2">
      <c r="B345" s="34" t="s">
        <v>3</v>
      </c>
      <c r="C345" s="35"/>
      <c r="D345" s="35"/>
      <c r="E345" s="36" t="s">
        <v>31</v>
      </c>
      <c r="F345" s="45">
        <v>0</v>
      </c>
      <c r="G345" s="37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</row>
    <row r="346" spans="2:26" x14ac:dyDescent="0.2">
      <c r="B346" s="34" t="s">
        <v>4</v>
      </c>
      <c r="C346" s="35"/>
      <c r="D346" s="35"/>
      <c r="E346" s="36" t="s">
        <v>31</v>
      </c>
      <c r="F346" s="45"/>
      <c r="G346" s="37" t="s">
        <v>198</v>
      </c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2:26" x14ac:dyDescent="0.2">
      <c r="B347" s="34" t="s">
        <v>6</v>
      </c>
      <c r="C347" s="35"/>
      <c r="D347" s="35"/>
      <c r="E347" s="36" t="s">
        <v>31</v>
      </c>
      <c r="F347" s="45"/>
      <c r="G347" s="37" t="s">
        <v>198</v>
      </c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2:26" x14ac:dyDescent="0.2">
      <c r="B348" s="34" t="s">
        <v>107</v>
      </c>
      <c r="C348" s="35"/>
      <c r="D348" s="35"/>
      <c r="E348" s="36" t="s">
        <v>31</v>
      </c>
      <c r="F348" s="45"/>
      <c r="G348" s="37" t="s">
        <v>198</v>
      </c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2:26" x14ac:dyDescent="0.2">
      <c r="B349" s="34" t="s">
        <v>108</v>
      </c>
      <c r="C349" s="35"/>
      <c r="D349" s="35"/>
      <c r="E349" s="36" t="s">
        <v>31</v>
      </c>
      <c r="F349" s="45"/>
      <c r="G349" s="37" t="s">
        <v>198</v>
      </c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2:26" x14ac:dyDescent="0.2">
      <c r="B350" s="34" t="s">
        <v>109</v>
      </c>
      <c r="C350" s="35"/>
      <c r="D350" s="35"/>
      <c r="E350" s="36" t="s">
        <v>31</v>
      </c>
      <c r="F350" s="45"/>
      <c r="G350" s="37" t="s">
        <v>198</v>
      </c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2:26" x14ac:dyDescent="0.2">
      <c r="B351" s="34" t="s">
        <v>110</v>
      </c>
      <c r="C351" s="35"/>
      <c r="D351" s="35"/>
      <c r="E351" s="36" t="s">
        <v>31</v>
      </c>
      <c r="F351" s="45"/>
      <c r="G351" s="37" t="s">
        <v>198</v>
      </c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2:26" x14ac:dyDescent="0.2">
      <c r="B352" s="34" t="s">
        <v>146</v>
      </c>
      <c r="C352" s="35"/>
      <c r="D352" s="35"/>
      <c r="E352" s="36" t="s">
        <v>31</v>
      </c>
      <c r="F352" s="45"/>
      <c r="G352" s="37" t="s">
        <v>198</v>
      </c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4" spans="2:26" ht="15" x14ac:dyDescent="0.25">
      <c r="B354" s="29" t="s">
        <v>66</v>
      </c>
      <c r="C354" s="9"/>
      <c r="D354" s="9"/>
      <c r="E354" s="30"/>
      <c r="F354" s="44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2:26" ht="15" x14ac:dyDescent="0.25">
      <c r="B355" s="31" t="s">
        <v>30</v>
      </c>
      <c r="C355" s="31"/>
      <c r="D355" s="31"/>
      <c r="E355" s="32" t="s">
        <v>22</v>
      </c>
      <c r="F355" s="33" t="s">
        <v>50</v>
      </c>
      <c r="G355" s="33">
        <v>2023</v>
      </c>
      <c r="H355" s="33">
        <v>2024</v>
      </c>
      <c r="I355" s="33">
        <v>2025</v>
      </c>
      <c r="J355" s="33">
        <v>2026</v>
      </c>
      <c r="K355" s="33">
        <v>2027</v>
      </c>
      <c r="L355" s="33">
        <v>2028</v>
      </c>
      <c r="M355" s="33">
        <v>2029</v>
      </c>
      <c r="N355" s="33">
        <v>2030</v>
      </c>
      <c r="O355" s="33">
        <v>2031</v>
      </c>
      <c r="P355" s="33">
        <v>2032</v>
      </c>
      <c r="Q355" s="33">
        <v>2033</v>
      </c>
      <c r="R355" s="33">
        <v>2034</v>
      </c>
      <c r="S355" s="33">
        <v>2035</v>
      </c>
      <c r="T355" s="33">
        <v>2036</v>
      </c>
      <c r="U355" s="33">
        <v>2037</v>
      </c>
      <c r="V355" s="33">
        <v>2038</v>
      </c>
      <c r="W355" s="33">
        <v>2039</v>
      </c>
      <c r="X355" s="33">
        <v>2040</v>
      </c>
      <c r="Y355" s="33">
        <v>2041</v>
      </c>
      <c r="Z355" s="33">
        <v>2042</v>
      </c>
    </row>
    <row r="356" spans="2:26" x14ac:dyDescent="0.2">
      <c r="B356" s="34" t="s">
        <v>119</v>
      </c>
      <c r="C356" s="35"/>
      <c r="D356" s="35"/>
      <c r="E356" s="36" t="s">
        <v>31</v>
      </c>
      <c r="F356" s="45">
        <v>0</v>
      </c>
      <c r="G356" s="37">
        <v>0</v>
      </c>
      <c r="H356" s="37">
        <v>0</v>
      </c>
      <c r="I356" s="37">
        <v>0</v>
      </c>
      <c r="J356" s="37">
        <v>0</v>
      </c>
      <c r="K356" s="37">
        <v>0</v>
      </c>
      <c r="L356" s="37">
        <v>0</v>
      </c>
      <c r="M356" s="37">
        <v>0</v>
      </c>
      <c r="N356" s="37">
        <v>0</v>
      </c>
      <c r="O356" s="37">
        <v>0</v>
      </c>
      <c r="P356" s="37">
        <v>0</v>
      </c>
      <c r="Q356" s="37">
        <v>0</v>
      </c>
      <c r="R356" s="37">
        <v>0</v>
      </c>
      <c r="S356" s="37">
        <v>0</v>
      </c>
      <c r="T356" s="37">
        <v>0</v>
      </c>
      <c r="U356" s="37">
        <v>0</v>
      </c>
      <c r="V356" s="37">
        <v>0</v>
      </c>
      <c r="W356" s="37">
        <v>0</v>
      </c>
      <c r="X356" s="37">
        <v>0</v>
      </c>
      <c r="Y356" s="37">
        <v>0</v>
      </c>
      <c r="Z356" s="37">
        <v>0</v>
      </c>
    </row>
    <row r="357" spans="2:26" x14ac:dyDescent="0.2">
      <c r="B357" s="34" t="s">
        <v>120</v>
      </c>
      <c r="C357" s="35"/>
      <c r="D357" s="35"/>
      <c r="E357" s="36" t="s">
        <v>31</v>
      </c>
      <c r="F357" s="45">
        <v>0</v>
      </c>
      <c r="G357" s="37">
        <v>0</v>
      </c>
      <c r="H357" s="37">
        <v>0</v>
      </c>
      <c r="I357" s="37">
        <v>0</v>
      </c>
      <c r="J357" s="37">
        <v>0</v>
      </c>
      <c r="K357" s="37">
        <v>0</v>
      </c>
      <c r="L357" s="37">
        <v>0</v>
      </c>
      <c r="M357" s="37">
        <v>0</v>
      </c>
      <c r="N357" s="37">
        <v>0</v>
      </c>
      <c r="O357" s="37">
        <v>0</v>
      </c>
      <c r="P357" s="37">
        <v>0</v>
      </c>
      <c r="Q357" s="37">
        <v>0</v>
      </c>
      <c r="R357" s="37">
        <v>0</v>
      </c>
      <c r="S357" s="37">
        <v>0</v>
      </c>
      <c r="T357" s="37">
        <v>0</v>
      </c>
      <c r="U357" s="37">
        <v>0</v>
      </c>
      <c r="V357" s="37">
        <v>0</v>
      </c>
      <c r="W357" s="37">
        <v>0</v>
      </c>
      <c r="X357" s="37">
        <v>0</v>
      </c>
      <c r="Y357" s="37">
        <v>0</v>
      </c>
      <c r="Z357" s="37">
        <v>0</v>
      </c>
    </row>
    <row r="358" spans="2:26" x14ac:dyDescent="0.2">
      <c r="B358" s="34" t="s">
        <v>2</v>
      </c>
      <c r="C358" s="35"/>
      <c r="D358" s="35"/>
      <c r="E358" s="36" t="s">
        <v>31</v>
      </c>
      <c r="F358" s="45">
        <v>0</v>
      </c>
      <c r="G358" s="37">
        <v>0</v>
      </c>
      <c r="H358" s="37">
        <v>0</v>
      </c>
      <c r="I358" s="37">
        <v>0</v>
      </c>
      <c r="J358" s="37">
        <v>0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0</v>
      </c>
      <c r="Q358" s="37">
        <v>0</v>
      </c>
      <c r="R358" s="37">
        <v>0</v>
      </c>
      <c r="S358" s="37">
        <v>0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</row>
    <row r="359" spans="2:26" x14ac:dyDescent="0.2">
      <c r="B359" s="34" t="s">
        <v>3</v>
      </c>
      <c r="C359" s="35"/>
      <c r="D359" s="35"/>
      <c r="E359" s="36" t="s">
        <v>31</v>
      </c>
      <c r="F359" s="45">
        <v>0</v>
      </c>
      <c r="G359" s="37">
        <v>0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</v>
      </c>
      <c r="N359" s="37">
        <v>0</v>
      </c>
      <c r="O359" s="37">
        <v>0</v>
      </c>
      <c r="P359" s="37">
        <v>0</v>
      </c>
      <c r="Q359" s="37">
        <v>0</v>
      </c>
      <c r="R359" s="37">
        <v>0</v>
      </c>
      <c r="S359" s="37">
        <v>0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</row>
    <row r="360" spans="2:26" x14ac:dyDescent="0.2">
      <c r="B360" s="34" t="s">
        <v>4</v>
      </c>
      <c r="C360" s="35"/>
      <c r="D360" s="35"/>
      <c r="E360" s="36" t="s">
        <v>31</v>
      </c>
      <c r="F360" s="45"/>
      <c r="G360" s="37" t="s">
        <v>198</v>
      </c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2:26" x14ac:dyDescent="0.2">
      <c r="B361" s="34" t="s">
        <v>6</v>
      </c>
      <c r="C361" s="35"/>
      <c r="D361" s="35"/>
      <c r="E361" s="36" t="s">
        <v>31</v>
      </c>
      <c r="F361" s="45"/>
      <c r="G361" s="37" t="s">
        <v>198</v>
      </c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2:26" x14ac:dyDescent="0.2">
      <c r="B362" s="34" t="s">
        <v>107</v>
      </c>
      <c r="C362" s="35"/>
      <c r="D362" s="35"/>
      <c r="E362" s="36" t="s">
        <v>31</v>
      </c>
      <c r="F362" s="45"/>
      <c r="G362" s="37" t="s">
        <v>198</v>
      </c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2:26" x14ac:dyDescent="0.2">
      <c r="B363" s="34" t="s">
        <v>108</v>
      </c>
      <c r="C363" s="35"/>
      <c r="D363" s="35"/>
      <c r="E363" s="36" t="s">
        <v>31</v>
      </c>
      <c r="F363" s="45"/>
      <c r="G363" s="37" t="s">
        <v>198</v>
      </c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2:26" x14ac:dyDescent="0.2">
      <c r="B364" s="34" t="s">
        <v>109</v>
      </c>
      <c r="C364" s="35"/>
      <c r="D364" s="35"/>
      <c r="E364" s="36" t="s">
        <v>31</v>
      </c>
      <c r="F364" s="45"/>
      <c r="G364" s="37" t="s">
        <v>198</v>
      </c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2:26" x14ac:dyDescent="0.2">
      <c r="B365" s="34" t="s">
        <v>110</v>
      </c>
      <c r="C365" s="35"/>
      <c r="D365" s="35"/>
      <c r="E365" s="36" t="s">
        <v>31</v>
      </c>
      <c r="F365" s="45"/>
      <c r="G365" s="37" t="s">
        <v>198</v>
      </c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2:26" x14ac:dyDescent="0.2">
      <c r="B366" s="34" t="s">
        <v>146</v>
      </c>
      <c r="C366" s="35"/>
      <c r="D366" s="35"/>
      <c r="E366" s="36" t="s">
        <v>31</v>
      </c>
      <c r="F366" s="45"/>
      <c r="G366" s="37" t="s">
        <v>198</v>
      </c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9" spans="2:26" ht="19.5" x14ac:dyDescent="0.3">
      <c r="B369" s="2" t="s">
        <v>189</v>
      </c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2:26" x14ac:dyDescent="0.2">
      <c r="B370"/>
      <c r="C370"/>
      <c r="D370"/>
      <c r="E370"/>
      <c r="F370" s="43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</row>
    <row r="372" spans="2:26" ht="15" x14ac:dyDescent="0.25">
      <c r="B372" s="29" t="s">
        <v>190</v>
      </c>
      <c r="C372" s="9"/>
      <c r="D372" s="9"/>
      <c r="E372" s="30"/>
      <c r="F372" s="44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2:26" ht="15" x14ac:dyDescent="0.25">
      <c r="B373" s="31" t="s">
        <v>30</v>
      </c>
      <c r="C373" s="31"/>
      <c r="D373" s="31"/>
      <c r="E373" s="32" t="s">
        <v>22</v>
      </c>
      <c r="F373" s="33" t="s">
        <v>50</v>
      </c>
      <c r="G373" s="33">
        <v>2023</v>
      </c>
      <c r="H373" s="33">
        <v>2024</v>
      </c>
      <c r="I373" s="33">
        <v>2025</v>
      </c>
      <c r="J373" s="33">
        <v>2026</v>
      </c>
      <c r="K373" s="33">
        <v>2027</v>
      </c>
      <c r="L373" s="33">
        <v>2028</v>
      </c>
      <c r="M373" s="33">
        <v>2029</v>
      </c>
      <c r="N373" s="33">
        <v>2030</v>
      </c>
      <c r="O373" s="33">
        <v>2031</v>
      </c>
      <c r="P373" s="33">
        <v>2032</v>
      </c>
      <c r="Q373" s="33">
        <v>2033</v>
      </c>
      <c r="R373" s="33">
        <v>2034</v>
      </c>
      <c r="S373" s="33">
        <v>2035</v>
      </c>
      <c r="T373" s="33">
        <v>2036</v>
      </c>
      <c r="U373" s="33">
        <v>2037</v>
      </c>
      <c r="V373" s="33">
        <v>2038</v>
      </c>
      <c r="W373" s="33">
        <v>2039</v>
      </c>
      <c r="X373" s="33">
        <v>2040</v>
      </c>
      <c r="Y373" s="33">
        <v>2041</v>
      </c>
      <c r="Z373" s="33">
        <v>2042</v>
      </c>
    </row>
    <row r="374" spans="2:26" x14ac:dyDescent="0.2">
      <c r="B374" s="34" t="s">
        <v>119</v>
      </c>
      <c r="C374" s="35"/>
      <c r="D374" s="35"/>
      <c r="E374" s="36" t="s">
        <v>31</v>
      </c>
      <c r="F374" s="45"/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2098593.487682553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</row>
    <row r="375" spans="2:26" x14ac:dyDescent="0.2">
      <c r="B375" s="34" t="s">
        <v>120</v>
      </c>
      <c r="C375" s="35"/>
      <c r="D375" s="35"/>
      <c r="E375" s="36" t="s">
        <v>31</v>
      </c>
      <c r="F375" s="45"/>
      <c r="G375" s="37">
        <v>0</v>
      </c>
      <c r="H375" s="37">
        <v>0</v>
      </c>
      <c r="I375" s="37">
        <v>0</v>
      </c>
      <c r="J375" s="37">
        <v>0</v>
      </c>
      <c r="K375" s="37">
        <v>1988209.0071724544</v>
      </c>
      <c r="L375" s="37">
        <v>2098593.487682553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</row>
    <row r="376" spans="2:26" x14ac:dyDescent="0.2">
      <c r="B376" s="34" t="s">
        <v>2</v>
      </c>
      <c r="C376" s="35"/>
      <c r="D376" s="35"/>
      <c r="E376" s="36" t="s">
        <v>31</v>
      </c>
      <c r="F376" s="45"/>
      <c r="G376" s="37">
        <v>0</v>
      </c>
      <c r="H376" s="37">
        <v>0</v>
      </c>
      <c r="I376" s="37">
        <v>0</v>
      </c>
      <c r="J376" s="37">
        <v>0</v>
      </c>
      <c r="K376" s="37">
        <v>1988209.0071724544</v>
      </c>
      <c r="L376" s="37">
        <v>2098593.487682553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</row>
    <row r="377" spans="2:26" x14ac:dyDescent="0.2">
      <c r="B377" s="34" t="s">
        <v>3</v>
      </c>
      <c r="C377" s="35"/>
      <c r="D377" s="35"/>
      <c r="E377" s="36" t="s">
        <v>31</v>
      </c>
      <c r="F377" s="45"/>
      <c r="G377" s="37">
        <v>0</v>
      </c>
      <c r="H377" s="37">
        <v>0</v>
      </c>
      <c r="I377" s="37">
        <v>0</v>
      </c>
      <c r="J377" s="37">
        <v>0</v>
      </c>
      <c r="K377" s="37">
        <v>1988209.0071724544</v>
      </c>
      <c r="L377" s="37">
        <v>2098593.487682553</v>
      </c>
      <c r="M377" s="37">
        <v>0</v>
      </c>
      <c r="N377" s="37">
        <v>0</v>
      </c>
      <c r="O377" s="37">
        <v>0</v>
      </c>
      <c r="P377" s="37">
        <v>0</v>
      </c>
      <c r="Q377" s="37">
        <v>0</v>
      </c>
      <c r="R377" s="37">
        <v>0</v>
      </c>
      <c r="S377" s="37">
        <v>0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</row>
    <row r="378" spans="2:26" x14ac:dyDescent="0.2">
      <c r="B378" s="34" t="s">
        <v>4</v>
      </c>
      <c r="C378" s="35"/>
      <c r="D378" s="35"/>
      <c r="E378" s="36" t="s">
        <v>31</v>
      </c>
      <c r="F378" s="45"/>
      <c r="G378" s="37" t="s">
        <v>198</v>
      </c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2:26" x14ac:dyDescent="0.2">
      <c r="B379" s="34" t="s">
        <v>6</v>
      </c>
      <c r="C379" s="35"/>
      <c r="D379" s="35"/>
      <c r="E379" s="36" t="s">
        <v>31</v>
      </c>
      <c r="F379" s="45"/>
      <c r="G379" s="37" t="s">
        <v>198</v>
      </c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2:26" x14ac:dyDescent="0.2">
      <c r="B380" s="34" t="s">
        <v>107</v>
      </c>
      <c r="C380" s="35"/>
      <c r="D380" s="35"/>
      <c r="E380" s="36" t="s">
        <v>31</v>
      </c>
      <c r="F380" s="45"/>
      <c r="G380" s="37" t="s">
        <v>198</v>
      </c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2:26" x14ac:dyDescent="0.2">
      <c r="B381" s="34" t="s">
        <v>108</v>
      </c>
      <c r="C381" s="35"/>
      <c r="D381" s="35"/>
      <c r="E381" s="36" t="s">
        <v>31</v>
      </c>
      <c r="F381" s="45"/>
      <c r="G381" s="37" t="s">
        <v>198</v>
      </c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2:26" x14ac:dyDescent="0.2">
      <c r="B382" s="34" t="s">
        <v>109</v>
      </c>
      <c r="C382" s="35"/>
      <c r="D382" s="35"/>
      <c r="E382" s="36" t="s">
        <v>31</v>
      </c>
      <c r="F382" s="45"/>
      <c r="G382" s="37" t="s">
        <v>198</v>
      </c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2:26" x14ac:dyDescent="0.2">
      <c r="B383" s="34" t="s">
        <v>110</v>
      </c>
      <c r="C383" s="35"/>
      <c r="D383" s="35"/>
      <c r="E383" s="36" t="s">
        <v>31</v>
      </c>
      <c r="F383" s="45"/>
      <c r="G383" s="37" t="s">
        <v>198</v>
      </c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2:26" x14ac:dyDescent="0.2">
      <c r="B384" s="34" t="s">
        <v>146</v>
      </c>
      <c r="C384" s="35"/>
      <c r="D384" s="35"/>
      <c r="E384" s="36" t="s">
        <v>31</v>
      </c>
      <c r="F384" s="45"/>
      <c r="G384" s="37" t="s">
        <v>198</v>
      </c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6" spans="2:26" ht="15" x14ac:dyDescent="0.25">
      <c r="B386" s="29" t="s">
        <v>191</v>
      </c>
      <c r="C386" s="9"/>
      <c r="D386" s="9"/>
      <c r="E386" s="30"/>
      <c r="F386" s="44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2:26" ht="15" x14ac:dyDescent="0.25">
      <c r="B387" s="31" t="s">
        <v>30</v>
      </c>
      <c r="C387" s="31"/>
      <c r="D387" s="31"/>
      <c r="E387" s="32" t="s">
        <v>22</v>
      </c>
      <c r="F387" s="33" t="s">
        <v>50</v>
      </c>
      <c r="G387" s="33">
        <v>2023</v>
      </c>
      <c r="H387" s="33">
        <v>2024</v>
      </c>
      <c r="I387" s="33">
        <v>2025</v>
      </c>
      <c r="J387" s="33">
        <v>2026</v>
      </c>
      <c r="K387" s="33">
        <v>2027</v>
      </c>
      <c r="L387" s="33">
        <v>2028</v>
      </c>
      <c r="M387" s="33">
        <v>2029</v>
      </c>
      <c r="N387" s="33">
        <v>2030</v>
      </c>
      <c r="O387" s="33">
        <v>2031</v>
      </c>
      <c r="P387" s="33">
        <v>2032</v>
      </c>
      <c r="Q387" s="33">
        <v>2033</v>
      </c>
      <c r="R387" s="33">
        <v>2034</v>
      </c>
      <c r="S387" s="33">
        <v>2035</v>
      </c>
      <c r="T387" s="33">
        <v>2036</v>
      </c>
      <c r="U387" s="33">
        <v>2037</v>
      </c>
      <c r="V387" s="33">
        <v>2038</v>
      </c>
      <c r="W387" s="33">
        <v>2039</v>
      </c>
      <c r="X387" s="33">
        <v>2040</v>
      </c>
      <c r="Y387" s="33">
        <v>2041</v>
      </c>
      <c r="Z387" s="33">
        <v>2042</v>
      </c>
    </row>
    <row r="388" spans="2:26" x14ac:dyDescent="0.2">
      <c r="B388" s="34" t="s">
        <v>119</v>
      </c>
      <c r="C388" s="35"/>
      <c r="D388" s="35"/>
      <c r="E388" s="36" t="s">
        <v>31</v>
      </c>
      <c r="F388" s="45"/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2098593.487682553</v>
      </c>
      <c r="M388" s="37">
        <v>2098593.487682553</v>
      </c>
      <c r="N388" s="37">
        <v>2098593.487682553</v>
      </c>
      <c r="O388" s="37">
        <v>2098593.487682553</v>
      </c>
      <c r="P388" s="37">
        <v>2098593.487682553</v>
      </c>
      <c r="Q388" s="37">
        <v>2098593.487682553</v>
      </c>
      <c r="R388" s="37">
        <v>2098593.487682553</v>
      </c>
      <c r="S388" s="37">
        <v>2098593.487682553</v>
      </c>
      <c r="T388" s="37">
        <v>2098593.487682553</v>
      </c>
      <c r="U388" s="37">
        <v>2098593.487682553</v>
      </c>
      <c r="V388" s="37">
        <v>2098593.487682553</v>
      </c>
      <c r="W388" s="37">
        <v>2098593.487682553</v>
      </c>
      <c r="X388" s="37">
        <v>2098593.487682553</v>
      </c>
      <c r="Y388" s="37">
        <v>2098593.487682553</v>
      </c>
      <c r="Z388" s="37">
        <v>2098593.487682553</v>
      </c>
    </row>
    <row r="389" spans="2:26" x14ac:dyDescent="0.2">
      <c r="B389" s="34" t="s">
        <v>120</v>
      </c>
      <c r="C389" s="35"/>
      <c r="D389" s="35"/>
      <c r="E389" s="36" t="s">
        <v>31</v>
      </c>
      <c r="F389" s="45"/>
      <c r="G389" s="37">
        <v>0</v>
      </c>
      <c r="H389" s="37">
        <v>0</v>
      </c>
      <c r="I389" s="37">
        <v>0</v>
      </c>
      <c r="J389" s="37">
        <v>0</v>
      </c>
      <c r="K389" s="37">
        <v>1988209.0071724544</v>
      </c>
      <c r="L389" s="37">
        <v>4086802.4948550072</v>
      </c>
      <c r="M389" s="37">
        <v>4086802.4948550072</v>
      </c>
      <c r="N389" s="37">
        <v>4086802.4948550072</v>
      </c>
      <c r="O389" s="37">
        <v>4086802.4948550072</v>
      </c>
      <c r="P389" s="37">
        <v>4086802.4948550072</v>
      </c>
      <c r="Q389" s="37">
        <v>4086802.4948550072</v>
      </c>
      <c r="R389" s="37">
        <v>4086802.4948550072</v>
      </c>
      <c r="S389" s="37">
        <v>4086802.4948550072</v>
      </c>
      <c r="T389" s="37">
        <v>4086802.4948550072</v>
      </c>
      <c r="U389" s="37">
        <v>4086802.4948550072</v>
      </c>
      <c r="V389" s="37">
        <v>4086802.4948550072</v>
      </c>
      <c r="W389" s="37">
        <v>4086802.4948550072</v>
      </c>
      <c r="X389" s="37">
        <v>4086802.4948550072</v>
      </c>
      <c r="Y389" s="37">
        <v>4086802.4948550072</v>
      </c>
      <c r="Z389" s="37">
        <v>4086802.4948550072</v>
      </c>
    </row>
    <row r="390" spans="2:26" x14ac:dyDescent="0.2">
      <c r="B390" s="34" t="s">
        <v>2</v>
      </c>
      <c r="C390" s="35"/>
      <c r="D390" s="35"/>
      <c r="E390" s="36" t="s">
        <v>31</v>
      </c>
      <c r="F390" s="45"/>
      <c r="G390" s="37">
        <v>0</v>
      </c>
      <c r="H390" s="37">
        <v>0</v>
      </c>
      <c r="I390" s="37">
        <v>0</v>
      </c>
      <c r="J390" s="37">
        <v>0</v>
      </c>
      <c r="K390" s="37">
        <v>1988209.0071724544</v>
      </c>
      <c r="L390" s="37">
        <v>4086802.4948550072</v>
      </c>
      <c r="M390" s="37">
        <v>4086802.4948550072</v>
      </c>
      <c r="N390" s="37">
        <v>4086802.4948550072</v>
      </c>
      <c r="O390" s="37">
        <v>4086802.4948550072</v>
      </c>
      <c r="P390" s="37">
        <v>4086802.4948550072</v>
      </c>
      <c r="Q390" s="37">
        <v>4086802.4948550072</v>
      </c>
      <c r="R390" s="37">
        <v>4086802.4948550072</v>
      </c>
      <c r="S390" s="37">
        <v>4086802.4948550072</v>
      </c>
      <c r="T390" s="37">
        <v>4086802.4948550072</v>
      </c>
      <c r="U390" s="37">
        <v>4086802.4948550072</v>
      </c>
      <c r="V390" s="37">
        <v>4086802.4948550072</v>
      </c>
      <c r="W390" s="37">
        <v>4086802.4948550072</v>
      </c>
      <c r="X390" s="37">
        <v>4086802.4948550072</v>
      </c>
      <c r="Y390" s="37">
        <v>4086802.4948550072</v>
      </c>
      <c r="Z390" s="37">
        <v>4086802.4948550072</v>
      </c>
    </row>
    <row r="391" spans="2:26" x14ac:dyDescent="0.2">
      <c r="B391" s="34" t="s">
        <v>3</v>
      </c>
      <c r="C391" s="35"/>
      <c r="D391" s="35"/>
      <c r="E391" s="36" t="s">
        <v>31</v>
      </c>
      <c r="F391" s="45"/>
      <c r="G391" s="37">
        <v>0</v>
      </c>
      <c r="H391" s="37">
        <v>0</v>
      </c>
      <c r="I391" s="37">
        <v>0</v>
      </c>
      <c r="J391" s="37">
        <v>0</v>
      </c>
      <c r="K391" s="37">
        <v>1988209.0071724544</v>
      </c>
      <c r="L391" s="37">
        <v>4086802.4948550072</v>
      </c>
      <c r="M391" s="37">
        <v>4086802.4948550072</v>
      </c>
      <c r="N391" s="37">
        <v>4086802.4948550072</v>
      </c>
      <c r="O391" s="37">
        <v>4086802.4948550072</v>
      </c>
      <c r="P391" s="37">
        <v>4086802.4948550072</v>
      </c>
      <c r="Q391" s="37">
        <v>4086802.4948550072</v>
      </c>
      <c r="R391" s="37">
        <v>4086802.4948550072</v>
      </c>
      <c r="S391" s="37">
        <v>4086802.4948550072</v>
      </c>
      <c r="T391" s="37">
        <v>4086802.4948550072</v>
      </c>
      <c r="U391" s="37">
        <v>4086802.4948550072</v>
      </c>
      <c r="V391" s="37">
        <v>4086802.4948550072</v>
      </c>
      <c r="W391" s="37">
        <v>4086802.4948550072</v>
      </c>
      <c r="X391" s="37">
        <v>4086802.4948550072</v>
      </c>
      <c r="Y391" s="37">
        <v>4086802.4948550072</v>
      </c>
      <c r="Z391" s="37">
        <v>4086802.4948550072</v>
      </c>
    </row>
    <row r="392" spans="2:26" x14ac:dyDescent="0.2">
      <c r="B392" s="34" t="s">
        <v>4</v>
      </c>
      <c r="C392" s="35"/>
      <c r="D392" s="35"/>
      <c r="E392" s="36" t="s">
        <v>31</v>
      </c>
      <c r="F392" s="45"/>
      <c r="G392" s="37" t="s">
        <v>198</v>
      </c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2:26" x14ac:dyDescent="0.2">
      <c r="B393" s="34" t="s">
        <v>6</v>
      </c>
      <c r="C393" s="35"/>
      <c r="D393" s="35"/>
      <c r="E393" s="36" t="s">
        <v>31</v>
      </c>
      <c r="F393" s="45"/>
      <c r="G393" s="37" t="s">
        <v>198</v>
      </c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2:26" x14ac:dyDescent="0.2">
      <c r="B394" s="34" t="s">
        <v>107</v>
      </c>
      <c r="C394" s="35"/>
      <c r="D394" s="35"/>
      <c r="E394" s="36" t="s">
        <v>31</v>
      </c>
      <c r="F394" s="45"/>
      <c r="G394" s="37" t="s">
        <v>198</v>
      </c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2:26" x14ac:dyDescent="0.2">
      <c r="B395" s="34" t="s">
        <v>108</v>
      </c>
      <c r="C395" s="35"/>
      <c r="D395" s="35"/>
      <c r="E395" s="36" t="s">
        <v>31</v>
      </c>
      <c r="F395" s="45"/>
      <c r="G395" s="37" t="s">
        <v>198</v>
      </c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2:26" x14ac:dyDescent="0.2">
      <c r="B396" s="34" t="s">
        <v>109</v>
      </c>
      <c r="C396" s="35"/>
      <c r="D396" s="35"/>
      <c r="E396" s="36" t="s">
        <v>31</v>
      </c>
      <c r="F396" s="45"/>
      <c r="G396" s="37" t="s">
        <v>198</v>
      </c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2:26" x14ac:dyDescent="0.2">
      <c r="B397" s="34" t="s">
        <v>110</v>
      </c>
      <c r="C397" s="35"/>
      <c r="D397" s="35"/>
      <c r="E397" s="36" t="s">
        <v>31</v>
      </c>
      <c r="F397" s="45"/>
      <c r="G397" s="37" t="s">
        <v>198</v>
      </c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2:26" x14ac:dyDescent="0.2">
      <c r="B398" s="34" t="s">
        <v>146</v>
      </c>
      <c r="C398" s="35"/>
      <c r="D398" s="35"/>
      <c r="E398" s="36" t="s">
        <v>31</v>
      </c>
      <c r="F398" s="45"/>
      <c r="G398" s="37" t="s">
        <v>198</v>
      </c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400" spans="2:26" ht="15" x14ac:dyDescent="0.25">
      <c r="B400" s="29" t="s">
        <v>192</v>
      </c>
      <c r="C400" s="9"/>
      <c r="D400" s="9"/>
      <c r="E400" s="30"/>
      <c r="F400" s="44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2:26" ht="15" x14ac:dyDescent="0.25">
      <c r="B401" s="31" t="s">
        <v>30</v>
      </c>
      <c r="C401" s="31"/>
      <c r="D401" s="31"/>
      <c r="E401" s="32" t="s">
        <v>22</v>
      </c>
      <c r="F401" s="33" t="s">
        <v>50</v>
      </c>
      <c r="G401" s="33">
        <v>2023</v>
      </c>
      <c r="H401" s="33">
        <v>2024</v>
      </c>
      <c r="I401" s="33">
        <v>2025</v>
      </c>
      <c r="J401" s="33">
        <v>2026</v>
      </c>
      <c r="K401" s="33">
        <v>2027</v>
      </c>
      <c r="L401" s="33">
        <v>2028</v>
      </c>
      <c r="M401" s="33">
        <v>2029</v>
      </c>
      <c r="N401" s="33">
        <v>2030</v>
      </c>
      <c r="O401" s="33">
        <v>2031</v>
      </c>
      <c r="P401" s="33">
        <v>2032</v>
      </c>
      <c r="Q401" s="33">
        <v>2033</v>
      </c>
      <c r="R401" s="33">
        <v>2034</v>
      </c>
      <c r="S401" s="33">
        <v>2035</v>
      </c>
      <c r="T401" s="33">
        <v>2036</v>
      </c>
      <c r="U401" s="33">
        <v>2037</v>
      </c>
      <c r="V401" s="33">
        <v>2038</v>
      </c>
      <c r="W401" s="33">
        <v>2039</v>
      </c>
      <c r="X401" s="33">
        <v>2040</v>
      </c>
      <c r="Y401" s="33">
        <v>2041</v>
      </c>
      <c r="Z401" s="33">
        <v>2042</v>
      </c>
    </row>
    <row r="402" spans="2:26" x14ac:dyDescent="0.2">
      <c r="B402" s="34" t="s">
        <v>119</v>
      </c>
      <c r="C402" s="35"/>
      <c r="D402" s="35"/>
      <c r="E402" s="36" t="s">
        <v>31</v>
      </c>
      <c r="F402" s="45"/>
      <c r="G402" s="37">
        <v>137636544.99665207</v>
      </c>
      <c r="H402" s="37">
        <v>137636544.99665207</v>
      </c>
      <c r="I402" s="37">
        <v>137636544.99665207</v>
      </c>
      <c r="J402" s="37">
        <v>137636544.99665207</v>
      </c>
      <c r="K402" s="37">
        <v>137636544.99665207</v>
      </c>
      <c r="L402" s="37">
        <v>137636544.99665207</v>
      </c>
      <c r="M402" s="37">
        <v>137636544.99665207</v>
      </c>
      <c r="N402" s="37">
        <v>137636544.99665207</v>
      </c>
      <c r="O402" s="37">
        <v>137636544.99665207</v>
      </c>
      <c r="P402" s="37">
        <v>137636544.99665207</v>
      </c>
      <c r="Q402" s="37">
        <v>137636544.99665207</v>
      </c>
      <c r="R402" s="37">
        <v>137636544.99665207</v>
      </c>
      <c r="S402" s="37">
        <v>137636544.99665207</v>
      </c>
      <c r="T402" s="37">
        <v>137636544.99665207</v>
      </c>
      <c r="U402" s="37">
        <v>137636544.99665207</v>
      </c>
      <c r="V402" s="37">
        <v>137636544.99665207</v>
      </c>
      <c r="W402" s="37">
        <v>137636544.99665207</v>
      </c>
      <c r="X402" s="37">
        <v>137636544.99665207</v>
      </c>
      <c r="Y402" s="37">
        <v>137636544.99665207</v>
      </c>
      <c r="Z402" s="37">
        <v>137636544.99665207</v>
      </c>
    </row>
    <row r="403" spans="2:26" x14ac:dyDescent="0.2">
      <c r="B403" s="34" t="s">
        <v>120</v>
      </c>
      <c r="C403" s="35"/>
      <c r="D403" s="35"/>
      <c r="E403" s="36" t="s">
        <v>31</v>
      </c>
      <c r="F403" s="45"/>
      <c r="G403" s="37">
        <v>78445402.939965203</v>
      </c>
      <c r="H403" s="37">
        <v>78445402.939965203</v>
      </c>
      <c r="I403" s="37">
        <v>78445402.939965203</v>
      </c>
      <c r="J403" s="37">
        <v>78445402.939965203</v>
      </c>
      <c r="K403" s="37">
        <v>78445402.939965203</v>
      </c>
      <c r="L403" s="37">
        <v>78445402.939965203</v>
      </c>
      <c r="M403" s="37">
        <v>78445402.939965203</v>
      </c>
      <c r="N403" s="37">
        <v>78445402.939965203</v>
      </c>
      <c r="O403" s="37">
        <v>78445402.939965203</v>
      </c>
      <c r="P403" s="37">
        <v>78445402.939965203</v>
      </c>
      <c r="Q403" s="37">
        <v>78445402.939965203</v>
      </c>
      <c r="R403" s="37">
        <v>78445402.939965203</v>
      </c>
      <c r="S403" s="37">
        <v>78445402.939965203</v>
      </c>
      <c r="T403" s="37">
        <v>78445402.939965203</v>
      </c>
      <c r="U403" s="37">
        <v>78445402.939965203</v>
      </c>
      <c r="V403" s="37">
        <v>78445402.939965203</v>
      </c>
      <c r="W403" s="37">
        <v>78445402.939965203</v>
      </c>
      <c r="X403" s="37">
        <v>78445402.939965203</v>
      </c>
      <c r="Y403" s="37">
        <v>78445402.939965203</v>
      </c>
      <c r="Z403" s="37">
        <v>78445402.939965203</v>
      </c>
    </row>
    <row r="404" spans="2:26" x14ac:dyDescent="0.2">
      <c r="B404" s="34" t="s">
        <v>2</v>
      </c>
      <c r="C404" s="35"/>
      <c r="D404" s="35"/>
      <c r="E404" s="36" t="s">
        <v>31</v>
      </c>
      <c r="F404" s="45"/>
      <c r="G404" s="37">
        <v>87057633.977668956</v>
      </c>
      <c r="H404" s="37">
        <v>87057633.977668956</v>
      </c>
      <c r="I404" s="37">
        <v>87057633.977668956</v>
      </c>
      <c r="J404" s="37">
        <v>87057633.977668956</v>
      </c>
      <c r="K404" s="37">
        <v>87057633.977668956</v>
      </c>
      <c r="L404" s="37">
        <v>87057633.977668956</v>
      </c>
      <c r="M404" s="37">
        <v>87057633.977668956</v>
      </c>
      <c r="N404" s="37">
        <v>87057633.977668956</v>
      </c>
      <c r="O404" s="37">
        <v>87057633.977668956</v>
      </c>
      <c r="P404" s="37">
        <v>87057633.977668956</v>
      </c>
      <c r="Q404" s="37">
        <v>87057633.977668956</v>
      </c>
      <c r="R404" s="37">
        <v>87057633.977668956</v>
      </c>
      <c r="S404" s="37">
        <v>87057633.977668956</v>
      </c>
      <c r="T404" s="37">
        <v>87057633.977668956</v>
      </c>
      <c r="U404" s="37">
        <v>87057633.977668956</v>
      </c>
      <c r="V404" s="37">
        <v>87057633.977668956</v>
      </c>
      <c r="W404" s="37">
        <v>87057633.977668956</v>
      </c>
      <c r="X404" s="37">
        <v>87057633.977668956</v>
      </c>
      <c r="Y404" s="37">
        <v>87057633.977668956</v>
      </c>
      <c r="Z404" s="37">
        <v>87057633.977668956</v>
      </c>
    </row>
    <row r="405" spans="2:26" x14ac:dyDescent="0.2">
      <c r="B405" s="34" t="s">
        <v>3</v>
      </c>
      <c r="C405" s="35"/>
      <c r="D405" s="35"/>
      <c r="E405" s="36" t="s">
        <v>31</v>
      </c>
      <c r="F405" s="45"/>
      <c r="G405" s="37">
        <v>87057633.977668956</v>
      </c>
      <c r="H405" s="37">
        <v>87057633.977668956</v>
      </c>
      <c r="I405" s="37">
        <v>87057633.977668956</v>
      </c>
      <c r="J405" s="37">
        <v>87057633.977668956</v>
      </c>
      <c r="K405" s="37">
        <v>87057633.977668956</v>
      </c>
      <c r="L405" s="37">
        <v>87057633.977668956</v>
      </c>
      <c r="M405" s="37">
        <v>87057633.977668956</v>
      </c>
      <c r="N405" s="37">
        <v>87057633.977668956</v>
      </c>
      <c r="O405" s="37">
        <v>87057633.977668956</v>
      </c>
      <c r="P405" s="37">
        <v>87057633.977668956</v>
      </c>
      <c r="Q405" s="37">
        <v>87057633.977668956</v>
      </c>
      <c r="R405" s="37">
        <v>87057633.977668956</v>
      </c>
      <c r="S405" s="37">
        <v>87057633.977668956</v>
      </c>
      <c r="T405" s="37">
        <v>87057633.977668956</v>
      </c>
      <c r="U405" s="37">
        <v>87057633.977668956</v>
      </c>
      <c r="V405" s="37">
        <v>87057633.977668956</v>
      </c>
      <c r="W405" s="37">
        <v>87057633.977668956</v>
      </c>
      <c r="X405" s="37">
        <v>87057633.977668956</v>
      </c>
      <c r="Y405" s="37">
        <v>87057633.977668956</v>
      </c>
      <c r="Z405" s="37">
        <v>87057633.977668956</v>
      </c>
    </row>
    <row r="406" spans="2:26" x14ac:dyDescent="0.2">
      <c r="B406" s="34" t="s">
        <v>4</v>
      </c>
      <c r="C406" s="35"/>
      <c r="D406" s="35"/>
      <c r="E406" s="36" t="s">
        <v>31</v>
      </c>
      <c r="F406" s="45"/>
      <c r="G406" s="37" t="s">
        <v>198</v>
      </c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2:26" x14ac:dyDescent="0.2">
      <c r="B407" s="34" t="s">
        <v>6</v>
      </c>
      <c r="C407" s="35"/>
      <c r="D407" s="35"/>
      <c r="E407" s="36" t="s">
        <v>31</v>
      </c>
      <c r="F407" s="45"/>
      <c r="G407" s="37" t="s">
        <v>198</v>
      </c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2:26" x14ac:dyDescent="0.2">
      <c r="B408" s="34" t="s">
        <v>107</v>
      </c>
      <c r="C408" s="35"/>
      <c r="D408" s="35"/>
      <c r="E408" s="36" t="s">
        <v>31</v>
      </c>
      <c r="F408" s="45"/>
      <c r="G408" s="37" t="s">
        <v>198</v>
      </c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2:26" x14ac:dyDescent="0.2">
      <c r="B409" s="34" t="s">
        <v>108</v>
      </c>
      <c r="C409" s="35"/>
      <c r="D409" s="35"/>
      <c r="E409" s="36" t="s">
        <v>31</v>
      </c>
      <c r="F409" s="45"/>
      <c r="G409" s="37" t="s">
        <v>198</v>
      </c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2:26" x14ac:dyDescent="0.2">
      <c r="B410" s="34" t="s">
        <v>109</v>
      </c>
      <c r="C410" s="35"/>
      <c r="D410" s="35"/>
      <c r="E410" s="36" t="s">
        <v>31</v>
      </c>
      <c r="F410" s="45"/>
      <c r="G410" s="37" t="s">
        <v>198</v>
      </c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2:26" x14ac:dyDescent="0.2">
      <c r="B411" s="34" t="s">
        <v>110</v>
      </c>
      <c r="C411" s="35"/>
      <c r="D411" s="35"/>
      <c r="E411" s="36" t="s">
        <v>31</v>
      </c>
      <c r="F411" s="45"/>
      <c r="G411" s="37" t="s">
        <v>198</v>
      </c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2:26" x14ac:dyDescent="0.2">
      <c r="B412" s="34" t="s">
        <v>146</v>
      </c>
      <c r="C412" s="35"/>
      <c r="D412" s="35"/>
      <c r="E412" s="36" t="s">
        <v>31</v>
      </c>
      <c r="F412" s="45"/>
      <c r="G412" s="37" t="s">
        <v>198</v>
      </c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4" spans="2:26" ht="15" x14ac:dyDescent="0.25">
      <c r="B414" s="29" t="s">
        <v>193</v>
      </c>
      <c r="C414" s="9"/>
      <c r="D414" s="9"/>
      <c r="E414" s="30"/>
      <c r="F414" s="44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2:26" ht="15" x14ac:dyDescent="0.25">
      <c r="B415" s="31" t="s">
        <v>30</v>
      </c>
      <c r="C415" s="31"/>
      <c r="D415" s="31"/>
      <c r="E415" s="32" t="s">
        <v>22</v>
      </c>
      <c r="F415" s="33" t="s">
        <v>50</v>
      </c>
      <c r="G415" s="33">
        <v>2023</v>
      </c>
      <c r="H415" s="33">
        <v>2024</v>
      </c>
      <c r="I415" s="33">
        <v>2025</v>
      </c>
      <c r="J415" s="33">
        <v>2026</v>
      </c>
      <c r="K415" s="33">
        <v>2027</v>
      </c>
      <c r="L415" s="33">
        <v>2028</v>
      </c>
      <c r="M415" s="33">
        <v>2029</v>
      </c>
      <c r="N415" s="33">
        <v>2030</v>
      </c>
      <c r="O415" s="33">
        <v>2031</v>
      </c>
      <c r="P415" s="33">
        <v>2032</v>
      </c>
      <c r="Q415" s="33">
        <v>2033</v>
      </c>
      <c r="R415" s="33">
        <v>2034</v>
      </c>
      <c r="S415" s="33">
        <v>2035</v>
      </c>
      <c r="T415" s="33">
        <v>2036</v>
      </c>
      <c r="U415" s="33">
        <v>2037</v>
      </c>
      <c r="V415" s="33">
        <v>2038</v>
      </c>
      <c r="W415" s="33">
        <v>2039</v>
      </c>
      <c r="X415" s="33">
        <v>2040</v>
      </c>
      <c r="Y415" s="33">
        <v>2041</v>
      </c>
      <c r="Z415" s="33">
        <v>2042</v>
      </c>
    </row>
    <row r="416" spans="2:26" x14ac:dyDescent="0.2">
      <c r="B416" s="34" t="s">
        <v>119</v>
      </c>
      <c r="C416" s="35"/>
      <c r="D416" s="35"/>
      <c r="E416" s="36" t="s">
        <v>31</v>
      </c>
      <c r="F416" s="45"/>
      <c r="G416" s="37" t="s">
        <v>202</v>
      </c>
      <c r="H416" s="37" t="s">
        <v>202</v>
      </c>
      <c r="I416" s="37" t="s">
        <v>202</v>
      </c>
      <c r="J416" s="37" t="s">
        <v>202</v>
      </c>
      <c r="K416" s="37" t="s">
        <v>202</v>
      </c>
      <c r="L416" s="37" t="s">
        <v>202</v>
      </c>
      <c r="M416" s="37" t="s">
        <v>202</v>
      </c>
      <c r="N416" s="37" t="s">
        <v>202</v>
      </c>
      <c r="O416" s="37" t="s">
        <v>202</v>
      </c>
      <c r="P416" s="37" t="s">
        <v>202</v>
      </c>
      <c r="Q416" s="37" t="s">
        <v>202</v>
      </c>
      <c r="R416" s="37" t="s">
        <v>202</v>
      </c>
      <c r="S416" s="37" t="s">
        <v>202</v>
      </c>
      <c r="T416" s="37" t="s">
        <v>202</v>
      </c>
      <c r="U416" s="37" t="s">
        <v>202</v>
      </c>
      <c r="V416" s="37" t="s">
        <v>202</v>
      </c>
      <c r="W416" s="37" t="s">
        <v>202</v>
      </c>
      <c r="X416" s="37" t="s">
        <v>202</v>
      </c>
      <c r="Y416" s="37" t="s">
        <v>202</v>
      </c>
      <c r="Z416" s="37" t="s">
        <v>202</v>
      </c>
    </row>
    <row r="417" spans="2:26" x14ac:dyDescent="0.2">
      <c r="B417" s="34" t="s">
        <v>120</v>
      </c>
      <c r="C417" s="35"/>
      <c r="D417" s="35"/>
      <c r="E417" s="36" t="s">
        <v>31</v>
      </c>
      <c r="F417" s="45"/>
      <c r="G417" s="37" t="s">
        <v>202</v>
      </c>
      <c r="H417" s="37" t="s">
        <v>202</v>
      </c>
      <c r="I417" s="37" t="s">
        <v>202</v>
      </c>
      <c r="J417" s="37" t="s">
        <v>202</v>
      </c>
      <c r="K417" s="37" t="s">
        <v>202</v>
      </c>
      <c r="L417" s="37" t="s">
        <v>202</v>
      </c>
      <c r="M417" s="37" t="s">
        <v>202</v>
      </c>
      <c r="N417" s="37" t="s">
        <v>202</v>
      </c>
      <c r="O417" s="37" t="s">
        <v>202</v>
      </c>
      <c r="P417" s="37" t="s">
        <v>202</v>
      </c>
      <c r="Q417" s="37" t="s">
        <v>202</v>
      </c>
      <c r="R417" s="37" t="s">
        <v>202</v>
      </c>
      <c r="S417" s="37" t="s">
        <v>202</v>
      </c>
      <c r="T417" s="37" t="s">
        <v>202</v>
      </c>
      <c r="U417" s="37" t="s">
        <v>202</v>
      </c>
      <c r="V417" s="37" t="s">
        <v>202</v>
      </c>
      <c r="W417" s="37" t="s">
        <v>202</v>
      </c>
      <c r="X417" s="37" t="s">
        <v>202</v>
      </c>
      <c r="Y417" s="37" t="s">
        <v>202</v>
      </c>
      <c r="Z417" s="37" t="s">
        <v>202</v>
      </c>
    </row>
    <row r="418" spans="2:26" x14ac:dyDescent="0.2">
      <c r="B418" s="34" t="s">
        <v>2</v>
      </c>
      <c r="C418" s="35"/>
      <c r="D418" s="35"/>
      <c r="E418" s="36" t="s">
        <v>31</v>
      </c>
      <c r="F418" s="45"/>
      <c r="G418" s="37" t="s">
        <v>202</v>
      </c>
      <c r="H418" s="37" t="s">
        <v>202</v>
      </c>
      <c r="I418" s="37" t="s">
        <v>202</v>
      </c>
      <c r="J418" s="37" t="s">
        <v>202</v>
      </c>
      <c r="K418" s="37" t="s">
        <v>202</v>
      </c>
      <c r="L418" s="37" t="s">
        <v>202</v>
      </c>
      <c r="M418" s="37" t="s">
        <v>202</v>
      </c>
      <c r="N418" s="37" t="s">
        <v>202</v>
      </c>
      <c r="O418" s="37" t="s">
        <v>202</v>
      </c>
      <c r="P418" s="37" t="s">
        <v>202</v>
      </c>
      <c r="Q418" s="37" t="s">
        <v>202</v>
      </c>
      <c r="R418" s="37" t="s">
        <v>202</v>
      </c>
      <c r="S418" s="37" t="s">
        <v>202</v>
      </c>
      <c r="T418" s="37" t="s">
        <v>202</v>
      </c>
      <c r="U418" s="37" t="s">
        <v>202</v>
      </c>
      <c r="V418" s="37" t="s">
        <v>202</v>
      </c>
      <c r="W418" s="37" t="s">
        <v>202</v>
      </c>
      <c r="X418" s="37" t="s">
        <v>202</v>
      </c>
      <c r="Y418" s="37" t="s">
        <v>202</v>
      </c>
      <c r="Z418" s="37" t="s">
        <v>202</v>
      </c>
    </row>
    <row r="419" spans="2:26" x14ac:dyDescent="0.2">
      <c r="B419" s="34" t="s">
        <v>3</v>
      </c>
      <c r="C419" s="35"/>
      <c r="D419" s="35"/>
      <c r="E419" s="36" t="s">
        <v>31</v>
      </c>
      <c r="F419" s="45"/>
      <c r="G419" s="37" t="s">
        <v>202</v>
      </c>
      <c r="H419" s="37" t="s">
        <v>202</v>
      </c>
      <c r="I419" s="37" t="s">
        <v>202</v>
      </c>
      <c r="J419" s="37" t="s">
        <v>202</v>
      </c>
      <c r="K419" s="37" t="s">
        <v>202</v>
      </c>
      <c r="L419" s="37" t="s">
        <v>202</v>
      </c>
      <c r="M419" s="37" t="s">
        <v>202</v>
      </c>
      <c r="N419" s="37" t="s">
        <v>202</v>
      </c>
      <c r="O419" s="37" t="s">
        <v>202</v>
      </c>
      <c r="P419" s="37" t="s">
        <v>202</v>
      </c>
      <c r="Q419" s="37" t="s">
        <v>202</v>
      </c>
      <c r="R419" s="37" t="s">
        <v>202</v>
      </c>
      <c r="S419" s="37" t="s">
        <v>202</v>
      </c>
      <c r="T419" s="37" t="s">
        <v>202</v>
      </c>
      <c r="U419" s="37" t="s">
        <v>202</v>
      </c>
      <c r="V419" s="37" t="s">
        <v>202</v>
      </c>
      <c r="W419" s="37" t="s">
        <v>202</v>
      </c>
      <c r="X419" s="37" t="s">
        <v>202</v>
      </c>
      <c r="Y419" s="37" t="s">
        <v>202</v>
      </c>
      <c r="Z419" s="37" t="s">
        <v>202</v>
      </c>
    </row>
    <row r="420" spans="2:26" x14ac:dyDescent="0.2">
      <c r="B420" s="34" t="s">
        <v>4</v>
      </c>
      <c r="C420" s="35"/>
      <c r="D420" s="35"/>
      <c r="E420" s="36" t="s">
        <v>31</v>
      </c>
      <c r="F420" s="45"/>
      <c r="G420" s="37" t="s">
        <v>202</v>
      </c>
      <c r="H420" s="37" t="s">
        <v>202</v>
      </c>
      <c r="I420" s="37" t="s">
        <v>202</v>
      </c>
      <c r="J420" s="37" t="s">
        <v>202</v>
      </c>
      <c r="K420" s="37" t="s">
        <v>202</v>
      </c>
      <c r="L420" s="37" t="s">
        <v>202</v>
      </c>
      <c r="M420" s="37" t="s">
        <v>202</v>
      </c>
      <c r="N420" s="37" t="s">
        <v>202</v>
      </c>
      <c r="O420" s="37" t="s">
        <v>202</v>
      </c>
      <c r="P420" s="37" t="s">
        <v>202</v>
      </c>
      <c r="Q420" s="37" t="s">
        <v>202</v>
      </c>
      <c r="R420" s="37" t="s">
        <v>202</v>
      </c>
      <c r="S420" s="37" t="s">
        <v>202</v>
      </c>
      <c r="T420" s="37" t="s">
        <v>202</v>
      </c>
      <c r="U420" s="37" t="s">
        <v>202</v>
      </c>
      <c r="V420" s="37" t="s">
        <v>202</v>
      </c>
      <c r="W420" s="37" t="s">
        <v>202</v>
      </c>
      <c r="X420" s="37" t="s">
        <v>202</v>
      </c>
      <c r="Y420" s="37" t="s">
        <v>202</v>
      </c>
      <c r="Z420" s="37" t="s">
        <v>202</v>
      </c>
    </row>
    <row r="421" spans="2:26" x14ac:dyDescent="0.2">
      <c r="B421" s="34" t="s">
        <v>6</v>
      </c>
      <c r="C421" s="35"/>
      <c r="D421" s="35"/>
      <c r="E421" s="36" t="s">
        <v>31</v>
      </c>
      <c r="F421" s="45"/>
      <c r="G421" s="37" t="s">
        <v>202</v>
      </c>
      <c r="H421" s="37" t="s">
        <v>202</v>
      </c>
      <c r="I421" s="37" t="s">
        <v>202</v>
      </c>
      <c r="J421" s="37" t="s">
        <v>202</v>
      </c>
      <c r="K421" s="37" t="s">
        <v>202</v>
      </c>
      <c r="L421" s="37" t="s">
        <v>202</v>
      </c>
      <c r="M421" s="37" t="s">
        <v>202</v>
      </c>
      <c r="N421" s="37" t="s">
        <v>202</v>
      </c>
      <c r="O421" s="37" t="s">
        <v>202</v>
      </c>
      <c r="P421" s="37" t="s">
        <v>202</v>
      </c>
      <c r="Q421" s="37" t="s">
        <v>202</v>
      </c>
      <c r="R421" s="37" t="s">
        <v>202</v>
      </c>
      <c r="S421" s="37" t="s">
        <v>202</v>
      </c>
      <c r="T421" s="37" t="s">
        <v>202</v>
      </c>
      <c r="U421" s="37" t="s">
        <v>202</v>
      </c>
      <c r="V421" s="37" t="s">
        <v>202</v>
      </c>
      <c r="W421" s="37" t="s">
        <v>202</v>
      </c>
      <c r="X421" s="37" t="s">
        <v>202</v>
      </c>
      <c r="Y421" s="37" t="s">
        <v>202</v>
      </c>
      <c r="Z421" s="37" t="s">
        <v>202</v>
      </c>
    </row>
    <row r="422" spans="2:26" x14ac:dyDescent="0.2">
      <c r="B422" s="34" t="s">
        <v>107</v>
      </c>
      <c r="C422" s="35"/>
      <c r="D422" s="35"/>
      <c r="E422" s="36" t="s">
        <v>31</v>
      </c>
      <c r="F422" s="45"/>
      <c r="G422" s="37" t="s">
        <v>202</v>
      </c>
      <c r="H422" s="37" t="s">
        <v>202</v>
      </c>
      <c r="I422" s="37" t="s">
        <v>202</v>
      </c>
      <c r="J422" s="37" t="s">
        <v>202</v>
      </c>
      <c r="K422" s="37" t="s">
        <v>202</v>
      </c>
      <c r="L422" s="37" t="s">
        <v>202</v>
      </c>
      <c r="M422" s="37" t="s">
        <v>202</v>
      </c>
      <c r="N422" s="37" t="s">
        <v>202</v>
      </c>
      <c r="O422" s="37" t="s">
        <v>202</v>
      </c>
      <c r="P422" s="37" t="s">
        <v>202</v>
      </c>
      <c r="Q422" s="37" t="s">
        <v>202</v>
      </c>
      <c r="R422" s="37" t="s">
        <v>202</v>
      </c>
      <c r="S422" s="37" t="s">
        <v>202</v>
      </c>
      <c r="T422" s="37" t="s">
        <v>202</v>
      </c>
      <c r="U422" s="37" t="s">
        <v>202</v>
      </c>
      <c r="V422" s="37" t="s">
        <v>202</v>
      </c>
      <c r="W422" s="37" t="s">
        <v>202</v>
      </c>
      <c r="X422" s="37" t="s">
        <v>202</v>
      </c>
      <c r="Y422" s="37" t="s">
        <v>202</v>
      </c>
      <c r="Z422" s="37" t="s">
        <v>202</v>
      </c>
    </row>
    <row r="423" spans="2:26" x14ac:dyDescent="0.2">
      <c r="B423" s="34" t="s">
        <v>108</v>
      </c>
      <c r="C423" s="35"/>
      <c r="D423" s="35"/>
      <c r="E423" s="36" t="s">
        <v>31</v>
      </c>
      <c r="F423" s="45"/>
      <c r="G423" s="37" t="s">
        <v>202</v>
      </c>
      <c r="H423" s="37" t="s">
        <v>202</v>
      </c>
      <c r="I423" s="37" t="s">
        <v>202</v>
      </c>
      <c r="J423" s="37" t="s">
        <v>202</v>
      </c>
      <c r="K423" s="37" t="s">
        <v>202</v>
      </c>
      <c r="L423" s="37" t="s">
        <v>202</v>
      </c>
      <c r="M423" s="37" t="s">
        <v>202</v>
      </c>
      <c r="N423" s="37" t="s">
        <v>202</v>
      </c>
      <c r="O423" s="37" t="s">
        <v>202</v>
      </c>
      <c r="P423" s="37" t="s">
        <v>202</v>
      </c>
      <c r="Q423" s="37" t="s">
        <v>202</v>
      </c>
      <c r="R423" s="37" t="s">
        <v>202</v>
      </c>
      <c r="S423" s="37" t="s">
        <v>202</v>
      </c>
      <c r="T423" s="37" t="s">
        <v>202</v>
      </c>
      <c r="U423" s="37" t="s">
        <v>202</v>
      </c>
      <c r="V423" s="37" t="s">
        <v>202</v>
      </c>
      <c r="W423" s="37" t="s">
        <v>202</v>
      </c>
      <c r="X423" s="37" t="s">
        <v>202</v>
      </c>
      <c r="Y423" s="37" t="s">
        <v>202</v>
      </c>
      <c r="Z423" s="37" t="s">
        <v>202</v>
      </c>
    </row>
    <row r="424" spans="2:26" x14ac:dyDescent="0.2">
      <c r="B424" s="34" t="s">
        <v>109</v>
      </c>
      <c r="C424" s="35"/>
      <c r="D424" s="35"/>
      <c r="E424" s="36" t="s">
        <v>31</v>
      </c>
      <c r="F424" s="45"/>
      <c r="G424" s="37" t="s">
        <v>202</v>
      </c>
      <c r="H424" s="37" t="s">
        <v>202</v>
      </c>
      <c r="I424" s="37" t="s">
        <v>202</v>
      </c>
      <c r="J424" s="37" t="s">
        <v>202</v>
      </c>
      <c r="K424" s="37" t="s">
        <v>202</v>
      </c>
      <c r="L424" s="37" t="s">
        <v>202</v>
      </c>
      <c r="M424" s="37" t="s">
        <v>202</v>
      </c>
      <c r="N424" s="37" t="s">
        <v>202</v>
      </c>
      <c r="O424" s="37" t="s">
        <v>202</v>
      </c>
      <c r="P424" s="37" t="s">
        <v>202</v>
      </c>
      <c r="Q424" s="37" t="s">
        <v>202</v>
      </c>
      <c r="R424" s="37" t="s">
        <v>202</v>
      </c>
      <c r="S424" s="37" t="s">
        <v>202</v>
      </c>
      <c r="T424" s="37" t="s">
        <v>202</v>
      </c>
      <c r="U424" s="37" t="s">
        <v>202</v>
      </c>
      <c r="V424" s="37" t="s">
        <v>202</v>
      </c>
      <c r="W424" s="37" t="s">
        <v>202</v>
      </c>
      <c r="X424" s="37" t="s">
        <v>202</v>
      </c>
      <c r="Y424" s="37" t="s">
        <v>202</v>
      </c>
      <c r="Z424" s="37" t="s">
        <v>202</v>
      </c>
    </row>
    <row r="425" spans="2:26" x14ac:dyDescent="0.2">
      <c r="B425" s="34" t="s">
        <v>110</v>
      </c>
      <c r="C425" s="35"/>
      <c r="D425" s="35"/>
      <c r="E425" s="36" t="s">
        <v>31</v>
      </c>
      <c r="F425" s="45"/>
      <c r="G425" s="37" t="s">
        <v>202</v>
      </c>
      <c r="H425" s="37" t="s">
        <v>202</v>
      </c>
      <c r="I425" s="37" t="s">
        <v>202</v>
      </c>
      <c r="J425" s="37" t="s">
        <v>202</v>
      </c>
      <c r="K425" s="37" t="s">
        <v>202</v>
      </c>
      <c r="L425" s="37" t="s">
        <v>202</v>
      </c>
      <c r="M425" s="37" t="s">
        <v>202</v>
      </c>
      <c r="N425" s="37" t="s">
        <v>202</v>
      </c>
      <c r="O425" s="37" t="s">
        <v>202</v>
      </c>
      <c r="P425" s="37" t="s">
        <v>202</v>
      </c>
      <c r="Q425" s="37" t="s">
        <v>202</v>
      </c>
      <c r="R425" s="37" t="s">
        <v>202</v>
      </c>
      <c r="S425" s="37" t="s">
        <v>202</v>
      </c>
      <c r="T425" s="37" t="s">
        <v>202</v>
      </c>
      <c r="U425" s="37" t="s">
        <v>202</v>
      </c>
      <c r="V425" s="37" t="s">
        <v>202</v>
      </c>
      <c r="W425" s="37" t="s">
        <v>202</v>
      </c>
      <c r="X425" s="37" t="s">
        <v>202</v>
      </c>
      <c r="Y425" s="37" t="s">
        <v>202</v>
      </c>
      <c r="Z425" s="37" t="s">
        <v>202</v>
      </c>
    </row>
    <row r="426" spans="2:26" x14ac:dyDescent="0.2">
      <c r="B426" s="34" t="s">
        <v>146</v>
      </c>
      <c r="C426" s="35"/>
      <c r="D426" s="35"/>
      <c r="E426" s="36" t="s">
        <v>31</v>
      </c>
      <c r="F426" s="45"/>
      <c r="G426" s="37" t="s">
        <v>202</v>
      </c>
      <c r="H426" s="37" t="s">
        <v>202</v>
      </c>
      <c r="I426" s="37" t="s">
        <v>202</v>
      </c>
      <c r="J426" s="37" t="s">
        <v>202</v>
      </c>
      <c r="K426" s="37" t="s">
        <v>202</v>
      </c>
      <c r="L426" s="37" t="s">
        <v>202</v>
      </c>
      <c r="M426" s="37" t="s">
        <v>202</v>
      </c>
      <c r="N426" s="37" t="s">
        <v>202</v>
      </c>
      <c r="O426" s="37" t="s">
        <v>202</v>
      </c>
      <c r="P426" s="37" t="s">
        <v>202</v>
      </c>
      <c r="Q426" s="37" t="s">
        <v>202</v>
      </c>
      <c r="R426" s="37" t="s">
        <v>202</v>
      </c>
      <c r="S426" s="37" t="s">
        <v>202</v>
      </c>
      <c r="T426" s="37" t="s">
        <v>202</v>
      </c>
      <c r="U426" s="37" t="s">
        <v>202</v>
      </c>
      <c r="V426" s="37" t="s">
        <v>202</v>
      </c>
      <c r="W426" s="37" t="s">
        <v>202</v>
      </c>
      <c r="X426" s="37" t="s">
        <v>202</v>
      </c>
      <c r="Y426" s="37" t="s">
        <v>202</v>
      </c>
      <c r="Z426" s="37" t="s">
        <v>202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E64BC-ACB3-4DE7-9272-D791D78B32DD}">
  <sheetPr>
    <tabColor theme="9"/>
  </sheetPr>
  <dimension ref="A2:Z247"/>
  <sheetViews>
    <sheetView showGridLines="0" zoomScale="70" zoomScaleNormal="70" workbookViewId="0">
      <selection activeCell="J19" sqref="J19"/>
    </sheetView>
  </sheetViews>
  <sheetFormatPr defaultRowHeight="14.25" x14ac:dyDescent="0.2"/>
  <cols>
    <col min="2" max="2" width="12.875" customWidth="1"/>
    <col min="6" max="6" width="14.625" style="43" customWidth="1"/>
    <col min="7" max="7" width="12.375" customWidth="1"/>
    <col min="8" max="8" width="13.125" customWidth="1"/>
    <col min="9" max="9" width="13.875" customWidth="1"/>
    <col min="10" max="10" width="12.875" customWidth="1"/>
    <col min="11" max="11" width="14.625" customWidth="1"/>
    <col min="12" max="12" width="14.25" customWidth="1"/>
    <col min="13" max="13" width="14.625" customWidth="1"/>
    <col min="14" max="14" width="11.5" customWidth="1"/>
    <col min="15" max="15" width="13.875" customWidth="1"/>
    <col min="16" max="17" width="12.75" customWidth="1"/>
    <col min="18" max="19" width="11.5" customWidth="1"/>
    <col min="20" max="20" width="12.75" customWidth="1"/>
    <col min="21" max="21" width="13.625" customWidth="1"/>
    <col min="22" max="22" width="12.75" customWidth="1"/>
    <col min="23" max="23" width="12.375" customWidth="1"/>
    <col min="24" max="24" width="12.75" customWidth="1"/>
    <col min="25" max="25" width="11.5" customWidth="1"/>
    <col min="26" max="26" width="12.875" customWidth="1"/>
    <col min="30" max="30" width="13.375" customWidth="1"/>
    <col min="31" max="31" width="12.375" customWidth="1"/>
  </cols>
  <sheetData>
    <row r="2" spans="2:26" ht="19.5" x14ac:dyDescent="0.3">
      <c r="B2" s="25" t="s">
        <v>61</v>
      </c>
      <c r="C2" s="25" t="s">
        <v>49</v>
      </c>
      <c r="D2" s="25"/>
      <c r="E2" s="1"/>
      <c r="F2" s="42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4" spans="2:26" ht="15" x14ac:dyDescent="0.25">
      <c r="B4" s="29" t="s">
        <v>49</v>
      </c>
      <c r="C4" s="9"/>
      <c r="D4" s="9"/>
      <c r="E4" s="30"/>
      <c r="F4" s="44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2:26" ht="15" x14ac:dyDescent="0.25">
      <c r="B5" s="31" t="s">
        <v>30</v>
      </c>
      <c r="C5" s="31"/>
      <c r="D5" s="31"/>
      <c r="E5" s="32" t="s">
        <v>22</v>
      </c>
      <c r="F5" s="33" t="s">
        <v>50</v>
      </c>
      <c r="G5" s="33">
        <v>2023</v>
      </c>
      <c r="H5" s="33">
        <v>2024</v>
      </c>
      <c r="I5" s="33">
        <v>2025</v>
      </c>
      <c r="J5" s="33">
        <v>2026</v>
      </c>
      <c r="K5" s="33">
        <v>2027</v>
      </c>
      <c r="L5" s="33">
        <v>2028</v>
      </c>
      <c r="M5" s="33">
        <v>2029</v>
      </c>
      <c r="N5" s="33">
        <v>2030</v>
      </c>
      <c r="O5" s="33">
        <v>2031</v>
      </c>
      <c r="P5" s="33">
        <v>2032</v>
      </c>
      <c r="Q5" s="33">
        <v>2033</v>
      </c>
      <c r="R5" s="33">
        <v>2034</v>
      </c>
      <c r="S5" s="33">
        <v>2035</v>
      </c>
      <c r="T5" s="33">
        <v>2036</v>
      </c>
      <c r="U5" s="33">
        <v>2037</v>
      </c>
      <c r="V5" s="33">
        <v>2038</v>
      </c>
      <c r="W5" s="33">
        <v>2039</v>
      </c>
      <c r="X5" s="33">
        <v>2040</v>
      </c>
      <c r="Y5" s="33">
        <v>2041</v>
      </c>
      <c r="Z5" s="33">
        <v>2042</v>
      </c>
    </row>
    <row r="6" spans="2:26" x14ac:dyDescent="0.2">
      <c r="B6" s="34" t="s">
        <v>119</v>
      </c>
      <c r="C6" s="35"/>
      <c r="D6" s="35"/>
      <c r="E6" s="36" t="s">
        <v>31</v>
      </c>
      <c r="F6" s="136">
        <v>296587617.37351876</v>
      </c>
      <c r="G6" s="137">
        <v>-1450529.8573601949</v>
      </c>
      <c r="H6" s="137">
        <v>-3541258.360963189</v>
      </c>
      <c r="I6" s="137">
        <v>-10555829.578251543</v>
      </c>
      <c r="J6" s="137">
        <v>-96559236.974320889</v>
      </c>
      <c r="K6" s="137">
        <v>-131156671.60410418</v>
      </c>
      <c r="L6" s="137">
        <v>528958801.6810751</v>
      </c>
      <c r="M6" s="137">
        <v>-2090113.7709999997</v>
      </c>
      <c r="N6" s="137">
        <v>-2090113.7709999997</v>
      </c>
      <c r="O6" s="137">
        <v>-2090113.7709999997</v>
      </c>
      <c r="P6" s="137">
        <v>-2090113.7709999997</v>
      </c>
      <c r="Q6" s="137">
        <v>-2090113.7709999997</v>
      </c>
      <c r="R6" s="137">
        <v>-2090113.7709999997</v>
      </c>
      <c r="S6" s="137">
        <v>-2090113.7709999997</v>
      </c>
      <c r="T6" s="137">
        <v>-2090113.7709999997</v>
      </c>
      <c r="U6" s="137">
        <v>-2090113.7709999997</v>
      </c>
      <c r="V6" s="137">
        <v>-2090113.7709999997</v>
      </c>
      <c r="W6" s="137">
        <v>-2090113.7709999997</v>
      </c>
      <c r="X6" s="137">
        <v>-2090113.7709999997</v>
      </c>
      <c r="Y6" s="137">
        <v>-2090113.7709999997</v>
      </c>
      <c r="Z6" s="137">
        <v>155911943.09375</v>
      </c>
    </row>
    <row r="7" spans="2:26" x14ac:dyDescent="0.2">
      <c r="B7" s="34" t="s">
        <v>120</v>
      </c>
      <c r="C7" s="35"/>
      <c r="D7" s="35"/>
      <c r="E7" s="36" t="s">
        <v>31</v>
      </c>
      <c r="F7" s="136">
        <v>619480786.25394297</v>
      </c>
      <c r="G7" s="137">
        <v>-2113009.8143892502</v>
      </c>
      <c r="H7" s="137">
        <v>-9712528.8838406689</v>
      </c>
      <c r="I7" s="137">
        <v>-25340944.951849282</v>
      </c>
      <c r="J7" s="137">
        <v>-59408171.74430114</v>
      </c>
      <c r="K7" s="137">
        <v>266989647.62549275</v>
      </c>
      <c r="L7" s="137">
        <v>539403604.78954089</v>
      </c>
      <c r="M7" s="137">
        <v>-4754444.3818000006</v>
      </c>
      <c r="N7" s="137">
        <v>-10212836.1218</v>
      </c>
      <c r="O7" s="137">
        <v>-3032828.0597709445</v>
      </c>
      <c r="P7" s="137">
        <v>-5228051.6941225203</v>
      </c>
      <c r="Q7" s="137">
        <v>-4496512.9534022612</v>
      </c>
      <c r="R7" s="137">
        <v>-33717836.20561973</v>
      </c>
      <c r="S7" s="137">
        <v>-26087026.004084527</v>
      </c>
      <c r="T7" s="137">
        <v>-1746657.7406000001</v>
      </c>
      <c r="U7" s="137">
        <v>-1746657.7406000001</v>
      </c>
      <c r="V7" s="137">
        <v>-1746657.7406000001</v>
      </c>
      <c r="W7" s="137">
        <v>-1746657.7406000001</v>
      </c>
      <c r="X7" s="137">
        <v>-1746657.7406000001</v>
      </c>
      <c r="Y7" s="137">
        <v>-1746657.7406000001</v>
      </c>
      <c r="Z7" s="137">
        <v>148714140.85752499</v>
      </c>
    </row>
    <row r="8" spans="2:26" x14ac:dyDescent="0.2">
      <c r="B8" s="34" t="s">
        <v>2</v>
      </c>
      <c r="C8" s="35"/>
      <c r="D8" s="35"/>
      <c r="E8" s="36" t="s">
        <v>31</v>
      </c>
      <c r="F8" s="136">
        <v>647910487.36191189</v>
      </c>
      <c r="G8" s="137">
        <v>-4196737.7249999996</v>
      </c>
      <c r="H8" s="137">
        <v>-21894930.024999999</v>
      </c>
      <c r="I8" s="137">
        <v>-58370803.590000004</v>
      </c>
      <c r="J8" s="137">
        <v>-4352561.82</v>
      </c>
      <c r="K8" s="137">
        <v>322025029.65278929</v>
      </c>
      <c r="L8" s="137">
        <v>535488141.18890518</v>
      </c>
      <c r="M8" s="137">
        <v>-6647410.8936000001</v>
      </c>
      <c r="N8" s="137">
        <v>-51050797.973600008</v>
      </c>
      <c r="O8" s="137">
        <v>-6064525.7335999999</v>
      </c>
      <c r="P8" s="137">
        <v>-1685652.544</v>
      </c>
      <c r="Q8" s="137">
        <v>-1685652.544</v>
      </c>
      <c r="R8" s="137">
        <v>-1685652.544</v>
      </c>
      <c r="S8" s="137">
        <v>-1685652.544</v>
      </c>
      <c r="T8" s="137">
        <v>-1685652.544</v>
      </c>
      <c r="U8" s="137">
        <v>-1685652.544</v>
      </c>
      <c r="V8" s="137">
        <v>-1685652.544</v>
      </c>
      <c r="W8" s="137">
        <v>-1685652.544</v>
      </c>
      <c r="X8" s="137">
        <v>-1685652.544</v>
      </c>
      <c r="Y8" s="137">
        <v>-1685652.544</v>
      </c>
      <c r="Z8" s="137">
        <v>94276011.594500005</v>
      </c>
    </row>
    <row r="9" spans="2:26" x14ac:dyDescent="0.2">
      <c r="B9" s="34" t="s">
        <v>3</v>
      </c>
      <c r="C9" s="35"/>
      <c r="D9" s="35"/>
      <c r="E9" s="36" t="s">
        <v>31</v>
      </c>
      <c r="F9" s="136">
        <v>635917278.79526722</v>
      </c>
      <c r="G9" s="137">
        <v>-4286499.7174695395</v>
      </c>
      <c r="H9" s="137">
        <v>-22158516.431364108</v>
      </c>
      <c r="I9" s="137">
        <v>-59084940.965304814</v>
      </c>
      <c r="J9" s="137">
        <v>-14322923.924207106</v>
      </c>
      <c r="K9" s="137">
        <v>325994005.29921514</v>
      </c>
      <c r="L9" s="137">
        <v>538692637.18586433</v>
      </c>
      <c r="M9" s="137">
        <v>-5504918.3895444684</v>
      </c>
      <c r="N9" s="137">
        <v>-46892964.43309404</v>
      </c>
      <c r="O9" s="137">
        <v>-37758842.326965213</v>
      </c>
      <c r="P9" s="137">
        <v>-1780892.44</v>
      </c>
      <c r="Q9" s="137">
        <v>-1751051.1687999999</v>
      </c>
      <c r="R9" s="137">
        <v>-1751051.1687999999</v>
      </c>
      <c r="S9" s="137">
        <v>-1751051.1687999999</v>
      </c>
      <c r="T9" s="137">
        <v>-1751051.1687999999</v>
      </c>
      <c r="U9" s="137">
        <v>-1751051.1687999999</v>
      </c>
      <c r="V9" s="137">
        <v>-1751051.1687999999</v>
      </c>
      <c r="W9" s="137">
        <v>-1751051.1687999999</v>
      </c>
      <c r="X9" s="137">
        <v>-1751051.1687999999</v>
      </c>
      <c r="Y9" s="137">
        <v>-1751051.1687999999</v>
      </c>
      <c r="Z9" s="137">
        <v>116636533.86769998</v>
      </c>
    </row>
    <row r="10" spans="2:26" x14ac:dyDescent="0.2">
      <c r="B10" s="34" t="s">
        <v>4</v>
      </c>
      <c r="C10" s="35"/>
      <c r="D10" s="35"/>
      <c r="E10" s="36" t="s">
        <v>31</v>
      </c>
      <c r="F10" s="136">
        <v>600367551.11085629</v>
      </c>
      <c r="G10" s="137" t="s">
        <v>198</v>
      </c>
      <c r="H10" s="137"/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</row>
    <row r="11" spans="2:26" x14ac:dyDescent="0.2">
      <c r="B11" s="34" t="s">
        <v>6</v>
      </c>
      <c r="C11" s="35"/>
      <c r="D11" s="35"/>
      <c r="E11" s="36" t="s">
        <v>31</v>
      </c>
      <c r="F11" s="136">
        <v>588374342.54421139</v>
      </c>
      <c r="G11" s="137" t="s">
        <v>198</v>
      </c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</row>
    <row r="12" spans="2:26" x14ac:dyDescent="0.2">
      <c r="B12" s="34" t="s">
        <v>107</v>
      </c>
      <c r="C12" s="35"/>
      <c r="D12" s="35"/>
      <c r="E12" s="36" t="s">
        <v>31</v>
      </c>
      <c r="F12" s="136">
        <v>2797988829.1047645</v>
      </c>
      <c r="G12" s="137" t="s">
        <v>198</v>
      </c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</row>
    <row r="13" spans="2:26" x14ac:dyDescent="0.2">
      <c r="B13" s="34" t="s">
        <v>108</v>
      </c>
      <c r="C13" s="35"/>
      <c r="D13" s="35"/>
      <c r="E13" s="36" t="s">
        <v>31</v>
      </c>
      <c r="F13" s="136">
        <v>2165650764.6135159</v>
      </c>
      <c r="G13" s="137" t="s">
        <v>198</v>
      </c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</row>
    <row r="14" spans="2:26" x14ac:dyDescent="0.2">
      <c r="B14" s="34" t="s">
        <v>109</v>
      </c>
      <c r="C14" s="35"/>
      <c r="D14" s="35"/>
      <c r="E14" s="36" t="s">
        <v>31</v>
      </c>
      <c r="F14" s="136">
        <v>822593864.85544109</v>
      </c>
      <c r="G14" s="137" t="s">
        <v>198</v>
      </c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</row>
    <row r="15" spans="2:26" x14ac:dyDescent="0.2">
      <c r="B15" s="34" t="s">
        <v>110</v>
      </c>
      <c r="C15" s="35"/>
      <c r="D15" s="35"/>
      <c r="E15" s="36" t="s">
        <v>31</v>
      </c>
      <c r="F15" s="136">
        <v>3220973462.2877936</v>
      </c>
      <c r="G15" s="137" t="s">
        <v>198</v>
      </c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</row>
    <row r="16" spans="2:26" x14ac:dyDescent="0.2">
      <c r="B16" s="34" t="s">
        <v>146</v>
      </c>
      <c r="C16" s="35"/>
      <c r="D16" s="35"/>
      <c r="E16" s="36" t="s">
        <v>31</v>
      </c>
      <c r="F16" s="136">
        <v>3202316447.6253653</v>
      </c>
      <c r="G16" s="137" t="s">
        <v>198</v>
      </c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</row>
    <row r="19" spans="1:26" ht="19.5" x14ac:dyDescent="0.3">
      <c r="B19" s="25" t="s">
        <v>61</v>
      </c>
      <c r="C19" s="25" t="s">
        <v>51</v>
      </c>
      <c r="D19" s="25"/>
      <c r="E19" s="1"/>
      <c r="F19" s="42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1" spans="1:26" ht="15" x14ac:dyDescent="0.25">
      <c r="B21" s="29" t="s">
        <v>55</v>
      </c>
      <c r="C21" s="9"/>
      <c r="D21" s="9"/>
      <c r="E21" s="30"/>
      <c r="F21" s="44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5" x14ac:dyDescent="0.25">
      <c r="B22" s="31" t="s">
        <v>30</v>
      </c>
      <c r="C22" s="31"/>
      <c r="D22" s="31"/>
      <c r="E22" s="32" t="s">
        <v>22</v>
      </c>
      <c r="F22" s="33" t="s">
        <v>50</v>
      </c>
      <c r="G22" s="33">
        <v>2023</v>
      </c>
      <c r="H22" s="33">
        <v>2024</v>
      </c>
      <c r="I22" s="33">
        <v>2025</v>
      </c>
      <c r="J22" s="33">
        <v>2026</v>
      </c>
      <c r="K22" s="33">
        <v>2027</v>
      </c>
      <c r="L22" s="33">
        <v>2028</v>
      </c>
      <c r="M22" s="33">
        <v>2029</v>
      </c>
      <c r="N22" s="33">
        <v>2030</v>
      </c>
      <c r="O22" s="33">
        <v>2031</v>
      </c>
      <c r="P22" s="33">
        <v>2032</v>
      </c>
      <c r="Q22" s="33">
        <v>2033</v>
      </c>
      <c r="R22" s="33">
        <v>2034</v>
      </c>
      <c r="S22" s="33">
        <v>2035</v>
      </c>
      <c r="T22" s="33">
        <v>2036</v>
      </c>
      <c r="U22" s="33">
        <v>2037</v>
      </c>
      <c r="V22" s="33">
        <v>2038</v>
      </c>
      <c r="W22" s="33">
        <v>2039</v>
      </c>
      <c r="X22" s="33">
        <v>2040</v>
      </c>
      <c r="Y22" s="33">
        <v>2041</v>
      </c>
      <c r="Z22" s="33">
        <v>2042</v>
      </c>
    </row>
    <row r="23" spans="1:26" x14ac:dyDescent="0.2">
      <c r="B23" s="34" t="s">
        <v>119</v>
      </c>
      <c r="C23" s="35"/>
      <c r="D23" s="35"/>
      <c r="E23" s="36" t="s">
        <v>31</v>
      </c>
      <c r="F23" s="45">
        <v>-147185112.20948631</v>
      </c>
      <c r="G23" s="37">
        <v>-1450529.8573601954</v>
      </c>
      <c r="H23" s="37">
        <v>-3541258.360963189</v>
      </c>
      <c r="I23" s="37">
        <v>-10555829.578251543</v>
      </c>
      <c r="J23" s="37">
        <v>-96559236.974320889</v>
      </c>
      <c r="K23" s="37">
        <v>-131156671.60410418</v>
      </c>
      <c r="L23" s="37">
        <v>-6323624.1399999997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158002056.86474997</v>
      </c>
    </row>
    <row r="24" spans="1:26" x14ac:dyDescent="0.2">
      <c r="A24" s="10"/>
      <c r="B24" s="34" t="s">
        <v>120</v>
      </c>
      <c r="C24" s="35"/>
      <c r="D24" s="35"/>
      <c r="E24" s="36" t="s">
        <v>31</v>
      </c>
      <c r="F24" s="45">
        <v>-106837957.74153051</v>
      </c>
      <c r="G24" s="37">
        <v>-2113009.8143892502</v>
      </c>
      <c r="H24" s="37">
        <v>-9712528.8838406689</v>
      </c>
      <c r="I24" s="37">
        <v>-25340944.951849282</v>
      </c>
      <c r="J24" s="37">
        <v>-59408171.74430114</v>
      </c>
      <c r="K24" s="37">
        <v>-43233886.440619648</v>
      </c>
      <c r="L24" s="37">
        <v>-631781.80000000005</v>
      </c>
      <c r="M24" s="37">
        <v>-3567521.8800000004</v>
      </c>
      <c r="N24" s="37">
        <v>-9025913.620000001</v>
      </c>
      <c r="O24" s="37">
        <v>-1845905.5579709448</v>
      </c>
      <c r="P24" s="37">
        <v>-3908178.9671225203</v>
      </c>
      <c r="Q24" s="37">
        <v>-3176640.2264022608</v>
      </c>
      <c r="R24" s="37">
        <v>-32340430.345019735</v>
      </c>
      <c r="S24" s="37">
        <v>-24709620.143484529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150460798.59812498</v>
      </c>
    </row>
    <row r="25" spans="1:26" x14ac:dyDescent="0.2">
      <c r="A25" s="10"/>
      <c r="B25" s="34" t="s">
        <v>2</v>
      </c>
      <c r="C25" s="35"/>
      <c r="D25" s="35"/>
      <c r="E25" s="36" t="s">
        <v>31</v>
      </c>
      <c r="F25" s="45">
        <v>-99042676.052080989</v>
      </c>
      <c r="G25" s="37">
        <v>-4196737.7249999996</v>
      </c>
      <c r="H25" s="37">
        <v>-21894930.024999999</v>
      </c>
      <c r="I25" s="37">
        <v>-58370803.590000004</v>
      </c>
      <c r="J25" s="37">
        <v>-4352561.82</v>
      </c>
      <c r="K25" s="37">
        <v>-13431243.395</v>
      </c>
      <c r="L25" s="37">
        <v>-2818353.7050000001</v>
      </c>
      <c r="M25" s="37">
        <v>-5589569.4400000004</v>
      </c>
      <c r="N25" s="37">
        <v>-49992956.520000003</v>
      </c>
      <c r="O25" s="37">
        <v>-5006684.28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95961664.138500005</v>
      </c>
    </row>
    <row r="26" spans="1:26" x14ac:dyDescent="0.2">
      <c r="A26" s="10"/>
      <c r="B26" s="34" t="s">
        <v>3</v>
      </c>
      <c r="C26" s="35"/>
      <c r="D26" s="35"/>
      <c r="E26" s="36" t="s">
        <v>31</v>
      </c>
      <c r="F26" s="45">
        <v>-112237151.73699543</v>
      </c>
      <c r="G26" s="37">
        <v>-4286499.7174695404</v>
      </c>
      <c r="H26" s="37">
        <v>-22158516.431364108</v>
      </c>
      <c r="I26" s="37">
        <v>-59084940.965304814</v>
      </c>
      <c r="J26" s="37">
        <v>-14322923.924207106</v>
      </c>
      <c r="K26" s="37">
        <v>-9462267.7485741414</v>
      </c>
      <c r="L26" s="37">
        <v>-1467598.5474765613</v>
      </c>
      <c r="M26" s="37">
        <v>-4442845.0315444684</v>
      </c>
      <c r="N26" s="37">
        <v>-45830891.075094037</v>
      </c>
      <c r="O26" s="37">
        <v>-36696768.968965217</v>
      </c>
      <c r="P26" s="37">
        <v>-78782.489999999991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118387585.03649999</v>
      </c>
    </row>
    <row r="27" spans="1:26" x14ac:dyDescent="0.2">
      <c r="A27" s="10"/>
      <c r="B27" s="34" t="s">
        <v>4</v>
      </c>
      <c r="C27" s="35"/>
      <c r="D27" s="35"/>
      <c r="E27" s="36" t="s">
        <v>31</v>
      </c>
      <c r="F27" s="45"/>
      <c r="G27" s="37" t="s">
        <v>198</v>
      </c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x14ac:dyDescent="0.2">
      <c r="A28" s="10"/>
      <c r="B28" s="34" t="s">
        <v>6</v>
      </c>
      <c r="C28" s="35"/>
      <c r="D28" s="35"/>
      <c r="E28" s="36" t="s">
        <v>31</v>
      </c>
      <c r="F28" s="45"/>
      <c r="G28" s="37" t="s">
        <v>198</v>
      </c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x14ac:dyDescent="0.2">
      <c r="B29" s="34" t="s">
        <v>107</v>
      </c>
      <c r="C29" s="35"/>
      <c r="D29" s="35"/>
      <c r="E29" s="36" t="s">
        <v>31</v>
      </c>
      <c r="F29" s="45"/>
      <c r="G29" s="37" t="s">
        <v>198</v>
      </c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x14ac:dyDescent="0.2">
      <c r="B30" s="34" t="s">
        <v>108</v>
      </c>
      <c r="C30" s="35"/>
      <c r="D30" s="35"/>
      <c r="E30" s="36" t="s">
        <v>31</v>
      </c>
      <c r="F30" s="45"/>
      <c r="G30" s="37" t="s">
        <v>198</v>
      </c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x14ac:dyDescent="0.2">
      <c r="B31" s="34" t="s">
        <v>109</v>
      </c>
      <c r="C31" s="35"/>
      <c r="D31" s="35"/>
      <c r="E31" s="36" t="s">
        <v>31</v>
      </c>
      <c r="F31" s="45"/>
      <c r="G31" s="37" t="s">
        <v>198</v>
      </c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x14ac:dyDescent="0.2">
      <c r="B32" s="34" t="s">
        <v>110</v>
      </c>
      <c r="C32" s="35"/>
      <c r="D32" s="35"/>
      <c r="E32" s="36" t="s">
        <v>31</v>
      </c>
      <c r="F32" s="45"/>
      <c r="G32" s="37" t="s">
        <v>198</v>
      </c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2:26" x14ac:dyDescent="0.2">
      <c r="B33" s="34" t="s">
        <v>146</v>
      </c>
      <c r="C33" s="35"/>
      <c r="D33" s="35"/>
      <c r="E33" s="36" t="s">
        <v>31</v>
      </c>
      <c r="F33" s="45"/>
      <c r="G33" s="37" t="s">
        <v>198</v>
      </c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5" spans="2:26" ht="15" x14ac:dyDescent="0.25">
      <c r="B35" s="29" t="s">
        <v>56</v>
      </c>
      <c r="C35" s="9"/>
      <c r="D35" s="9"/>
      <c r="E35" s="30"/>
      <c r="F35" s="44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2:26" ht="15" x14ac:dyDescent="0.25">
      <c r="B36" s="31" t="s">
        <v>30</v>
      </c>
      <c r="C36" s="31"/>
      <c r="D36" s="31"/>
      <c r="E36" s="32" t="s">
        <v>22</v>
      </c>
      <c r="F36" s="33" t="s">
        <v>50</v>
      </c>
      <c r="G36" s="33">
        <v>2023</v>
      </c>
      <c r="H36" s="33">
        <v>2024</v>
      </c>
      <c r="I36" s="33">
        <v>2025</v>
      </c>
      <c r="J36" s="33">
        <v>2026</v>
      </c>
      <c r="K36" s="33">
        <v>2027</v>
      </c>
      <c r="L36" s="33">
        <v>2028</v>
      </c>
      <c r="M36" s="33">
        <v>2029</v>
      </c>
      <c r="N36" s="33">
        <v>2030</v>
      </c>
      <c r="O36" s="33">
        <v>2031</v>
      </c>
      <c r="P36" s="33">
        <v>2032</v>
      </c>
      <c r="Q36" s="33">
        <v>2033</v>
      </c>
      <c r="R36" s="33">
        <v>2034</v>
      </c>
      <c r="S36" s="33">
        <v>2035</v>
      </c>
      <c r="T36" s="33">
        <v>2036</v>
      </c>
      <c r="U36" s="33">
        <v>2037</v>
      </c>
      <c r="V36" s="33">
        <v>2038</v>
      </c>
      <c r="W36" s="33">
        <v>2039</v>
      </c>
      <c r="X36" s="33">
        <v>2040</v>
      </c>
      <c r="Y36" s="33">
        <v>2041</v>
      </c>
      <c r="Z36" s="33">
        <v>2042</v>
      </c>
    </row>
    <row r="37" spans="2:26" x14ac:dyDescent="0.2">
      <c r="B37" s="34" t="s">
        <v>119</v>
      </c>
      <c r="C37" s="35"/>
      <c r="D37" s="35"/>
      <c r="E37" s="36" t="s">
        <v>31</v>
      </c>
      <c r="F37" s="45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</row>
    <row r="38" spans="2:26" x14ac:dyDescent="0.2">
      <c r="B38" s="34" t="s">
        <v>120</v>
      </c>
      <c r="C38" s="35"/>
      <c r="D38" s="35"/>
      <c r="E38" s="36" t="s">
        <v>31</v>
      </c>
      <c r="F38" s="45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</row>
    <row r="39" spans="2:26" x14ac:dyDescent="0.2">
      <c r="B39" s="34" t="s">
        <v>2</v>
      </c>
      <c r="C39" s="35"/>
      <c r="D39" s="35"/>
      <c r="E39" s="36" t="s">
        <v>31</v>
      </c>
      <c r="F39" s="45">
        <v>0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</row>
    <row r="40" spans="2:26" x14ac:dyDescent="0.2">
      <c r="B40" s="34" t="s">
        <v>3</v>
      </c>
      <c r="C40" s="35"/>
      <c r="D40" s="35"/>
      <c r="E40" s="36" t="s">
        <v>31</v>
      </c>
      <c r="F40" s="45">
        <v>0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</row>
    <row r="41" spans="2:26" x14ac:dyDescent="0.2">
      <c r="B41" s="34" t="s">
        <v>4</v>
      </c>
      <c r="C41" s="35"/>
      <c r="D41" s="35"/>
      <c r="E41" s="36" t="s">
        <v>31</v>
      </c>
      <c r="F41" s="45"/>
      <c r="G41" s="37" t="s">
        <v>198</v>
      </c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2:26" x14ac:dyDescent="0.2">
      <c r="B42" s="34" t="s">
        <v>6</v>
      </c>
      <c r="C42" s="35"/>
      <c r="D42" s="35"/>
      <c r="E42" s="36" t="s">
        <v>31</v>
      </c>
      <c r="F42" s="45"/>
      <c r="G42" s="37" t="s">
        <v>198</v>
      </c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2:26" x14ac:dyDescent="0.2">
      <c r="B43" s="34" t="s">
        <v>107</v>
      </c>
      <c r="C43" s="35"/>
      <c r="D43" s="35"/>
      <c r="E43" s="36" t="s">
        <v>31</v>
      </c>
      <c r="F43" s="45"/>
      <c r="G43" s="37" t="s">
        <v>198</v>
      </c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2:26" x14ac:dyDescent="0.2">
      <c r="B44" s="34" t="s">
        <v>108</v>
      </c>
      <c r="C44" s="35"/>
      <c r="D44" s="35"/>
      <c r="E44" s="36" t="s">
        <v>31</v>
      </c>
      <c r="F44" s="45"/>
      <c r="G44" s="37" t="s">
        <v>198</v>
      </c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2:26" x14ac:dyDescent="0.2">
      <c r="B45" s="34" t="s">
        <v>109</v>
      </c>
      <c r="C45" s="35"/>
      <c r="D45" s="35"/>
      <c r="E45" s="36" t="s">
        <v>31</v>
      </c>
      <c r="F45" s="45"/>
      <c r="G45" s="37" t="s">
        <v>198</v>
      </c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2:26" x14ac:dyDescent="0.2">
      <c r="B46" s="34" t="s">
        <v>110</v>
      </c>
      <c r="C46" s="35"/>
      <c r="D46" s="35"/>
      <c r="E46" s="36" t="s">
        <v>31</v>
      </c>
      <c r="F46" s="45"/>
      <c r="G46" s="37" t="s">
        <v>198</v>
      </c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2:26" x14ac:dyDescent="0.2">
      <c r="B47" s="34" t="s">
        <v>146</v>
      </c>
      <c r="C47" s="35"/>
      <c r="D47" s="35"/>
      <c r="E47" s="36" t="s">
        <v>31</v>
      </c>
      <c r="F47" s="45"/>
      <c r="G47" s="37" t="s">
        <v>198</v>
      </c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9" spans="2:26" ht="15" x14ac:dyDescent="0.25">
      <c r="B49" s="29" t="s">
        <v>59</v>
      </c>
      <c r="C49" s="9"/>
      <c r="D49" s="9"/>
      <c r="E49" s="30"/>
      <c r="F49" s="44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2:26" ht="15" x14ac:dyDescent="0.25">
      <c r="B50" s="31" t="s">
        <v>30</v>
      </c>
      <c r="C50" s="31"/>
      <c r="D50" s="31"/>
      <c r="E50" s="32" t="s">
        <v>22</v>
      </c>
      <c r="F50" s="33" t="s">
        <v>50</v>
      </c>
      <c r="G50" s="33">
        <v>2023</v>
      </c>
      <c r="H50" s="33">
        <v>2024</v>
      </c>
      <c r="I50" s="33">
        <v>2025</v>
      </c>
      <c r="J50" s="33">
        <v>2026</v>
      </c>
      <c r="K50" s="33">
        <v>2027</v>
      </c>
      <c r="L50" s="33">
        <v>2028</v>
      </c>
      <c r="M50" s="33">
        <v>2029</v>
      </c>
      <c r="N50" s="33">
        <v>2030</v>
      </c>
      <c r="O50" s="33">
        <v>2031</v>
      </c>
      <c r="P50" s="33">
        <v>2032</v>
      </c>
      <c r="Q50" s="33">
        <v>2033</v>
      </c>
      <c r="R50" s="33">
        <v>2034</v>
      </c>
      <c r="S50" s="33">
        <v>2035</v>
      </c>
      <c r="T50" s="33">
        <v>2036</v>
      </c>
      <c r="U50" s="33">
        <v>2037</v>
      </c>
      <c r="V50" s="33">
        <v>2038</v>
      </c>
      <c r="W50" s="33">
        <v>2039</v>
      </c>
      <c r="X50" s="33">
        <v>2040</v>
      </c>
      <c r="Y50" s="33">
        <v>2041</v>
      </c>
      <c r="Z50" s="33">
        <v>2042</v>
      </c>
    </row>
    <row r="51" spans="2:26" x14ac:dyDescent="0.2">
      <c r="B51" s="34" t="s">
        <v>119</v>
      </c>
      <c r="C51" s="35"/>
      <c r="D51" s="35"/>
      <c r="E51" s="36" t="s">
        <v>31</v>
      </c>
      <c r="F51" s="45">
        <v>-17386529.461943075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-1230839.5999999999</v>
      </c>
      <c r="M51" s="37">
        <v>-2090113.7709999997</v>
      </c>
      <c r="N51" s="37">
        <v>-2090113.7709999997</v>
      </c>
      <c r="O51" s="37">
        <v>-2090113.7709999997</v>
      </c>
      <c r="P51" s="37">
        <v>-2090113.7709999997</v>
      </c>
      <c r="Q51" s="37">
        <v>-2090113.7709999997</v>
      </c>
      <c r="R51" s="37">
        <v>-2090113.7709999997</v>
      </c>
      <c r="S51" s="37">
        <v>-2090113.7709999997</v>
      </c>
      <c r="T51" s="37">
        <v>-2090113.7709999997</v>
      </c>
      <c r="U51" s="37">
        <v>-2090113.7709999997</v>
      </c>
      <c r="V51" s="37">
        <v>-2090113.7709999997</v>
      </c>
      <c r="W51" s="37">
        <v>-2090113.7709999997</v>
      </c>
      <c r="X51" s="37">
        <v>-2090113.7709999997</v>
      </c>
      <c r="Y51" s="37">
        <v>-2090113.7709999997</v>
      </c>
      <c r="Z51" s="37">
        <v>-2090113.7709999997</v>
      </c>
    </row>
    <row r="52" spans="2:26" x14ac:dyDescent="0.2">
      <c r="B52" s="34" t="s">
        <v>120</v>
      </c>
      <c r="C52" s="35"/>
      <c r="D52" s="35"/>
      <c r="E52" s="36" t="s">
        <v>31</v>
      </c>
      <c r="F52" s="45">
        <v>-12843141.847371675</v>
      </c>
      <c r="G52" s="37">
        <v>0</v>
      </c>
      <c r="H52" s="37">
        <v>0</v>
      </c>
      <c r="I52" s="37">
        <v>0</v>
      </c>
      <c r="J52" s="37">
        <v>0</v>
      </c>
      <c r="K52" s="37">
        <v>-279313.55</v>
      </c>
      <c r="L52" s="37">
        <v>-1186922.5018</v>
      </c>
      <c r="M52" s="37">
        <v>-1186922.5018</v>
      </c>
      <c r="N52" s="37">
        <v>-1186922.5018</v>
      </c>
      <c r="O52" s="37">
        <v>-1186922.5018</v>
      </c>
      <c r="P52" s="37">
        <v>-1319872.727</v>
      </c>
      <c r="Q52" s="37">
        <v>-1319872.727</v>
      </c>
      <c r="R52" s="37">
        <v>-1377405.8606</v>
      </c>
      <c r="S52" s="37">
        <v>-1377405.8606</v>
      </c>
      <c r="T52" s="37">
        <v>-1746657.7406000001</v>
      </c>
      <c r="U52" s="37">
        <v>-1746657.7406000001</v>
      </c>
      <c r="V52" s="37">
        <v>-1746657.7406000001</v>
      </c>
      <c r="W52" s="37">
        <v>-1746657.7406000001</v>
      </c>
      <c r="X52" s="37">
        <v>-1746657.7406000001</v>
      </c>
      <c r="Y52" s="37">
        <v>-1746657.7406000001</v>
      </c>
      <c r="Z52" s="37">
        <v>-1746657.7406000001</v>
      </c>
    </row>
    <row r="53" spans="2:26" x14ac:dyDescent="0.2">
      <c r="B53" s="34" t="s">
        <v>2</v>
      </c>
      <c r="C53" s="35"/>
      <c r="D53" s="35"/>
      <c r="E53" s="36" t="s">
        <v>31</v>
      </c>
      <c r="F53" s="45">
        <v>-13398692.107239688</v>
      </c>
      <c r="G53" s="37">
        <v>0</v>
      </c>
      <c r="H53" s="37">
        <v>0</v>
      </c>
      <c r="I53" s="37">
        <v>0</v>
      </c>
      <c r="J53" s="37">
        <v>0</v>
      </c>
      <c r="K53" s="37">
        <v>-840522.23</v>
      </c>
      <c r="L53" s="37">
        <v>-840522.23</v>
      </c>
      <c r="M53" s="37">
        <v>-1057841.4535999999</v>
      </c>
      <c r="N53" s="37">
        <v>-1057841.4535999999</v>
      </c>
      <c r="O53" s="37">
        <v>-1057841.4535999999</v>
      </c>
      <c r="P53" s="37">
        <v>-1685652.544</v>
      </c>
      <c r="Q53" s="37">
        <v>-1685652.544</v>
      </c>
      <c r="R53" s="37">
        <v>-1685652.544</v>
      </c>
      <c r="S53" s="37">
        <v>-1685652.544</v>
      </c>
      <c r="T53" s="37">
        <v>-1685652.544</v>
      </c>
      <c r="U53" s="37">
        <v>-1685652.544</v>
      </c>
      <c r="V53" s="37">
        <v>-1685652.544</v>
      </c>
      <c r="W53" s="37">
        <v>-1685652.544</v>
      </c>
      <c r="X53" s="37">
        <v>-1685652.544</v>
      </c>
      <c r="Y53" s="37">
        <v>-1685652.544</v>
      </c>
      <c r="Z53" s="37">
        <v>-1685652.544</v>
      </c>
    </row>
    <row r="54" spans="2:26" x14ac:dyDescent="0.2">
      <c r="B54" s="34" t="s">
        <v>3</v>
      </c>
      <c r="C54" s="35"/>
      <c r="D54" s="35"/>
      <c r="E54" s="36" t="s">
        <v>31</v>
      </c>
      <c r="F54" s="45">
        <v>-14080770.802992808</v>
      </c>
      <c r="G54" s="37">
        <v>0</v>
      </c>
      <c r="H54" s="37">
        <v>0</v>
      </c>
      <c r="I54" s="37">
        <v>0</v>
      </c>
      <c r="J54" s="37">
        <v>0</v>
      </c>
      <c r="K54" s="37">
        <v>-840522.23</v>
      </c>
      <c r="L54" s="37">
        <v>-1062073.358</v>
      </c>
      <c r="M54" s="37">
        <v>-1062073.358</v>
      </c>
      <c r="N54" s="37">
        <v>-1062073.358</v>
      </c>
      <c r="O54" s="37">
        <v>-1062073.358</v>
      </c>
      <c r="P54" s="37">
        <v>-1702109.95</v>
      </c>
      <c r="Q54" s="37">
        <v>-1751051.1687999999</v>
      </c>
      <c r="R54" s="37">
        <v>-1751051.1687999999</v>
      </c>
      <c r="S54" s="37">
        <v>-1751051.1687999999</v>
      </c>
      <c r="T54" s="37">
        <v>-1751051.1687999999</v>
      </c>
      <c r="U54" s="37">
        <v>-1751051.1687999999</v>
      </c>
      <c r="V54" s="37">
        <v>-1751051.1687999999</v>
      </c>
      <c r="W54" s="37">
        <v>-1751051.1687999999</v>
      </c>
      <c r="X54" s="37">
        <v>-1751051.1687999999</v>
      </c>
      <c r="Y54" s="37">
        <v>-1751051.1687999999</v>
      </c>
      <c r="Z54" s="37">
        <v>-1751051.1687999999</v>
      </c>
    </row>
    <row r="55" spans="2:26" x14ac:dyDescent="0.2">
      <c r="B55" s="34" t="s">
        <v>4</v>
      </c>
      <c r="C55" s="35"/>
      <c r="D55" s="35"/>
      <c r="E55" s="36" t="s">
        <v>31</v>
      </c>
      <c r="F55" s="45"/>
      <c r="G55" s="37" t="s">
        <v>198</v>
      </c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2:26" x14ac:dyDescent="0.2">
      <c r="B56" s="34" t="s">
        <v>6</v>
      </c>
      <c r="C56" s="35"/>
      <c r="D56" s="35"/>
      <c r="E56" s="36" t="s">
        <v>31</v>
      </c>
      <c r="F56" s="45"/>
      <c r="G56" s="37" t="s">
        <v>198</v>
      </c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2:26" x14ac:dyDescent="0.2">
      <c r="B57" s="34" t="s">
        <v>107</v>
      </c>
      <c r="C57" s="35"/>
      <c r="D57" s="35"/>
      <c r="E57" s="36" t="s">
        <v>31</v>
      </c>
      <c r="F57" s="45"/>
      <c r="G57" s="37" t="s">
        <v>198</v>
      </c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2:26" x14ac:dyDescent="0.2">
      <c r="B58" s="34" t="s">
        <v>108</v>
      </c>
      <c r="C58" s="35"/>
      <c r="D58" s="35"/>
      <c r="E58" s="36" t="s">
        <v>31</v>
      </c>
      <c r="F58" s="45"/>
      <c r="G58" s="37" t="s">
        <v>198</v>
      </c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2:26" x14ac:dyDescent="0.2">
      <c r="B59" s="34" t="s">
        <v>109</v>
      </c>
      <c r="C59" s="35"/>
      <c r="D59" s="35"/>
      <c r="E59" s="36" t="s">
        <v>31</v>
      </c>
      <c r="F59" s="45"/>
      <c r="G59" s="37" t="s">
        <v>198</v>
      </c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2:26" x14ac:dyDescent="0.2">
      <c r="B60" s="34" t="s">
        <v>110</v>
      </c>
      <c r="C60" s="35"/>
      <c r="D60" s="35"/>
      <c r="E60" s="36" t="s">
        <v>31</v>
      </c>
      <c r="F60" s="45"/>
      <c r="G60" s="37" t="s">
        <v>198</v>
      </c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2:26" x14ac:dyDescent="0.2">
      <c r="B61" s="34" t="s">
        <v>146</v>
      </c>
      <c r="C61" s="35"/>
      <c r="D61" s="35"/>
      <c r="E61" s="36" t="s">
        <v>31</v>
      </c>
      <c r="F61" s="45"/>
      <c r="G61" s="37" t="s">
        <v>198</v>
      </c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3" spans="2:26" ht="15" x14ac:dyDescent="0.25">
      <c r="B63" s="29" t="s">
        <v>123</v>
      </c>
      <c r="C63" s="9"/>
      <c r="D63" s="9"/>
      <c r="E63" s="30"/>
      <c r="F63" s="44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2:26" ht="15" x14ac:dyDescent="0.25">
      <c r="B64" s="31" t="s">
        <v>30</v>
      </c>
      <c r="C64" s="31"/>
      <c r="D64" s="31"/>
      <c r="E64" s="32" t="s">
        <v>22</v>
      </c>
      <c r="F64" s="33" t="s">
        <v>50</v>
      </c>
      <c r="G64" s="33">
        <v>2023</v>
      </c>
      <c r="H64" s="33">
        <v>2024</v>
      </c>
      <c r="I64" s="33">
        <v>2025</v>
      </c>
      <c r="J64" s="33">
        <v>2026</v>
      </c>
      <c r="K64" s="33">
        <v>2027</v>
      </c>
      <c r="L64" s="33">
        <v>2028</v>
      </c>
      <c r="M64" s="33">
        <v>2029</v>
      </c>
      <c r="N64" s="33">
        <v>2030</v>
      </c>
      <c r="O64" s="33">
        <v>2031</v>
      </c>
      <c r="P64" s="33">
        <v>2032</v>
      </c>
      <c r="Q64" s="33">
        <v>2033</v>
      </c>
      <c r="R64" s="33">
        <v>2034</v>
      </c>
      <c r="S64" s="33">
        <v>2035</v>
      </c>
      <c r="T64" s="33">
        <v>2036</v>
      </c>
      <c r="U64" s="33">
        <v>2037</v>
      </c>
      <c r="V64" s="33">
        <v>2038</v>
      </c>
      <c r="W64" s="33">
        <v>2039</v>
      </c>
      <c r="X64" s="33">
        <v>2040</v>
      </c>
      <c r="Y64" s="33">
        <v>2041</v>
      </c>
      <c r="Z64" s="33">
        <v>2042</v>
      </c>
    </row>
    <row r="65" spans="2:26" x14ac:dyDescent="0.2">
      <c r="B65" s="34" t="s">
        <v>119</v>
      </c>
      <c r="C65" s="35"/>
      <c r="D65" s="35"/>
      <c r="E65" s="36" t="s">
        <v>31</v>
      </c>
      <c r="F65" s="45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</row>
    <row r="66" spans="2:26" x14ac:dyDescent="0.2">
      <c r="B66" s="34" t="s">
        <v>120</v>
      </c>
      <c r="C66" s="35"/>
      <c r="D66" s="35"/>
      <c r="E66" s="36" t="s">
        <v>31</v>
      </c>
      <c r="F66" s="45">
        <v>0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</row>
    <row r="67" spans="2:26" x14ac:dyDescent="0.2">
      <c r="B67" s="34" t="s">
        <v>2</v>
      </c>
      <c r="C67" s="35"/>
      <c r="D67" s="35"/>
      <c r="E67" s="36" t="s">
        <v>31</v>
      </c>
      <c r="F67" s="45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</row>
    <row r="68" spans="2:26" x14ac:dyDescent="0.2">
      <c r="B68" s="34" t="s">
        <v>3</v>
      </c>
      <c r="C68" s="35"/>
      <c r="D68" s="35"/>
      <c r="E68" s="36" t="s">
        <v>31</v>
      </c>
      <c r="F68" s="45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</row>
    <row r="69" spans="2:26" x14ac:dyDescent="0.2">
      <c r="B69" s="34" t="s">
        <v>4</v>
      </c>
      <c r="C69" s="35"/>
      <c r="D69" s="35"/>
      <c r="E69" s="36" t="s">
        <v>31</v>
      </c>
      <c r="F69" s="45"/>
      <c r="G69" s="37" t="s">
        <v>198</v>
      </c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2:26" x14ac:dyDescent="0.2">
      <c r="B70" s="34" t="s">
        <v>6</v>
      </c>
      <c r="C70" s="35"/>
      <c r="D70" s="35"/>
      <c r="E70" s="36" t="s">
        <v>31</v>
      </c>
      <c r="F70" s="45"/>
      <c r="G70" s="37" t="s">
        <v>198</v>
      </c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2:26" x14ac:dyDescent="0.2">
      <c r="B71" s="34" t="s">
        <v>107</v>
      </c>
      <c r="C71" s="35"/>
      <c r="D71" s="35"/>
      <c r="E71" s="36" t="s">
        <v>31</v>
      </c>
      <c r="F71" s="45"/>
      <c r="G71" s="37" t="s">
        <v>198</v>
      </c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2:26" x14ac:dyDescent="0.2">
      <c r="B72" s="34" t="s">
        <v>108</v>
      </c>
      <c r="C72" s="35"/>
      <c r="D72" s="35"/>
      <c r="E72" s="36" t="s">
        <v>31</v>
      </c>
      <c r="F72" s="45"/>
      <c r="G72" s="37" t="s">
        <v>198</v>
      </c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2:26" x14ac:dyDescent="0.2">
      <c r="B73" s="34" t="s">
        <v>109</v>
      </c>
      <c r="C73" s="35"/>
      <c r="D73" s="35"/>
      <c r="E73" s="36" t="s">
        <v>31</v>
      </c>
      <c r="F73" s="45"/>
      <c r="G73" s="37" t="s">
        <v>198</v>
      </c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2:26" x14ac:dyDescent="0.2">
      <c r="B74" s="34" t="s">
        <v>110</v>
      </c>
      <c r="C74" s="35"/>
      <c r="D74" s="35"/>
      <c r="E74" s="36" t="s">
        <v>31</v>
      </c>
      <c r="F74" s="45"/>
      <c r="G74" s="37" t="s">
        <v>198</v>
      </c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2:26" x14ac:dyDescent="0.2">
      <c r="B75" s="34" t="s">
        <v>146</v>
      </c>
      <c r="C75" s="35"/>
      <c r="D75" s="35"/>
      <c r="E75" s="36" t="s">
        <v>31</v>
      </c>
      <c r="F75" s="45"/>
      <c r="G75" s="37" t="s">
        <v>198</v>
      </c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7" spans="2:26" ht="15" x14ac:dyDescent="0.25">
      <c r="B77" s="29" t="s">
        <v>58</v>
      </c>
      <c r="C77" s="9"/>
      <c r="D77" s="9"/>
      <c r="E77" s="30"/>
      <c r="F77" s="44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2:26" ht="15" x14ac:dyDescent="0.25">
      <c r="B78" s="31" t="s">
        <v>30</v>
      </c>
      <c r="C78" s="31"/>
      <c r="D78" s="31"/>
      <c r="E78" s="32" t="s">
        <v>22</v>
      </c>
      <c r="F78" s="33" t="s">
        <v>50</v>
      </c>
      <c r="G78" s="33">
        <v>2023</v>
      </c>
      <c r="H78" s="33">
        <v>2024</v>
      </c>
      <c r="I78" s="33">
        <v>2025</v>
      </c>
      <c r="J78" s="33">
        <v>2026</v>
      </c>
      <c r="K78" s="33">
        <v>2027</v>
      </c>
      <c r="L78" s="33">
        <v>2028</v>
      </c>
      <c r="M78" s="33">
        <v>2029</v>
      </c>
      <c r="N78" s="33">
        <v>2030</v>
      </c>
      <c r="O78" s="33">
        <v>2031</v>
      </c>
      <c r="P78" s="33">
        <v>2032</v>
      </c>
      <c r="Q78" s="33">
        <v>2033</v>
      </c>
      <c r="R78" s="33">
        <v>2034</v>
      </c>
      <c r="S78" s="33">
        <v>2035</v>
      </c>
      <c r="T78" s="33">
        <v>2036</v>
      </c>
      <c r="U78" s="33">
        <v>2037</v>
      </c>
      <c r="V78" s="33">
        <v>2038</v>
      </c>
      <c r="W78" s="33">
        <v>2039</v>
      </c>
      <c r="X78" s="33">
        <v>2040</v>
      </c>
      <c r="Y78" s="33">
        <v>2041</v>
      </c>
      <c r="Z78" s="33">
        <v>2042</v>
      </c>
    </row>
    <row r="79" spans="2:26" x14ac:dyDescent="0.2">
      <c r="B79" s="34" t="s">
        <v>119</v>
      </c>
      <c r="C79" s="35"/>
      <c r="D79" s="35"/>
      <c r="E79" s="36" t="s">
        <v>31</v>
      </c>
      <c r="F79" s="45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</row>
    <row r="80" spans="2:26" x14ac:dyDescent="0.2">
      <c r="B80" s="34" t="s">
        <v>120</v>
      </c>
      <c r="C80" s="35"/>
      <c r="D80" s="35"/>
      <c r="E80" s="36" t="s">
        <v>31</v>
      </c>
      <c r="F80" s="45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</row>
    <row r="81" spans="2:26" x14ac:dyDescent="0.2">
      <c r="B81" s="34" t="s">
        <v>2</v>
      </c>
      <c r="C81" s="35"/>
      <c r="D81" s="35"/>
      <c r="E81" s="36" t="s">
        <v>31</v>
      </c>
      <c r="F81" s="45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</row>
    <row r="82" spans="2:26" x14ac:dyDescent="0.2">
      <c r="B82" s="34" t="s">
        <v>3</v>
      </c>
      <c r="C82" s="35"/>
      <c r="D82" s="35"/>
      <c r="E82" s="36" t="s">
        <v>31</v>
      </c>
      <c r="F82" s="45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</row>
    <row r="83" spans="2:26" x14ac:dyDescent="0.2">
      <c r="B83" s="34" t="s">
        <v>4</v>
      </c>
      <c r="C83" s="35"/>
      <c r="D83" s="35"/>
      <c r="E83" s="36" t="s">
        <v>31</v>
      </c>
      <c r="F83" s="45"/>
      <c r="G83" s="37" t="s">
        <v>198</v>
      </c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2:26" x14ac:dyDescent="0.2">
      <c r="B84" s="34" t="s">
        <v>6</v>
      </c>
      <c r="C84" s="35"/>
      <c r="D84" s="35"/>
      <c r="E84" s="36" t="s">
        <v>31</v>
      </c>
      <c r="F84" s="45"/>
      <c r="G84" s="37" t="s">
        <v>198</v>
      </c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2:26" x14ac:dyDescent="0.2">
      <c r="B85" s="34" t="s">
        <v>107</v>
      </c>
      <c r="C85" s="35"/>
      <c r="D85" s="35"/>
      <c r="E85" s="36" t="s">
        <v>31</v>
      </c>
      <c r="F85" s="45"/>
      <c r="G85" s="37" t="s">
        <v>198</v>
      </c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2:26" x14ac:dyDescent="0.2">
      <c r="B86" s="34" t="s">
        <v>108</v>
      </c>
      <c r="C86" s="35"/>
      <c r="D86" s="35"/>
      <c r="E86" s="36" t="s">
        <v>31</v>
      </c>
      <c r="F86" s="45"/>
      <c r="G86" s="37" t="s">
        <v>198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2:26" x14ac:dyDescent="0.2">
      <c r="B87" s="34" t="s">
        <v>109</v>
      </c>
      <c r="C87" s="35"/>
      <c r="D87" s="35"/>
      <c r="E87" s="36" t="s">
        <v>31</v>
      </c>
      <c r="F87" s="45"/>
      <c r="G87" s="37" t="s">
        <v>198</v>
      </c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2:26" x14ac:dyDescent="0.2">
      <c r="B88" s="34" t="s">
        <v>110</v>
      </c>
      <c r="C88" s="35"/>
      <c r="D88" s="35"/>
      <c r="E88" s="36" t="s">
        <v>31</v>
      </c>
      <c r="F88" s="45"/>
      <c r="G88" s="37" t="s">
        <v>198</v>
      </c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2:26" x14ac:dyDescent="0.2">
      <c r="B89" s="34" t="s">
        <v>146</v>
      </c>
      <c r="C89" s="35"/>
      <c r="D89" s="35"/>
      <c r="E89" s="36" t="s">
        <v>31</v>
      </c>
      <c r="F89" s="45"/>
      <c r="G89" s="37" t="s">
        <v>198</v>
      </c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2" spans="2:26" ht="15" x14ac:dyDescent="0.25">
      <c r="B92" s="29" t="s">
        <v>9</v>
      </c>
      <c r="C92" s="9"/>
      <c r="D92" s="9"/>
      <c r="E92" s="30"/>
      <c r="F92" s="44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2:26" ht="15" x14ac:dyDescent="0.25">
      <c r="B93" s="31" t="s">
        <v>30</v>
      </c>
      <c r="C93" s="31"/>
      <c r="D93" s="31"/>
      <c r="E93" s="32" t="s">
        <v>22</v>
      </c>
      <c r="F93" s="33" t="s">
        <v>50</v>
      </c>
      <c r="G93" s="33">
        <v>2023</v>
      </c>
      <c r="H93" s="33">
        <v>2024</v>
      </c>
      <c r="I93" s="33">
        <v>2025</v>
      </c>
      <c r="J93" s="33">
        <v>2026</v>
      </c>
      <c r="K93" s="33">
        <v>2027</v>
      </c>
      <c r="L93" s="33">
        <v>2028</v>
      </c>
      <c r="M93" s="33">
        <v>2029</v>
      </c>
      <c r="N93" s="33">
        <v>2030</v>
      </c>
      <c r="O93" s="33">
        <v>2031</v>
      </c>
      <c r="P93" s="33">
        <v>2032</v>
      </c>
      <c r="Q93" s="33">
        <v>2033</v>
      </c>
      <c r="R93" s="33">
        <v>2034</v>
      </c>
      <c r="S93" s="33">
        <v>2035</v>
      </c>
      <c r="T93" s="33">
        <v>2036</v>
      </c>
      <c r="U93" s="33">
        <v>2037</v>
      </c>
      <c r="V93" s="33">
        <v>2038</v>
      </c>
      <c r="W93" s="33">
        <v>2039</v>
      </c>
      <c r="X93" s="33">
        <v>2040</v>
      </c>
      <c r="Y93" s="33">
        <v>2041</v>
      </c>
      <c r="Z93" s="33">
        <v>2042</v>
      </c>
    </row>
    <row r="94" spans="2:26" x14ac:dyDescent="0.2">
      <c r="B94" s="34" t="s">
        <v>119</v>
      </c>
      <c r="C94" s="35"/>
      <c r="D94" s="35"/>
      <c r="E94" s="36" t="s">
        <v>31</v>
      </c>
      <c r="F94" s="45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</row>
    <row r="95" spans="2:26" x14ac:dyDescent="0.2">
      <c r="B95" s="34" t="s">
        <v>120</v>
      </c>
      <c r="C95" s="35"/>
      <c r="D95" s="35"/>
      <c r="E95" s="36" t="s">
        <v>31</v>
      </c>
      <c r="F95" s="45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</row>
    <row r="96" spans="2:26" x14ac:dyDescent="0.2">
      <c r="B96" s="34" t="s">
        <v>2</v>
      </c>
      <c r="C96" s="35"/>
      <c r="D96" s="35"/>
      <c r="E96" s="36" t="s">
        <v>31</v>
      </c>
      <c r="F96" s="45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</row>
    <row r="97" spans="2:26" x14ac:dyDescent="0.2">
      <c r="B97" s="34" t="s">
        <v>3</v>
      </c>
      <c r="C97" s="35"/>
      <c r="D97" s="35"/>
      <c r="E97" s="36" t="s">
        <v>31</v>
      </c>
      <c r="F97" s="45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</row>
    <row r="98" spans="2:26" x14ac:dyDescent="0.2">
      <c r="B98" s="34" t="s">
        <v>4</v>
      </c>
      <c r="C98" s="35"/>
      <c r="D98" s="35"/>
      <c r="E98" s="36" t="s">
        <v>31</v>
      </c>
      <c r="F98" s="45"/>
      <c r="G98" s="37" t="s">
        <v>198</v>
      </c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2:26" x14ac:dyDescent="0.2">
      <c r="B99" s="34" t="s">
        <v>6</v>
      </c>
      <c r="C99" s="35"/>
      <c r="D99" s="35"/>
      <c r="E99" s="36" t="s">
        <v>31</v>
      </c>
      <c r="F99" s="45"/>
      <c r="G99" s="37" t="s">
        <v>198</v>
      </c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2:26" x14ac:dyDescent="0.2">
      <c r="B100" s="34" t="s">
        <v>107</v>
      </c>
      <c r="C100" s="35"/>
      <c r="D100" s="35"/>
      <c r="E100" s="36" t="s">
        <v>31</v>
      </c>
      <c r="F100" s="45"/>
      <c r="G100" s="37" t="s">
        <v>198</v>
      </c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2:26" x14ac:dyDescent="0.2">
      <c r="B101" s="34" t="s">
        <v>108</v>
      </c>
      <c r="C101" s="35"/>
      <c r="D101" s="35"/>
      <c r="E101" s="36" t="s">
        <v>31</v>
      </c>
      <c r="F101" s="45"/>
      <c r="G101" s="37" t="s">
        <v>198</v>
      </c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2:26" x14ac:dyDescent="0.2">
      <c r="B102" s="34" t="s">
        <v>109</v>
      </c>
      <c r="C102" s="35"/>
      <c r="D102" s="35"/>
      <c r="E102" s="36" t="s">
        <v>31</v>
      </c>
      <c r="F102" s="45"/>
      <c r="G102" s="37" t="s">
        <v>198</v>
      </c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2:26" x14ac:dyDescent="0.2">
      <c r="B103" s="34" t="s">
        <v>110</v>
      </c>
      <c r="C103" s="35"/>
      <c r="D103" s="35"/>
      <c r="E103" s="36" t="s">
        <v>31</v>
      </c>
      <c r="F103" s="45"/>
      <c r="G103" s="37" t="s">
        <v>198</v>
      </c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2:26" x14ac:dyDescent="0.2">
      <c r="B104" s="34" t="s">
        <v>146</v>
      </c>
      <c r="C104" s="35"/>
      <c r="D104" s="35"/>
      <c r="E104" s="36" t="s">
        <v>31</v>
      </c>
      <c r="F104" s="45"/>
      <c r="G104" s="37" t="s">
        <v>198</v>
      </c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6" spans="2:26" ht="15" x14ac:dyDescent="0.25">
      <c r="B106" s="29" t="s">
        <v>10</v>
      </c>
      <c r="C106" s="9"/>
      <c r="D106" s="9"/>
      <c r="E106" s="30"/>
      <c r="F106" s="44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2:26" ht="15" x14ac:dyDescent="0.25">
      <c r="B107" s="31" t="s">
        <v>30</v>
      </c>
      <c r="C107" s="31"/>
      <c r="D107" s="31"/>
      <c r="E107" s="32" t="s">
        <v>22</v>
      </c>
      <c r="F107" s="33" t="s">
        <v>50</v>
      </c>
      <c r="G107" s="33">
        <v>2023</v>
      </c>
      <c r="H107" s="33">
        <v>2024</v>
      </c>
      <c r="I107" s="33">
        <v>2025</v>
      </c>
      <c r="J107" s="33">
        <v>2026</v>
      </c>
      <c r="K107" s="33">
        <v>2027</v>
      </c>
      <c r="L107" s="33">
        <v>2028</v>
      </c>
      <c r="M107" s="33">
        <v>2029</v>
      </c>
      <c r="N107" s="33">
        <v>2030</v>
      </c>
      <c r="O107" s="33">
        <v>2031</v>
      </c>
      <c r="P107" s="33">
        <v>2032</v>
      </c>
      <c r="Q107" s="33">
        <v>2033</v>
      </c>
      <c r="R107" s="33">
        <v>2034</v>
      </c>
      <c r="S107" s="33">
        <v>2035</v>
      </c>
      <c r="T107" s="33">
        <v>2036</v>
      </c>
      <c r="U107" s="33">
        <v>2037</v>
      </c>
      <c r="V107" s="33">
        <v>2038</v>
      </c>
      <c r="W107" s="33">
        <v>2039</v>
      </c>
      <c r="X107" s="33">
        <v>2040</v>
      </c>
      <c r="Y107" s="33">
        <v>2041</v>
      </c>
      <c r="Z107" s="33">
        <v>2042</v>
      </c>
    </row>
    <row r="108" spans="2:26" x14ac:dyDescent="0.2">
      <c r="B108" s="34" t="s">
        <v>119</v>
      </c>
      <c r="C108" s="35"/>
      <c r="D108" s="35"/>
      <c r="E108" s="36" t="s">
        <v>31</v>
      </c>
      <c r="F108" s="45">
        <v>0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</row>
    <row r="109" spans="2:26" x14ac:dyDescent="0.2">
      <c r="B109" s="34" t="s">
        <v>120</v>
      </c>
      <c r="C109" s="35"/>
      <c r="D109" s="35"/>
      <c r="E109" s="36" t="s">
        <v>31</v>
      </c>
      <c r="F109" s="45">
        <v>0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</row>
    <row r="110" spans="2:26" x14ac:dyDescent="0.2">
      <c r="B110" s="34" t="s">
        <v>2</v>
      </c>
      <c r="C110" s="35"/>
      <c r="D110" s="35"/>
      <c r="E110" s="36" t="s">
        <v>31</v>
      </c>
      <c r="F110" s="45">
        <v>0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</row>
    <row r="111" spans="2:26" x14ac:dyDescent="0.2">
      <c r="B111" s="34" t="s">
        <v>3</v>
      </c>
      <c r="C111" s="35"/>
      <c r="D111" s="35"/>
      <c r="E111" s="36" t="s">
        <v>31</v>
      </c>
      <c r="F111" s="45">
        <v>0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</row>
    <row r="112" spans="2:26" x14ac:dyDescent="0.2">
      <c r="B112" s="34" t="s">
        <v>4</v>
      </c>
      <c r="C112" s="35"/>
      <c r="D112" s="35"/>
      <c r="E112" s="36" t="s">
        <v>31</v>
      </c>
      <c r="F112" s="45"/>
      <c r="G112" s="37" t="s">
        <v>198</v>
      </c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2:26" x14ac:dyDescent="0.2">
      <c r="B113" s="34" t="s">
        <v>6</v>
      </c>
      <c r="C113" s="35"/>
      <c r="D113" s="35"/>
      <c r="E113" s="36" t="s">
        <v>31</v>
      </c>
      <c r="F113" s="45"/>
      <c r="G113" s="37" t="s">
        <v>198</v>
      </c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2:26" x14ac:dyDescent="0.2">
      <c r="B114" s="34" t="s">
        <v>107</v>
      </c>
      <c r="C114" s="35"/>
      <c r="D114" s="35"/>
      <c r="E114" s="36" t="s">
        <v>31</v>
      </c>
      <c r="F114" s="45"/>
      <c r="G114" s="37" t="s">
        <v>198</v>
      </c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2:26" x14ac:dyDescent="0.2">
      <c r="B115" s="34" t="s">
        <v>108</v>
      </c>
      <c r="C115" s="35"/>
      <c r="D115" s="35"/>
      <c r="E115" s="36" t="s">
        <v>31</v>
      </c>
      <c r="F115" s="45"/>
      <c r="G115" s="37" t="s">
        <v>198</v>
      </c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2:26" x14ac:dyDescent="0.2">
      <c r="B116" s="34" t="s">
        <v>109</v>
      </c>
      <c r="C116" s="35"/>
      <c r="D116" s="35"/>
      <c r="E116" s="36" t="s">
        <v>31</v>
      </c>
      <c r="F116" s="45"/>
      <c r="G116" s="37" t="s">
        <v>198</v>
      </c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2:26" x14ac:dyDescent="0.2">
      <c r="B117" s="34" t="s">
        <v>110</v>
      </c>
      <c r="C117" s="35"/>
      <c r="D117" s="35"/>
      <c r="E117" s="36" t="s">
        <v>31</v>
      </c>
      <c r="F117" s="45"/>
      <c r="G117" s="37" t="s">
        <v>198</v>
      </c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2:26" x14ac:dyDescent="0.2">
      <c r="B118" s="34" t="s">
        <v>146</v>
      </c>
      <c r="C118" s="35"/>
      <c r="D118" s="35"/>
      <c r="E118" s="36" t="s">
        <v>31</v>
      </c>
      <c r="F118" s="45"/>
      <c r="G118" s="37" t="s">
        <v>198</v>
      </c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20" spans="2:26" ht="15" x14ac:dyDescent="0.25">
      <c r="B120" s="29" t="s">
        <v>129</v>
      </c>
      <c r="C120" s="9"/>
      <c r="D120" s="9"/>
      <c r="E120" s="30"/>
      <c r="F120" s="44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2:26" ht="15" x14ac:dyDescent="0.25">
      <c r="B121" s="31" t="s">
        <v>30</v>
      </c>
      <c r="C121" s="31"/>
      <c r="D121" s="31"/>
      <c r="E121" s="32" t="s">
        <v>22</v>
      </c>
      <c r="F121" s="33" t="s">
        <v>50</v>
      </c>
      <c r="G121" s="33">
        <v>2023</v>
      </c>
      <c r="H121" s="33">
        <v>2024</v>
      </c>
      <c r="I121" s="33">
        <v>2025</v>
      </c>
      <c r="J121" s="33">
        <v>2026</v>
      </c>
      <c r="K121" s="33">
        <v>2027</v>
      </c>
      <c r="L121" s="33">
        <v>2028</v>
      </c>
      <c r="M121" s="33">
        <v>2029</v>
      </c>
      <c r="N121" s="33">
        <v>2030</v>
      </c>
      <c r="O121" s="33">
        <v>2031</v>
      </c>
      <c r="P121" s="33">
        <v>2032</v>
      </c>
      <c r="Q121" s="33">
        <v>2033</v>
      </c>
      <c r="R121" s="33">
        <v>2034</v>
      </c>
      <c r="S121" s="33">
        <v>2035</v>
      </c>
      <c r="T121" s="33">
        <v>2036</v>
      </c>
      <c r="U121" s="33">
        <v>2037</v>
      </c>
      <c r="V121" s="33">
        <v>2038</v>
      </c>
      <c r="W121" s="33">
        <v>2039</v>
      </c>
      <c r="X121" s="33">
        <v>2040</v>
      </c>
      <c r="Y121" s="33">
        <v>2041</v>
      </c>
      <c r="Z121" s="33">
        <v>2042</v>
      </c>
    </row>
    <row r="122" spans="2:26" x14ac:dyDescent="0.2">
      <c r="B122" s="34" t="s">
        <v>119</v>
      </c>
      <c r="C122" s="35"/>
      <c r="D122" s="35"/>
      <c r="E122" s="36" t="s">
        <v>31</v>
      </c>
      <c r="F122" s="45">
        <v>0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</row>
    <row r="123" spans="2:26" x14ac:dyDescent="0.2">
      <c r="B123" s="34" t="s">
        <v>120</v>
      </c>
      <c r="C123" s="35"/>
      <c r="D123" s="35"/>
      <c r="E123" s="36" t="s">
        <v>31</v>
      </c>
      <c r="F123" s="45">
        <v>0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</row>
    <row r="124" spans="2:26" x14ac:dyDescent="0.2">
      <c r="B124" s="34" t="s">
        <v>2</v>
      </c>
      <c r="C124" s="35"/>
      <c r="D124" s="35"/>
      <c r="E124" s="36" t="s">
        <v>31</v>
      </c>
      <c r="F124" s="45">
        <v>0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</row>
    <row r="125" spans="2:26" x14ac:dyDescent="0.2">
      <c r="B125" s="34" t="s">
        <v>3</v>
      </c>
      <c r="C125" s="35"/>
      <c r="D125" s="35"/>
      <c r="E125" s="36" t="s">
        <v>31</v>
      </c>
      <c r="F125" s="45">
        <v>0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</row>
    <row r="126" spans="2:26" x14ac:dyDescent="0.2">
      <c r="B126" s="34" t="s">
        <v>4</v>
      </c>
      <c r="C126" s="35"/>
      <c r="D126" s="35"/>
      <c r="E126" s="36" t="s">
        <v>31</v>
      </c>
      <c r="F126" s="45"/>
      <c r="G126" s="37" t="s">
        <v>198</v>
      </c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2:26" x14ac:dyDescent="0.2">
      <c r="B127" s="34" t="s">
        <v>6</v>
      </c>
      <c r="C127" s="35"/>
      <c r="D127" s="35"/>
      <c r="E127" s="36" t="s">
        <v>31</v>
      </c>
      <c r="F127" s="45"/>
      <c r="G127" s="37" t="s">
        <v>198</v>
      </c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2:26" x14ac:dyDescent="0.2">
      <c r="B128" s="34" t="s">
        <v>107</v>
      </c>
      <c r="C128" s="35"/>
      <c r="D128" s="35"/>
      <c r="E128" s="36" t="s">
        <v>31</v>
      </c>
      <c r="F128" s="45"/>
      <c r="G128" s="37" t="s">
        <v>198</v>
      </c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2:26" x14ac:dyDescent="0.2">
      <c r="B129" s="34" t="s">
        <v>108</v>
      </c>
      <c r="C129" s="35"/>
      <c r="D129" s="35"/>
      <c r="E129" s="36" t="s">
        <v>31</v>
      </c>
      <c r="F129" s="45"/>
      <c r="G129" s="37" t="s">
        <v>198</v>
      </c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2:26" x14ac:dyDescent="0.2">
      <c r="B130" s="34" t="s">
        <v>109</v>
      </c>
      <c r="C130" s="35"/>
      <c r="D130" s="35"/>
      <c r="E130" s="36" t="s">
        <v>31</v>
      </c>
      <c r="F130" s="45"/>
      <c r="G130" s="37" t="s">
        <v>198</v>
      </c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2:26" x14ac:dyDescent="0.2">
      <c r="B131" s="34" t="s">
        <v>110</v>
      </c>
      <c r="C131" s="35"/>
      <c r="D131" s="35"/>
      <c r="E131" s="36" t="s">
        <v>31</v>
      </c>
      <c r="F131" s="45"/>
      <c r="G131" s="37" t="s">
        <v>198</v>
      </c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2:26" x14ac:dyDescent="0.2">
      <c r="B132" s="34" t="s">
        <v>146</v>
      </c>
      <c r="C132" s="35"/>
      <c r="D132" s="35"/>
      <c r="E132" s="36" t="s">
        <v>31</v>
      </c>
      <c r="F132" s="45"/>
      <c r="G132" s="37" t="s">
        <v>198</v>
      </c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4" spans="2:26" ht="15" x14ac:dyDescent="0.25">
      <c r="B134" s="29" t="s">
        <v>135</v>
      </c>
      <c r="C134" s="9"/>
      <c r="D134" s="9"/>
      <c r="E134" s="30"/>
      <c r="F134" s="44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2:26" ht="15" x14ac:dyDescent="0.25">
      <c r="B135" s="31" t="s">
        <v>30</v>
      </c>
      <c r="C135" s="31"/>
      <c r="D135" s="31"/>
      <c r="E135" s="32" t="s">
        <v>22</v>
      </c>
      <c r="F135" s="33" t="s">
        <v>50</v>
      </c>
      <c r="G135" s="33">
        <v>2023</v>
      </c>
      <c r="H135" s="33">
        <v>2024</v>
      </c>
      <c r="I135" s="33">
        <v>2025</v>
      </c>
      <c r="J135" s="33">
        <v>2026</v>
      </c>
      <c r="K135" s="33">
        <v>2027</v>
      </c>
      <c r="L135" s="33">
        <v>2028</v>
      </c>
      <c r="M135" s="33">
        <v>2029</v>
      </c>
      <c r="N135" s="33">
        <v>2030</v>
      </c>
      <c r="O135" s="33">
        <v>2031</v>
      </c>
      <c r="P135" s="33">
        <v>2032</v>
      </c>
      <c r="Q135" s="33">
        <v>2033</v>
      </c>
      <c r="R135" s="33">
        <v>2034</v>
      </c>
      <c r="S135" s="33">
        <v>2035</v>
      </c>
      <c r="T135" s="33">
        <v>2036</v>
      </c>
      <c r="U135" s="33">
        <v>2037</v>
      </c>
      <c r="V135" s="33">
        <v>2038</v>
      </c>
      <c r="W135" s="33">
        <v>2039</v>
      </c>
      <c r="X135" s="33">
        <v>2040</v>
      </c>
      <c r="Y135" s="33">
        <v>2041</v>
      </c>
      <c r="Z135" s="33">
        <v>2042</v>
      </c>
    </row>
    <row r="136" spans="2:26" x14ac:dyDescent="0.2">
      <c r="B136" s="34" t="s">
        <v>119</v>
      </c>
      <c r="C136" s="35"/>
      <c r="D136" s="35"/>
      <c r="E136" s="36" t="s">
        <v>31</v>
      </c>
      <c r="F136" s="45">
        <v>461159259.04494816</v>
      </c>
      <c r="G136" s="37">
        <v>4.5343900124315251E-10</v>
      </c>
      <c r="H136" s="37">
        <v>0</v>
      </c>
      <c r="I136" s="37">
        <v>0</v>
      </c>
      <c r="J136" s="37">
        <v>0</v>
      </c>
      <c r="K136" s="37">
        <v>0</v>
      </c>
      <c r="L136" s="37">
        <v>536513265.42107505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</row>
    <row r="137" spans="2:26" x14ac:dyDescent="0.2">
      <c r="B137" s="34" t="s">
        <v>120</v>
      </c>
      <c r="C137" s="35"/>
      <c r="D137" s="35"/>
      <c r="E137" s="36" t="s">
        <v>31</v>
      </c>
      <c r="F137" s="45">
        <v>739161885.84284496</v>
      </c>
      <c r="G137" s="37">
        <v>4.5343900124315251E-10</v>
      </c>
      <c r="H137" s="37">
        <v>0</v>
      </c>
      <c r="I137" s="37">
        <v>0</v>
      </c>
      <c r="J137" s="37">
        <v>0</v>
      </c>
      <c r="K137" s="37">
        <v>310502847.61611241</v>
      </c>
      <c r="L137" s="37">
        <v>541222309.0913409</v>
      </c>
      <c r="M137" s="37">
        <v>0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</row>
    <row r="138" spans="2:26" x14ac:dyDescent="0.2">
      <c r="B138" s="34" t="s">
        <v>2</v>
      </c>
      <c r="C138" s="35"/>
      <c r="D138" s="35"/>
      <c r="E138" s="36" t="s">
        <v>31</v>
      </c>
      <c r="F138" s="45">
        <v>760351855.5212326</v>
      </c>
      <c r="G138" s="37">
        <v>4.5343900124315251E-10</v>
      </c>
      <c r="H138" s="37">
        <v>0</v>
      </c>
      <c r="I138" s="37">
        <v>0</v>
      </c>
      <c r="J138" s="37">
        <v>0</v>
      </c>
      <c r="K138" s="37">
        <v>336296795.27778924</v>
      </c>
      <c r="L138" s="37">
        <v>539147017.12390518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</row>
    <row r="139" spans="2:26" x14ac:dyDescent="0.2">
      <c r="B139" s="34" t="s">
        <v>3</v>
      </c>
      <c r="C139" s="35"/>
      <c r="D139" s="35"/>
      <c r="E139" s="36" t="s">
        <v>31</v>
      </c>
      <c r="F139" s="45">
        <v>762235201.33525562</v>
      </c>
      <c r="G139" s="37">
        <v>4.5343900124315251E-10</v>
      </c>
      <c r="H139" s="37">
        <v>0</v>
      </c>
      <c r="I139" s="37">
        <v>0</v>
      </c>
      <c r="J139" s="37">
        <v>0</v>
      </c>
      <c r="K139" s="37">
        <v>336296795.27778924</v>
      </c>
      <c r="L139" s="37">
        <v>541222309.0913409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</row>
    <row r="140" spans="2:26" x14ac:dyDescent="0.2">
      <c r="B140" s="34" t="s">
        <v>4</v>
      </c>
      <c r="C140" s="35"/>
      <c r="D140" s="35"/>
      <c r="E140" s="36" t="s">
        <v>31</v>
      </c>
      <c r="F140" s="45"/>
      <c r="G140" s="37" t="s">
        <v>198</v>
      </c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2:26" x14ac:dyDescent="0.2">
      <c r="B141" s="34" t="s">
        <v>6</v>
      </c>
      <c r="C141" s="35"/>
      <c r="D141" s="35"/>
      <c r="E141" s="36" t="s">
        <v>31</v>
      </c>
      <c r="F141" s="45"/>
      <c r="G141" s="37" t="s">
        <v>198</v>
      </c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2:26" x14ac:dyDescent="0.2">
      <c r="B142" s="34" t="s">
        <v>107</v>
      </c>
      <c r="C142" s="35"/>
      <c r="D142" s="35"/>
      <c r="E142" s="36" t="s">
        <v>31</v>
      </c>
      <c r="F142" s="45"/>
      <c r="G142" s="37" t="s">
        <v>198</v>
      </c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2:26" x14ac:dyDescent="0.2">
      <c r="B143" s="34" t="s">
        <v>108</v>
      </c>
      <c r="C143" s="35"/>
      <c r="D143" s="35"/>
      <c r="E143" s="36" t="s">
        <v>31</v>
      </c>
      <c r="F143" s="45"/>
      <c r="G143" s="37" t="s">
        <v>198</v>
      </c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2:26" x14ac:dyDescent="0.2">
      <c r="B144" s="34" t="s">
        <v>109</v>
      </c>
      <c r="C144" s="35"/>
      <c r="D144" s="35"/>
      <c r="E144" s="36" t="s">
        <v>31</v>
      </c>
      <c r="F144" s="45"/>
      <c r="G144" s="37" t="s">
        <v>198</v>
      </c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2:26" x14ac:dyDescent="0.2">
      <c r="B145" s="34" t="s">
        <v>110</v>
      </c>
      <c r="C145" s="35"/>
      <c r="D145" s="35"/>
      <c r="E145" s="36" t="s">
        <v>31</v>
      </c>
      <c r="F145" s="45"/>
      <c r="G145" s="37" t="s">
        <v>198</v>
      </c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2:26" x14ac:dyDescent="0.2">
      <c r="B146" s="34" t="s">
        <v>146</v>
      </c>
      <c r="C146" s="35"/>
      <c r="D146" s="35"/>
      <c r="E146" s="36" t="s">
        <v>31</v>
      </c>
      <c r="F146" s="45"/>
      <c r="G146" s="37" t="s">
        <v>198</v>
      </c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2:26" x14ac:dyDescent="0.2">
      <c r="J147" s="26"/>
      <c r="K147" s="26"/>
      <c r="L147" s="26"/>
    </row>
    <row r="148" spans="2:26" ht="15" x14ac:dyDescent="0.25">
      <c r="B148" s="29" t="s">
        <v>11</v>
      </c>
      <c r="C148" s="9"/>
      <c r="D148" s="9"/>
      <c r="E148" s="30"/>
      <c r="F148" s="44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2:26" ht="15" x14ac:dyDescent="0.25">
      <c r="B149" s="31" t="s">
        <v>30</v>
      </c>
      <c r="C149" s="31"/>
      <c r="D149" s="31"/>
      <c r="E149" s="32" t="s">
        <v>22</v>
      </c>
      <c r="F149" s="33" t="s">
        <v>50</v>
      </c>
      <c r="G149" s="33">
        <v>2023</v>
      </c>
      <c r="H149" s="33">
        <v>2024</v>
      </c>
      <c r="I149" s="33">
        <v>2025</v>
      </c>
      <c r="J149" s="33">
        <v>2026</v>
      </c>
      <c r="K149" s="33">
        <v>2027</v>
      </c>
      <c r="L149" s="33">
        <v>2028</v>
      </c>
      <c r="M149" s="33">
        <v>2029</v>
      </c>
      <c r="N149" s="33">
        <v>2030</v>
      </c>
      <c r="O149" s="33">
        <v>2031</v>
      </c>
      <c r="P149" s="33">
        <v>2032</v>
      </c>
      <c r="Q149" s="33">
        <v>2033</v>
      </c>
      <c r="R149" s="33">
        <v>2034</v>
      </c>
      <c r="S149" s="33">
        <v>2035</v>
      </c>
      <c r="T149" s="33">
        <v>2036</v>
      </c>
      <c r="U149" s="33">
        <v>2037</v>
      </c>
      <c r="V149" s="33">
        <v>2038</v>
      </c>
      <c r="W149" s="33">
        <v>2039</v>
      </c>
      <c r="X149" s="33">
        <v>2040</v>
      </c>
      <c r="Y149" s="33">
        <v>2041</v>
      </c>
      <c r="Z149" s="33">
        <v>2042</v>
      </c>
    </row>
    <row r="150" spans="2:26" x14ac:dyDescent="0.2">
      <c r="B150" s="34" t="s">
        <v>119</v>
      </c>
      <c r="C150" s="35"/>
      <c r="D150" s="35"/>
      <c r="E150" s="36" t="s">
        <v>31</v>
      </c>
      <c r="F150" s="45">
        <v>0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</row>
    <row r="151" spans="2:26" x14ac:dyDescent="0.2">
      <c r="B151" s="34" t="s">
        <v>120</v>
      </c>
      <c r="C151" s="35"/>
      <c r="D151" s="35"/>
      <c r="E151" s="36" t="s">
        <v>31</v>
      </c>
      <c r="F151" s="45">
        <v>0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</row>
    <row r="152" spans="2:26" x14ac:dyDescent="0.2">
      <c r="B152" s="34" t="s">
        <v>2</v>
      </c>
      <c r="C152" s="35"/>
      <c r="D152" s="35"/>
      <c r="E152" s="36" t="s">
        <v>31</v>
      </c>
      <c r="F152" s="45">
        <v>0</v>
      </c>
      <c r="G152" s="37">
        <v>0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37">
        <v>0</v>
      </c>
      <c r="N152" s="37">
        <v>0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0</v>
      </c>
      <c r="Z152" s="37">
        <v>0</v>
      </c>
    </row>
    <row r="153" spans="2:26" x14ac:dyDescent="0.2">
      <c r="B153" s="34" t="s">
        <v>3</v>
      </c>
      <c r="C153" s="35"/>
      <c r="D153" s="35"/>
      <c r="E153" s="36" t="s">
        <v>31</v>
      </c>
      <c r="F153" s="45">
        <v>0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</row>
    <row r="154" spans="2:26" x14ac:dyDescent="0.2">
      <c r="B154" s="34" t="s">
        <v>4</v>
      </c>
      <c r="C154" s="35"/>
      <c r="D154" s="35"/>
      <c r="E154" s="36" t="s">
        <v>31</v>
      </c>
      <c r="F154" s="45"/>
      <c r="G154" s="37" t="s">
        <v>198</v>
      </c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2:26" x14ac:dyDescent="0.2">
      <c r="B155" s="34" t="s">
        <v>6</v>
      </c>
      <c r="C155" s="35"/>
      <c r="D155" s="35"/>
      <c r="E155" s="36" t="s">
        <v>31</v>
      </c>
      <c r="F155" s="45"/>
      <c r="G155" s="37" t="s">
        <v>198</v>
      </c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2:26" x14ac:dyDescent="0.2">
      <c r="B156" s="34" t="s">
        <v>107</v>
      </c>
      <c r="C156" s="35"/>
      <c r="D156" s="35"/>
      <c r="E156" s="36" t="s">
        <v>31</v>
      </c>
      <c r="F156" s="45"/>
      <c r="G156" s="37" t="s">
        <v>198</v>
      </c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2:26" x14ac:dyDescent="0.2">
      <c r="B157" s="34" t="s">
        <v>108</v>
      </c>
      <c r="C157" s="35"/>
      <c r="D157" s="35"/>
      <c r="E157" s="36" t="s">
        <v>31</v>
      </c>
      <c r="F157" s="45"/>
      <c r="G157" s="37" t="s">
        <v>198</v>
      </c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2:26" x14ac:dyDescent="0.2">
      <c r="B158" s="34" t="s">
        <v>109</v>
      </c>
      <c r="C158" s="35"/>
      <c r="D158" s="35"/>
      <c r="E158" s="36" t="s">
        <v>31</v>
      </c>
      <c r="F158" s="45"/>
      <c r="G158" s="37" t="s">
        <v>198</v>
      </c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2:26" x14ac:dyDescent="0.2">
      <c r="B159" s="34" t="s">
        <v>110</v>
      </c>
      <c r="C159" s="35"/>
      <c r="D159" s="35"/>
      <c r="E159" s="36" t="s">
        <v>31</v>
      </c>
      <c r="F159" s="45"/>
      <c r="G159" s="37" t="s">
        <v>198</v>
      </c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2:26" x14ac:dyDescent="0.2">
      <c r="B160" s="34" t="s">
        <v>146</v>
      </c>
      <c r="C160" s="35"/>
      <c r="D160" s="35"/>
      <c r="E160" s="36" t="s">
        <v>31</v>
      </c>
      <c r="F160" s="45"/>
      <c r="G160" s="37" t="s">
        <v>198</v>
      </c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2" spans="2:26" ht="15" x14ac:dyDescent="0.25">
      <c r="B162" s="29" t="s">
        <v>8</v>
      </c>
      <c r="C162" s="9"/>
      <c r="D162" s="9"/>
      <c r="E162" s="30"/>
      <c r="F162" s="44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2:26" ht="15" x14ac:dyDescent="0.25">
      <c r="B163" s="31" t="s">
        <v>30</v>
      </c>
      <c r="C163" s="31"/>
      <c r="D163" s="31"/>
      <c r="E163" s="32" t="s">
        <v>22</v>
      </c>
      <c r="F163" s="33" t="s">
        <v>50</v>
      </c>
      <c r="G163" s="33">
        <v>2023</v>
      </c>
      <c r="H163" s="33">
        <v>2024</v>
      </c>
      <c r="I163" s="33">
        <v>2025</v>
      </c>
      <c r="J163" s="33">
        <v>2026</v>
      </c>
      <c r="K163" s="33">
        <v>2027</v>
      </c>
      <c r="L163" s="33">
        <v>2028</v>
      </c>
      <c r="M163" s="33">
        <v>2029</v>
      </c>
      <c r="N163" s="33">
        <v>2030</v>
      </c>
      <c r="O163" s="33">
        <v>2031</v>
      </c>
      <c r="P163" s="33">
        <v>2032</v>
      </c>
      <c r="Q163" s="33">
        <v>2033</v>
      </c>
      <c r="R163" s="33">
        <v>2034</v>
      </c>
      <c r="S163" s="33">
        <v>2035</v>
      </c>
      <c r="T163" s="33">
        <v>2036</v>
      </c>
      <c r="U163" s="33">
        <v>2037</v>
      </c>
      <c r="V163" s="33">
        <v>2038</v>
      </c>
      <c r="W163" s="33">
        <v>2039</v>
      </c>
      <c r="X163" s="33">
        <v>2040</v>
      </c>
      <c r="Y163" s="33">
        <v>2041</v>
      </c>
      <c r="Z163" s="33">
        <v>2042</v>
      </c>
    </row>
    <row r="164" spans="2:26" x14ac:dyDescent="0.2">
      <c r="B164" s="34" t="s">
        <v>119</v>
      </c>
      <c r="C164" s="35"/>
      <c r="D164" s="35"/>
      <c r="E164" s="36" t="s">
        <v>31</v>
      </c>
      <c r="F164" s="45">
        <v>0</v>
      </c>
      <c r="G164" s="37">
        <v>0</v>
      </c>
      <c r="H164" s="37">
        <v>0</v>
      </c>
      <c r="I164" s="37">
        <v>0</v>
      </c>
      <c r="J164" s="37">
        <v>0</v>
      </c>
      <c r="K164" s="37">
        <v>0</v>
      </c>
      <c r="L164" s="37">
        <v>0</v>
      </c>
      <c r="M164" s="37">
        <v>0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</row>
    <row r="165" spans="2:26" x14ac:dyDescent="0.2">
      <c r="B165" s="34" t="s">
        <v>120</v>
      </c>
      <c r="C165" s="35"/>
      <c r="D165" s="35"/>
      <c r="E165" s="36" t="s">
        <v>31</v>
      </c>
      <c r="F165" s="45">
        <v>0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</row>
    <row r="166" spans="2:26" x14ac:dyDescent="0.2">
      <c r="B166" s="34" t="s">
        <v>2</v>
      </c>
      <c r="C166" s="35"/>
      <c r="D166" s="35"/>
      <c r="E166" s="36" t="s">
        <v>31</v>
      </c>
      <c r="F166" s="45">
        <v>0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</row>
    <row r="167" spans="2:26" x14ac:dyDescent="0.2">
      <c r="B167" s="34" t="s">
        <v>3</v>
      </c>
      <c r="C167" s="35"/>
      <c r="D167" s="35"/>
      <c r="E167" s="36" t="s">
        <v>31</v>
      </c>
      <c r="F167" s="45">
        <v>0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</row>
    <row r="168" spans="2:26" x14ac:dyDescent="0.2">
      <c r="B168" s="34" t="s">
        <v>4</v>
      </c>
      <c r="C168" s="35"/>
      <c r="D168" s="35"/>
      <c r="E168" s="36" t="s">
        <v>31</v>
      </c>
      <c r="F168" s="45"/>
      <c r="G168" s="37" t="s">
        <v>198</v>
      </c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2:26" x14ac:dyDescent="0.2">
      <c r="B169" s="34" t="s">
        <v>6</v>
      </c>
      <c r="C169" s="35"/>
      <c r="D169" s="35"/>
      <c r="E169" s="36" t="s">
        <v>31</v>
      </c>
      <c r="F169" s="45"/>
      <c r="G169" s="37" t="s">
        <v>198</v>
      </c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2:26" x14ac:dyDescent="0.2">
      <c r="B170" s="34" t="s">
        <v>107</v>
      </c>
      <c r="C170" s="35"/>
      <c r="D170" s="35"/>
      <c r="E170" s="36" t="s">
        <v>31</v>
      </c>
      <c r="F170" s="45"/>
      <c r="G170" s="37" t="s">
        <v>198</v>
      </c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2:26" x14ac:dyDescent="0.2">
      <c r="B171" s="34" t="s">
        <v>108</v>
      </c>
      <c r="C171" s="35"/>
      <c r="D171" s="35"/>
      <c r="E171" s="36" t="s">
        <v>31</v>
      </c>
      <c r="F171" s="45"/>
      <c r="G171" s="37" t="s">
        <v>198</v>
      </c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2:26" x14ac:dyDescent="0.2">
      <c r="B172" s="34" t="s">
        <v>109</v>
      </c>
      <c r="C172" s="35"/>
      <c r="D172" s="35"/>
      <c r="E172" s="36" t="s">
        <v>31</v>
      </c>
      <c r="F172" s="45"/>
      <c r="G172" s="37" t="s">
        <v>198</v>
      </c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2:26" x14ac:dyDescent="0.2">
      <c r="B173" s="34" t="s">
        <v>110</v>
      </c>
      <c r="C173" s="35"/>
      <c r="D173" s="35"/>
      <c r="E173" s="36" t="s">
        <v>31</v>
      </c>
      <c r="F173" s="45"/>
      <c r="G173" s="37" t="s">
        <v>198</v>
      </c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2:26" x14ac:dyDescent="0.2">
      <c r="B174" s="34" t="s">
        <v>146</v>
      </c>
      <c r="C174" s="35"/>
      <c r="D174" s="35"/>
      <c r="E174" s="36" t="s">
        <v>31</v>
      </c>
      <c r="F174" s="45"/>
      <c r="G174" s="37" t="s">
        <v>198</v>
      </c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2:26" x14ac:dyDescent="0.2">
      <c r="G175" s="84"/>
    </row>
    <row r="176" spans="2:26" ht="15" x14ac:dyDescent="0.25">
      <c r="B176" s="29" t="s">
        <v>66</v>
      </c>
      <c r="C176" s="9"/>
      <c r="D176" s="9"/>
      <c r="E176" s="30"/>
      <c r="F176" s="44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2:26" ht="15" x14ac:dyDescent="0.25">
      <c r="B177" s="31" t="s">
        <v>30</v>
      </c>
      <c r="C177" s="31"/>
      <c r="D177" s="31"/>
      <c r="E177" s="32" t="s">
        <v>22</v>
      </c>
      <c r="F177" s="33" t="s">
        <v>50</v>
      </c>
      <c r="G177" s="33">
        <v>2023</v>
      </c>
      <c r="H177" s="33">
        <v>2024</v>
      </c>
      <c r="I177" s="33">
        <v>2025</v>
      </c>
      <c r="J177" s="33">
        <v>2026</v>
      </c>
      <c r="K177" s="33">
        <v>2027</v>
      </c>
      <c r="L177" s="33">
        <v>2028</v>
      </c>
      <c r="M177" s="33">
        <v>2029</v>
      </c>
      <c r="N177" s="33">
        <v>2030</v>
      </c>
      <c r="O177" s="33">
        <v>2031</v>
      </c>
      <c r="P177" s="33">
        <v>2032</v>
      </c>
      <c r="Q177" s="33">
        <v>2033</v>
      </c>
      <c r="R177" s="33">
        <v>2034</v>
      </c>
      <c r="S177" s="33">
        <v>2035</v>
      </c>
      <c r="T177" s="33">
        <v>2036</v>
      </c>
      <c r="U177" s="33">
        <v>2037</v>
      </c>
      <c r="V177" s="33">
        <v>2038</v>
      </c>
      <c r="W177" s="33">
        <v>2039</v>
      </c>
      <c r="X177" s="33">
        <v>2040</v>
      </c>
      <c r="Y177" s="33">
        <v>2041</v>
      </c>
      <c r="Z177" s="33">
        <v>2042</v>
      </c>
    </row>
    <row r="178" spans="2:26" x14ac:dyDescent="0.2">
      <c r="B178" s="34" t="s">
        <v>119</v>
      </c>
      <c r="C178" s="35"/>
      <c r="D178" s="35"/>
      <c r="E178" s="36" t="s">
        <v>31</v>
      </c>
      <c r="F178" s="45">
        <v>0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</row>
    <row r="179" spans="2:26" x14ac:dyDescent="0.2">
      <c r="B179" s="34" t="s">
        <v>120</v>
      </c>
      <c r="C179" s="35"/>
      <c r="D179" s="35"/>
      <c r="E179" s="36" t="s">
        <v>31</v>
      </c>
      <c r="F179" s="45">
        <v>0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</row>
    <row r="180" spans="2:26" x14ac:dyDescent="0.2">
      <c r="B180" s="34" t="s">
        <v>2</v>
      </c>
      <c r="C180" s="35"/>
      <c r="D180" s="35"/>
      <c r="E180" s="36" t="s">
        <v>31</v>
      </c>
      <c r="F180" s="45">
        <v>0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0</v>
      </c>
      <c r="Z180" s="37">
        <v>0</v>
      </c>
    </row>
    <row r="181" spans="2:26" x14ac:dyDescent="0.2">
      <c r="B181" s="34" t="s">
        <v>3</v>
      </c>
      <c r="C181" s="35"/>
      <c r="D181" s="35"/>
      <c r="E181" s="36" t="s">
        <v>31</v>
      </c>
      <c r="F181" s="45">
        <v>0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</row>
    <row r="182" spans="2:26" x14ac:dyDescent="0.2">
      <c r="B182" s="34" t="s">
        <v>4</v>
      </c>
      <c r="C182" s="35"/>
      <c r="D182" s="35"/>
      <c r="E182" s="36" t="s">
        <v>31</v>
      </c>
      <c r="F182" s="45"/>
      <c r="G182" s="37" t="s">
        <v>198</v>
      </c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2:26" x14ac:dyDescent="0.2">
      <c r="B183" s="34" t="s">
        <v>6</v>
      </c>
      <c r="C183" s="35"/>
      <c r="D183" s="35"/>
      <c r="E183" s="36" t="s">
        <v>31</v>
      </c>
      <c r="F183" s="45"/>
      <c r="G183" s="37" t="s">
        <v>198</v>
      </c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2:26" x14ac:dyDescent="0.2">
      <c r="B184" s="34" t="s">
        <v>107</v>
      </c>
      <c r="C184" s="35"/>
      <c r="D184" s="35"/>
      <c r="E184" s="36" t="s">
        <v>31</v>
      </c>
      <c r="F184" s="45"/>
      <c r="G184" s="37" t="s">
        <v>198</v>
      </c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2:26" x14ac:dyDescent="0.2">
      <c r="B185" s="34" t="s">
        <v>108</v>
      </c>
      <c r="C185" s="35"/>
      <c r="D185" s="35"/>
      <c r="E185" s="36" t="s">
        <v>31</v>
      </c>
      <c r="F185" s="45"/>
      <c r="G185" s="37" t="s">
        <v>198</v>
      </c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2:26" x14ac:dyDescent="0.2">
      <c r="B186" s="34" t="s">
        <v>109</v>
      </c>
      <c r="C186" s="35"/>
      <c r="D186" s="35"/>
      <c r="E186" s="36" t="s">
        <v>31</v>
      </c>
      <c r="F186" s="45"/>
      <c r="G186" s="37" t="s">
        <v>198</v>
      </c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2:26" x14ac:dyDescent="0.2">
      <c r="B187" s="34" t="s">
        <v>110</v>
      </c>
      <c r="C187" s="35"/>
      <c r="D187" s="35"/>
      <c r="E187" s="36" t="s">
        <v>31</v>
      </c>
      <c r="F187" s="45"/>
      <c r="G187" s="37" t="s">
        <v>198</v>
      </c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2:26" x14ac:dyDescent="0.2">
      <c r="B188" s="34" t="s">
        <v>146</v>
      </c>
      <c r="C188" s="35"/>
      <c r="D188" s="35"/>
      <c r="E188" s="36" t="s">
        <v>31</v>
      </c>
      <c r="F188" s="45"/>
      <c r="G188" s="37" t="s">
        <v>198</v>
      </c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91" spans="2:26" ht="19.5" x14ac:dyDescent="0.3">
      <c r="B191" s="2" t="s">
        <v>189</v>
      </c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3" spans="2:26" ht="15" x14ac:dyDescent="0.25">
      <c r="B193" s="29" t="s">
        <v>190</v>
      </c>
      <c r="C193" s="9"/>
      <c r="D193" s="9"/>
      <c r="E193" s="30"/>
      <c r="F193" s="44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2:26" ht="15" x14ac:dyDescent="0.25">
      <c r="B194" s="31" t="s">
        <v>30</v>
      </c>
      <c r="C194" s="31"/>
      <c r="D194" s="31"/>
      <c r="E194" s="32" t="s">
        <v>22</v>
      </c>
      <c r="F194" s="33" t="s">
        <v>50</v>
      </c>
      <c r="G194" s="33">
        <v>2023</v>
      </c>
      <c r="H194" s="33">
        <v>2024</v>
      </c>
      <c r="I194" s="33">
        <v>2025</v>
      </c>
      <c r="J194" s="33">
        <v>2026</v>
      </c>
      <c r="K194" s="33">
        <v>2027</v>
      </c>
      <c r="L194" s="33">
        <v>2028</v>
      </c>
      <c r="M194" s="33">
        <v>2029</v>
      </c>
      <c r="N194" s="33">
        <v>2030</v>
      </c>
      <c r="O194" s="33">
        <v>2031</v>
      </c>
      <c r="P194" s="33">
        <v>2032</v>
      </c>
      <c r="Q194" s="33">
        <v>2033</v>
      </c>
      <c r="R194" s="33">
        <v>2034</v>
      </c>
      <c r="S194" s="33">
        <v>2035</v>
      </c>
      <c r="T194" s="33">
        <v>2036</v>
      </c>
      <c r="U194" s="33">
        <v>2037</v>
      </c>
      <c r="V194" s="33">
        <v>2038</v>
      </c>
      <c r="W194" s="33">
        <v>2039</v>
      </c>
      <c r="X194" s="33">
        <v>2040</v>
      </c>
      <c r="Y194" s="33">
        <v>2041</v>
      </c>
      <c r="Z194" s="33">
        <v>2042</v>
      </c>
    </row>
    <row r="195" spans="2:26" x14ac:dyDescent="0.2">
      <c r="B195" s="34" t="s">
        <v>119</v>
      </c>
      <c r="C195" s="35"/>
      <c r="D195" s="35"/>
      <c r="E195" s="36" t="s">
        <v>31</v>
      </c>
      <c r="F195" s="45"/>
      <c r="G195" s="37">
        <v>4.5343900124315251E-10</v>
      </c>
      <c r="H195" s="37">
        <v>0</v>
      </c>
      <c r="I195" s="37">
        <v>0</v>
      </c>
      <c r="J195" s="37">
        <v>0</v>
      </c>
      <c r="K195" s="37">
        <v>0</v>
      </c>
      <c r="L195" s="37">
        <v>461159259.04494816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</row>
    <row r="196" spans="2:26" x14ac:dyDescent="0.2">
      <c r="B196" s="34" t="s">
        <v>120</v>
      </c>
      <c r="C196" s="35"/>
      <c r="D196" s="35"/>
      <c r="E196" s="36" t="s">
        <v>31</v>
      </c>
      <c r="F196" s="45"/>
      <c r="G196" s="37">
        <v>4.5343900124315251E-10</v>
      </c>
      <c r="H196" s="37">
        <v>0</v>
      </c>
      <c r="I196" s="37">
        <v>0</v>
      </c>
      <c r="J196" s="37">
        <v>0</v>
      </c>
      <c r="K196" s="37">
        <v>273731954.69925809</v>
      </c>
      <c r="L196" s="37">
        <v>465429931.14358687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</row>
    <row r="197" spans="2:26" x14ac:dyDescent="0.2">
      <c r="B197" s="34" t="s">
        <v>2</v>
      </c>
      <c r="C197" s="35"/>
      <c r="D197" s="35"/>
      <c r="E197" s="36" t="s">
        <v>31</v>
      </c>
      <c r="F197" s="45"/>
      <c r="G197" s="37">
        <v>4.5343900124315251E-10</v>
      </c>
      <c r="H197" s="37">
        <v>0</v>
      </c>
      <c r="I197" s="37">
        <v>0</v>
      </c>
      <c r="J197" s="37">
        <v>0</v>
      </c>
      <c r="K197" s="37">
        <v>296805270.19166869</v>
      </c>
      <c r="L197" s="37">
        <v>463546585.32956392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</row>
    <row r="198" spans="2:26" x14ac:dyDescent="0.2">
      <c r="B198" s="34" t="s">
        <v>3</v>
      </c>
      <c r="C198" s="35"/>
      <c r="D198" s="35"/>
      <c r="E198" s="36" t="s">
        <v>31</v>
      </c>
      <c r="F198" s="45"/>
      <c r="G198" s="37">
        <v>4.5343900124315251E-10</v>
      </c>
      <c r="H198" s="37">
        <v>0</v>
      </c>
      <c r="I198" s="37">
        <v>0</v>
      </c>
      <c r="J198" s="37">
        <v>0</v>
      </c>
      <c r="K198" s="37">
        <v>296805270.19166869</v>
      </c>
      <c r="L198" s="37">
        <v>465429931.14358687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</row>
    <row r="199" spans="2:26" x14ac:dyDescent="0.2">
      <c r="B199" s="34" t="s">
        <v>4</v>
      </c>
      <c r="C199" s="35"/>
      <c r="D199" s="35"/>
      <c r="E199" s="36" t="s">
        <v>31</v>
      </c>
      <c r="F199" s="45"/>
      <c r="G199" s="37" t="s">
        <v>198</v>
      </c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2:26" x14ac:dyDescent="0.2">
      <c r="B200" s="34" t="s">
        <v>6</v>
      </c>
      <c r="C200" s="35"/>
      <c r="D200" s="35"/>
      <c r="E200" s="36" t="s">
        <v>31</v>
      </c>
      <c r="F200" s="45"/>
      <c r="G200" s="37" t="s">
        <v>198</v>
      </c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2:26" x14ac:dyDescent="0.2">
      <c r="B201" s="34" t="s">
        <v>107</v>
      </c>
      <c r="C201" s="35"/>
      <c r="D201" s="35"/>
      <c r="E201" s="36" t="s">
        <v>31</v>
      </c>
      <c r="F201" s="45"/>
      <c r="G201" s="37" t="s">
        <v>198</v>
      </c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2:26" x14ac:dyDescent="0.2">
      <c r="B202" s="34" t="s">
        <v>108</v>
      </c>
      <c r="C202" s="35"/>
      <c r="D202" s="35"/>
      <c r="E202" s="36" t="s">
        <v>31</v>
      </c>
      <c r="F202" s="45"/>
      <c r="G202" s="37" t="s">
        <v>198</v>
      </c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2:26" x14ac:dyDescent="0.2">
      <c r="B203" s="34" t="s">
        <v>109</v>
      </c>
      <c r="C203" s="35"/>
      <c r="D203" s="35"/>
      <c r="E203" s="36" t="s">
        <v>31</v>
      </c>
      <c r="F203" s="45"/>
      <c r="G203" s="37" t="s">
        <v>198</v>
      </c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2:26" x14ac:dyDescent="0.2">
      <c r="B204" s="34" t="s">
        <v>110</v>
      </c>
      <c r="C204" s="35"/>
      <c r="D204" s="35"/>
      <c r="E204" s="36" t="s">
        <v>31</v>
      </c>
      <c r="F204" s="45"/>
      <c r="G204" s="37" t="s">
        <v>198</v>
      </c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2:26" x14ac:dyDescent="0.2">
      <c r="B205" s="34" t="s">
        <v>146</v>
      </c>
      <c r="C205" s="35"/>
      <c r="D205" s="35"/>
      <c r="E205" s="36" t="s">
        <v>31</v>
      </c>
      <c r="F205" s="45"/>
      <c r="G205" s="37" t="s">
        <v>198</v>
      </c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2:26" x14ac:dyDescent="0.2">
      <c r="B206" s="10"/>
      <c r="C206" s="10"/>
      <c r="D206" s="10"/>
      <c r="E206" s="10"/>
      <c r="F206" s="6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2:26" ht="15" x14ac:dyDescent="0.25">
      <c r="B207" s="29" t="s">
        <v>191</v>
      </c>
      <c r="C207" s="9"/>
      <c r="D207" s="9"/>
      <c r="E207" s="30"/>
      <c r="F207" s="44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2:26" ht="15" x14ac:dyDescent="0.25">
      <c r="B208" s="31" t="s">
        <v>30</v>
      </c>
      <c r="C208" s="31"/>
      <c r="D208" s="31"/>
      <c r="E208" s="32" t="s">
        <v>22</v>
      </c>
      <c r="F208" s="33" t="s">
        <v>50</v>
      </c>
      <c r="G208" s="33">
        <v>2023</v>
      </c>
      <c r="H208" s="33">
        <v>2024</v>
      </c>
      <c r="I208" s="33">
        <v>2025</v>
      </c>
      <c r="J208" s="33">
        <v>2026</v>
      </c>
      <c r="K208" s="33">
        <v>2027</v>
      </c>
      <c r="L208" s="33">
        <v>2028</v>
      </c>
      <c r="M208" s="33">
        <v>2029</v>
      </c>
      <c r="N208" s="33">
        <v>2030</v>
      </c>
      <c r="O208" s="33">
        <v>2031</v>
      </c>
      <c r="P208" s="33">
        <v>2032</v>
      </c>
      <c r="Q208" s="33">
        <v>2033</v>
      </c>
      <c r="R208" s="33">
        <v>2034</v>
      </c>
      <c r="S208" s="33">
        <v>2035</v>
      </c>
      <c r="T208" s="33">
        <v>2036</v>
      </c>
      <c r="U208" s="33">
        <v>2037</v>
      </c>
      <c r="V208" s="33">
        <v>2038</v>
      </c>
      <c r="W208" s="33">
        <v>2039</v>
      </c>
      <c r="X208" s="33">
        <v>2040</v>
      </c>
      <c r="Y208" s="33">
        <v>2041</v>
      </c>
      <c r="Z208" s="33">
        <v>2042</v>
      </c>
    </row>
    <row r="209" spans="2:26" x14ac:dyDescent="0.2">
      <c r="B209" s="34" t="s">
        <v>119</v>
      </c>
      <c r="C209" s="35"/>
      <c r="D209" s="35"/>
      <c r="E209" s="36" t="s">
        <v>31</v>
      </c>
      <c r="F209" s="45"/>
      <c r="G209" s="37">
        <v>4.5343900124315251E-10</v>
      </c>
      <c r="H209" s="37">
        <v>4.5343900124315251E-10</v>
      </c>
      <c r="I209" s="37">
        <v>4.5343900124315251E-10</v>
      </c>
      <c r="J209" s="37">
        <v>4.5343900124315251E-10</v>
      </c>
      <c r="K209" s="37">
        <v>4.5343900124315251E-10</v>
      </c>
      <c r="L209" s="37">
        <v>461159259.04494816</v>
      </c>
      <c r="M209" s="37">
        <v>461159259.04494816</v>
      </c>
      <c r="N209" s="37">
        <v>461159259.04494816</v>
      </c>
      <c r="O209" s="37">
        <v>461159259.04494816</v>
      </c>
      <c r="P209" s="37">
        <v>461159259.04494816</v>
      </c>
      <c r="Q209" s="37">
        <v>461159259.04494816</v>
      </c>
      <c r="R209" s="37">
        <v>461159259.04494816</v>
      </c>
      <c r="S209" s="37">
        <v>461159259.04494816</v>
      </c>
      <c r="T209" s="37">
        <v>461159259.04494816</v>
      </c>
      <c r="U209" s="37">
        <v>461159259.04494816</v>
      </c>
      <c r="V209" s="37">
        <v>461159259.04494816</v>
      </c>
      <c r="W209" s="37">
        <v>461159259.04494816</v>
      </c>
      <c r="X209" s="37">
        <v>461159259.04494816</v>
      </c>
      <c r="Y209" s="37">
        <v>461159259.04494816</v>
      </c>
      <c r="Z209" s="37">
        <v>461159259.04494816</v>
      </c>
    </row>
    <row r="210" spans="2:26" x14ac:dyDescent="0.2">
      <c r="B210" s="34" t="s">
        <v>120</v>
      </c>
      <c r="C210" s="35"/>
      <c r="D210" s="35"/>
      <c r="E210" s="36" t="s">
        <v>31</v>
      </c>
      <c r="F210" s="45"/>
      <c r="G210" s="37">
        <v>4.5343900124315251E-10</v>
      </c>
      <c r="H210" s="37">
        <v>4.5343900124315251E-10</v>
      </c>
      <c r="I210" s="37">
        <v>4.5343900124315251E-10</v>
      </c>
      <c r="J210" s="37">
        <v>4.5343900124315251E-10</v>
      </c>
      <c r="K210" s="37">
        <v>273731954.69925809</v>
      </c>
      <c r="L210" s="37">
        <v>739161885.84284496</v>
      </c>
      <c r="M210" s="37">
        <v>739161885.84284496</v>
      </c>
      <c r="N210" s="37">
        <v>739161885.84284496</v>
      </c>
      <c r="O210" s="37">
        <v>739161885.84284496</v>
      </c>
      <c r="P210" s="37">
        <v>739161885.84284496</v>
      </c>
      <c r="Q210" s="37">
        <v>739161885.84284496</v>
      </c>
      <c r="R210" s="37">
        <v>739161885.84284496</v>
      </c>
      <c r="S210" s="37">
        <v>739161885.84284496</v>
      </c>
      <c r="T210" s="37">
        <v>739161885.84284496</v>
      </c>
      <c r="U210" s="37">
        <v>739161885.84284496</v>
      </c>
      <c r="V210" s="37">
        <v>739161885.84284496</v>
      </c>
      <c r="W210" s="37">
        <v>739161885.84284496</v>
      </c>
      <c r="X210" s="37">
        <v>739161885.84284496</v>
      </c>
      <c r="Y210" s="37">
        <v>739161885.84284496</v>
      </c>
      <c r="Z210" s="37">
        <v>739161885.84284496</v>
      </c>
    </row>
    <row r="211" spans="2:26" x14ac:dyDescent="0.2">
      <c r="B211" s="34" t="s">
        <v>2</v>
      </c>
      <c r="C211" s="35"/>
      <c r="D211" s="35"/>
      <c r="E211" s="36" t="s">
        <v>31</v>
      </c>
      <c r="F211" s="45"/>
      <c r="G211" s="37">
        <v>4.5343900124315251E-10</v>
      </c>
      <c r="H211" s="37">
        <v>4.5343900124315251E-10</v>
      </c>
      <c r="I211" s="37">
        <v>4.5343900124315251E-10</v>
      </c>
      <c r="J211" s="37">
        <v>4.5343900124315251E-10</v>
      </c>
      <c r="K211" s="37">
        <v>296805270.19166869</v>
      </c>
      <c r="L211" s="37">
        <v>760351855.5212326</v>
      </c>
      <c r="M211" s="37">
        <v>760351855.5212326</v>
      </c>
      <c r="N211" s="37">
        <v>760351855.5212326</v>
      </c>
      <c r="O211" s="37">
        <v>760351855.5212326</v>
      </c>
      <c r="P211" s="37">
        <v>760351855.5212326</v>
      </c>
      <c r="Q211" s="37">
        <v>760351855.5212326</v>
      </c>
      <c r="R211" s="37">
        <v>760351855.5212326</v>
      </c>
      <c r="S211" s="37">
        <v>760351855.5212326</v>
      </c>
      <c r="T211" s="37">
        <v>760351855.5212326</v>
      </c>
      <c r="U211" s="37">
        <v>760351855.5212326</v>
      </c>
      <c r="V211" s="37">
        <v>760351855.5212326</v>
      </c>
      <c r="W211" s="37">
        <v>760351855.5212326</v>
      </c>
      <c r="X211" s="37">
        <v>760351855.5212326</v>
      </c>
      <c r="Y211" s="37">
        <v>760351855.5212326</v>
      </c>
      <c r="Z211" s="37">
        <v>760351855.5212326</v>
      </c>
    </row>
    <row r="212" spans="2:26" x14ac:dyDescent="0.2">
      <c r="B212" s="34" t="s">
        <v>3</v>
      </c>
      <c r="C212" s="35"/>
      <c r="D212" s="35"/>
      <c r="E212" s="36" t="s">
        <v>31</v>
      </c>
      <c r="F212" s="45"/>
      <c r="G212" s="37">
        <v>4.5343900124315251E-10</v>
      </c>
      <c r="H212" s="37">
        <v>4.5343900124315251E-10</v>
      </c>
      <c r="I212" s="37">
        <v>4.5343900124315251E-10</v>
      </c>
      <c r="J212" s="37">
        <v>4.5343900124315251E-10</v>
      </c>
      <c r="K212" s="37">
        <v>296805270.19166869</v>
      </c>
      <c r="L212" s="37">
        <v>762235201.33525562</v>
      </c>
      <c r="M212" s="37">
        <v>762235201.33525562</v>
      </c>
      <c r="N212" s="37">
        <v>762235201.33525562</v>
      </c>
      <c r="O212" s="37">
        <v>762235201.33525562</v>
      </c>
      <c r="P212" s="37">
        <v>762235201.33525562</v>
      </c>
      <c r="Q212" s="37">
        <v>762235201.33525562</v>
      </c>
      <c r="R212" s="37">
        <v>762235201.33525562</v>
      </c>
      <c r="S212" s="37">
        <v>762235201.33525562</v>
      </c>
      <c r="T212" s="37">
        <v>762235201.33525562</v>
      </c>
      <c r="U212" s="37">
        <v>762235201.33525562</v>
      </c>
      <c r="V212" s="37">
        <v>762235201.33525562</v>
      </c>
      <c r="W212" s="37">
        <v>762235201.33525562</v>
      </c>
      <c r="X212" s="37">
        <v>762235201.33525562</v>
      </c>
      <c r="Y212" s="37">
        <v>762235201.33525562</v>
      </c>
      <c r="Z212" s="37">
        <v>762235201.33525562</v>
      </c>
    </row>
    <row r="213" spans="2:26" x14ac:dyDescent="0.2">
      <c r="B213" s="34" t="s">
        <v>4</v>
      </c>
      <c r="C213" s="35"/>
      <c r="D213" s="35"/>
      <c r="E213" s="36" t="s">
        <v>31</v>
      </c>
      <c r="F213" s="45"/>
      <c r="G213" s="37" t="s">
        <v>198</v>
      </c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2:26" x14ac:dyDescent="0.2">
      <c r="B214" s="34" t="s">
        <v>6</v>
      </c>
      <c r="C214" s="35"/>
      <c r="D214" s="35"/>
      <c r="E214" s="36" t="s">
        <v>31</v>
      </c>
      <c r="F214" s="45"/>
      <c r="G214" s="37" t="s">
        <v>198</v>
      </c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2:26" x14ac:dyDescent="0.2">
      <c r="B215" s="34" t="s">
        <v>107</v>
      </c>
      <c r="C215" s="35"/>
      <c r="D215" s="35"/>
      <c r="E215" s="36" t="s">
        <v>31</v>
      </c>
      <c r="F215" s="45"/>
      <c r="G215" s="37" t="s">
        <v>198</v>
      </c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2:26" x14ac:dyDescent="0.2">
      <c r="B216" s="34" t="s">
        <v>108</v>
      </c>
      <c r="C216" s="35"/>
      <c r="D216" s="35"/>
      <c r="E216" s="36" t="s">
        <v>31</v>
      </c>
      <c r="F216" s="45"/>
      <c r="G216" s="37" t="s">
        <v>198</v>
      </c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2:26" x14ac:dyDescent="0.2">
      <c r="B217" s="34" t="s">
        <v>109</v>
      </c>
      <c r="C217" s="35"/>
      <c r="D217" s="35"/>
      <c r="E217" s="36" t="s">
        <v>31</v>
      </c>
      <c r="F217" s="45"/>
      <c r="G217" s="37" t="s">
        <v>198</v>
      </c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2:26" x14ac:dyDescent="0.2">
      <c r="B218" s="34" t="s">
        <v>110</v>
      </c>
      <c r="C218" s="35"/>
      <c r="D218" s="35"/>
      <c r="E218" s="36" t="s">
        <v>31</v>
      </c>
      <c r="F218" s="45"/>
      <c r="G218" s="37" t="s">
        <v>198</v>
      </c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2:26" x14ac:dyDescent="0.2">
      <c r="B219" s="34" t="s">
        <v>146</v>
      </c>
      <c r="C219" s="35"/>
      <c r="D219" s="35"/>
      <c r="E219" s="36" t="s">
        <v>31</v>
      </c>
      <c r="F219" s="45"/>
      <c r="G219" s="37" t="s">
        <v>198</v>
      </c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2:26" x14ac:dyDescent="0.2">
      <c r="B220" s="10"/>
      <c r="C220" s="10"/>
      <c r="D220" s="10"/>
      <c r="E220" s="10"/>
      <c r="F220" s="6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2:26" ht="15" x14ac:dyDescent="0.25">
      <c r="B221" s="29" t="s">
        <v>192</v>
      </c>
      <c r="C221" s="9"/>
      <c r="D221" s="9"/>
      <c r="E221" s="30"/>
      <c r="F221" s="44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2:26" ht="15" x14ac:dyDescent="0.25">
      <c r="B222" s="31" t="s">
        <v>30</v>
      </c>
      <c r="C222" s="31"/>
      <c r="D222" s="31"/>
      <c r="E222" s="32" t="s">
        <v>22</v>
      </c>
      <c r="F222" s="33" t="s">
        <v>50</v>
      </c>
      <c r="G222" s="33">
        <v>2023</v>
      </c>
      <c r="H222" s="33">
        <v>2024</v>
      </c>
      <c r="I222" s="33">
        <v>2025</v>
      </c>
      <c r="J222" s="33">
        <v>2026</v>
      </c>
      <c r="K222" s="33">
        <v>2027</v>
      </c>
      <c r="L222" s="33">
        <v>2028</v>
      </c>
      <c r="M222" s="33">
        <v>2029</v>
      </c>
      <c r="N222" s="33">
        <v>2030</v>
      </c>
      <c r="O222" s="33">
        <v>2031</v>
      </c>
      <c r="P222" s="33">
        <v>2032</v>
      </c>
      <c r="Q222" s="33">
        <v>2033</v>
      </c>
      <c r="R222" s="33">
        <v>2034</v>
      </c>
      <c r="S222" s="33">
        <v>2035</v>
      </c>
      <c r="T222" s="33">
        <v>2036</v>
      </c>
      <c r="U222" s="33">
        <v>2037</v>
      </c>
      <c r="V222" s="33">
        <v>2038</v>
      </c>
      <c r="W222" s="33">
        <v>2039</v>
      </c>
      <c r="X222" s="33">
        <v>2040</v>
      </c>
      <c r="Y222" s="33">
        <v>2041</v>
      </c>
      <c r="Z222" s="33">
        <v>2042</v>
      </c>
    </row>
    <row r="223" spans="2:26" x14ac:dyDescent="0.2">
      <c r="B223" s="34" t="s">
        <v>119</v>
      </c>
      <c r="C223" s="35"/>
      <c r="D223" s="35"/>
      <c r="E223" s="36" t="s">
        <v>31</v>
      </c>
      <c r="F223" s="45"/>
      <c r="G223" s="37">
        <v>164571641.6714294</v>
      </c>
      <c r="H223" s="37">
        <v>164571641.6714294</v>
      </c>
      <c r="I223" s="37">
        <v>164571641.6714294</v>
      </c>
      <c r="J223" s="37">
        <v>164571641.6714294</v>
      </c>
      <c r="K223" s="37">
        <v>164571641.6714294</v>
      </c>
      <c r="L223" s="37">
        <v>164571641.6714294</v>
      </c>
      <c r="M223" s="37">
        <v>164571641.6714294</v>
      </c>
      <c r="N223" s="37">
        <v>164571641.6714294</v>
      </c>
      <c r="O223" s="37">
        <v>164571641.6714294</v>
      </c>
      <c r="P223" s="37">
        <v>164571641.6714294</v>
      </c>
      <c r="Q223" s="37">
        <v>164571641.6714294</v>
      </c>
      <c r="R223" s="37">
        <v>164571641.6714294</v>
      </c>
      <c r="S223" s="37">
        <v>164571641.6714294</v>
      </c>
      <c r="T223" s="37">
        <v>164571641.6714294</v>
      </c>
      <c r="U223" s="37">
        <v>164571641.6714294</v>
      </c>
      <c r="V223" s="37">
        <v>164571641.6714294</v>
      </c>
      <c r="W223" s="37">
        <v>164571641.6714294</v>
      </c>
      <c r="X223" s="37">
        <v>164571641.6714294</v>
      </c>
      <c r="Y223" s="37">
        <v>164571641.6714294</v>
      </c>
      <c r="Z223" s="37">
        <v>164571641.6714294</v>
      </c>
    </row>
    <row r="224" spans="2:26" x14ac:dyDescent="0.2">
      <c r="B224" s="34" t="s">
        <v>120</v>
      </c>
      <c r="C224" s="35"/>
      <c r="D224" s="35"/>
      <c r="E224" s="36" t="s">
        <v>31</v>
      </c>
      <c r="F224" s="45"/>
      <c r="G224" s="37">
        <v>119681099.58890218</v>
      </c>
      <c r="H224" s="37">
        <v>119681099.588902</v>
      </c>
      <c r="I224" s="37">
        <v>119681099.58890218</v>
      </c>
      <c r="J224" s="37">
        <v>119681099.58890218</v>
      </c>
      <c r="K224" s="37">
        <v>119681099.58890218</v>
      </c>
      <c r="L224" s="37">
        <v>119681099.58890218</v>
      </c>
      <c r="M224" s="37">
        <v>119681099.58890218</v>
      </c>
      <c r="N224" s="37">
        <v>119681099.58890218</v>
      </c>
      <c r="O224" s="37">
        <v>119681099.58890218</v>
      </c>
      <c r="P224" s="37">
        <v>119681099.58890218</v>
      </c>
      <c r="Q224" s="37">
        <v>119681099.58890218</v>
      </c>
      <c r="R224" s="37">
        <v>119681099.58890218</v>
      </c>
      <c r="S224" s="37">
        <v>119681099.58890218</v>
      </c>
      <c r="T224" s="37">
        <v>119681099.58890218</v>
      </c>
      <c r="U224" s="37">
        <v>119681099.58890218</v>
      </c>
      <c r="V224" s="37">
        <v>119681099.58890218</v>
      </c>
      <c r="W224" s="37">
        <v>119681099.58890218</v>
      </c>
      <c r="X224" s="37">
        <v>119681099.58890218</v>
      </c>
      <c r="Y224" s="37">
        <v>119681099.58890218</v>
      </c>
      <c r="Z224" s="37">
        <v>119681099.58890218</v>
      </c>
    </row>
    <row r="225" spans="2:26" x14ac:dyDescent="0.2">
      <c r="B225" s="34" t="s">
        <v>2</v>
      </c>
      <c r="C225" s="35"/>
      <c r="D225" s="35"/>
      <c r="E225" s="36" t="s">
        <v>31</v>
      </c>
      <c r="F225" s="45"/>
      <c r="G225" s="37">
        <v>112441368.15932068</v>
      </c>
      <c r="H225" s="37">
        <v>112441368.15932068</v>
      </c>
      <c r="I225" s="37">
        <v>112441368.15932068</v>
      </c>
      <c r="J225" s="37">
        <v>112441368.15932068</v>
      </c>
      <c r="K225" s="37">
        <v>112441368.15932068</v>
      </c>
      <c r="L225" s="37">
        <v>112441368.15932068</v>
      </c>
      <c r="M225" s="37">
        <v>112441368.15932068</v>
      </c>
      <c r="N225" s="37">
        <v>112441368.15932068</v>
      </c>
      <c r="O225" s="37">
        <v>112441368.15932068</v>
      </c>
      <c r="P225" s="37">
        <v>112441368.15932068</v>
      </c>
      <c r="Q225" s="37">
        <v>112441368.15932068</v>
      </c>
      <c r="R225" s="37">
        <v>112441368.15932068</v>
      </c>
      <c r="S225" s="37">
        <v>112441368.15932068</v>
      </c>
      <c r="T225" s="37">
        <v>112441368.15932068</v>
      </c>
      <c r="U225" s="37">
        <v>112441368.15932068</v>
      </c>
      <c r="V225" s="37">
        <v>112441368.15932068</v>
      </c>
      <c r="W225" s="37">
        <v>112441368.15932068</v>
      </c>
      <c r="X225" s="37">
        <v>112441368.15932068</v>
      </c>
      <c r="Y225" s="37">
        <v>112441368.15932068</v>
      </c>
      <c r="Z225" s="37">
        <v>112441368.15932068</v>
      </c>
    </row>
    <row r="226" spans="2:26" x14ac:dyDescent="0.2">
      <c r="B226" s="34" t="s">
        <v>3</v>
      </c>
      <c r="C226" s="35"/>
      <c r="D226" s="35"/>
      <c r="E226" s="36" t="s">
        <v>31</v>
      </c>
      <c r="F226" s="45"/>
      <c r="G226" s="37">
        <v>126317922.53998825</v>
      </c>
      <c r="H226" s="37">
        <v>126317922.53998825</v>
      </c>
      <c r="I226" s="37">
        <v>126317922.53998825</v>
      </c>
      <c r="J226" s="37">
        <v>126317922.53998825</v>
      </c>
      <c r="K226" s="37">
        <v>126317922.53998825</v>
      </c>
      <c r="L226" s="37">
        <v>126317922.53998825</v>
      </c>
      <c r="M226" s="37">
        <v>126317922.53998825</v>
      </c>
      <c r="N226" s="37">
        <v>126317922.53998825</v>
      </c>
      <c r="O226" s="37">
        <v>126317922.53998825</v>
      </c>
      <c r="P226" s="37">
        <v>126317922.53998825</v>
      </c>
      <c r="Q226" s="37">
        <v>126317922.53998825</v>
      </c>
      <c r="R226" s="37">
        <v>126317922.53998825</v>
      </c>
      <c r="S226" s="37">
        <v>126317922.53998825</v>
      </c>
      <c r="T226" s="37">
        <v>126317922.53998825</v>
      </c>
      <c r="U226" s="37">
        <v>126317922.53998825</v>
      </c>
      <c r="V226" s="37">
        <v>126317922.53998825</v>
      </c>
      <c r="W226" s="37">
        <v>126317922.53998825</v>
      </c>
      <c r="X226" s="37">
        <v>126317922.53998825</v>
      </c>
      <c r="Y226" s="37">
        <v>126317922.53998825</v>
      </c>
      <c r="Z226" s="37">
        <v>126317922.53998825</v>
      </c>
    </row>
    <row r="227" spans="2:26" x14ac:dyDescent="0.2">
      <c r="B227" s="34" t="s">
        <v>4</v>
      </c>
      <c r="C227" s="35"/>
      <c r="D227" s="35"/>
      <c r="E227" s="36" t="s">
        <v>31</v>
      </c>
      <c r="F227" s="45"/>
      <c r="G227" s="37" t="s">
        <v>198</v>
      </c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2:26" x14ac:dyDescent="0.2">
      <c r="B228" s="34" t="s">
        <v>6</v>
      </c>
      <c r="C228" s="35"/>
      <c r="D228" s="35"/>
      <c r="E228" s="36" t="s">
        <v>31</v>
      </c>
      <c r="F228" s="45"/>
      <c r="G228" s="37" t="s">
        <v>198</v>
      </c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2:26" x14ac:dyDescent="0.2">
      <c r="B229" s="34" t="s">
        <v>107</v>
      </c>
      <c r="C229" s="35"/>
      <c r="D229" s="35"/>
      <c r="E229" s="36" t="s">
        <v>31</v>
      </c>
      <c r="F229" s="45"/>
      <c r="G229" s="37" t="s">
        <v>198</v>
      </c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2:26" x14ac:dyDescent="0.2">
      <c r="B230" s="34" t="s">
        <v>108</v>
      </c>
      <c r="C230" s="35"/>
      <c r="D230" s="35"/>
      <c r="E230" s="36" t="s">
        <v>31</v>
      </c>
      <c r="F230" s="45"/>
      <c r="G230" s="37" t="s">
        <v>198</v>
      </c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2:26" x14ac:dyDescent="0.2">
      <c r="B231" s="34" t="s">
        <v>109</v>
      </c>
      <c r="C231" s="35"/>
      <c r="D231" s="35"/>
      <c r="E231" s="36" t="s">
        <v>31</v>
      </c>
      <c r="F231" s="45"/>
      <c r="G231" s="37" t="s">
        <v>198</v>
      </c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2:26" x14ac:dyDescent="0.2">
      <c r="B232" s="34" t="s">
        <v>110</v>
      </c>
      <c r="C232" s="35"/>
      <c r="D232" s="35"/>
      <c r="E232" s="36" t="s">
        <v>31</v>
      </c>
      <c r="F232" s="45"/>
      <c r="G232" s="37" t="s">
        <v>198</v>
      </c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2:26" x14ac:dyDescent="0.2">
      <c r="B233" s="34" t="s">
        <v>146</v>
      </c>
      <c r="C233" s="35"/>
      <c r="D233" s="35"/>
      <c r="E233" s="36" t="s">
        <v>31</v>
      </c>
      <c r="F233" s="45"/>
      <c r="G233" s="37" t="s">
        <v>198</v>
      </c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2:26" x14ac:dyDescent="0.2">
      <c r="B234" s="10"/>
      <c r="C234" s="10"/>
      <c r="D234" s="10"/>
      <c r="E234" s="10"/>
      <c r="F234" s="65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2:26" ht="15" x14ac:dyDescent="0.25">
      <c r="B235" s="29" t="s">
        <v>193</v>
      </c>
      <c r="C235" s="9"/>
      <c r="D235" s="9"/>
      <c r="E235" s="30"/>
      <c r="F235" s="44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2:26" ht="15" x14ac:dyDescent="0.25">
      <c r="B236" s="31" t="s">
        <v>30</v>
      </c>
      <c r="C236" s="31"/>
      <c r="D236" s="31"/>
      <c r="E236" s="32" t="s">
        <v>22</v>
      </c>
      <c r="F236" s="33" t="s">
        <v>50</v>
      </c>
      <c r="G236" s="33">
        <v>2023</v>
      </c>
      <c r="H236" s="33">
        <v>2024</v>
      </c>
      <c r="I236" s="33">
        <v>2025</v>
      </c>
      <c r="J236" s="33">
        <v>2026</v>
      </c>
      <c r="K236" s="33">
        <v>2027</v>
      </c>
      <c r="L236" s="33">
        <v>2028</v>
      </c>
      <c r="M236" s="33">
        <v>2029</v>
      </c>
      <c r="N236" s="33">
        <v>2030</v>
      </c>
      <c r="O236" s="33">
        <v>2031</v>
      </c>
      <c r="P236" s="33">
        <v>2032</v>
      </c>
      <c r="Q236" s="33">
        <v>2033</v>
      </c>
      <c r="R236" s="33">
        <v>2034</v>
      </c>
      <c r="S236" s="33">
        <v>2035</v>
      </c>
      <c r="T236" s="33">
        <v>2036</v>
      </c>
      <c r="U236" s="33">
        <v>2037</v>
      </c>
      <c r="V236" s="33">
        <v>2038</v>
      </c>
      <c r="W236" s="33">
        <v>2039</v>
      </c>
      <c r="X236" s="33">
        <v>2040</v>
      </c>
      <c r="Y236" s="33">
        <v>2041</v>
      </c>
      <c r="Z236" s="33">
        <v>2042</v>
      </c>
    </row>
    <row r="237" spans="2:26" x14ac:dyDescent="0.2">
      <c r="B237" s="34" t="s">
        <v>119</v>
      </c>
      <c r="C237" s="35"/>
      <c r="D237" s="35"/>
      <c r="E237" s="36" t="s">
        <v>31</v>
      </c>
      <c r="F237" s="45"/>
      <c r="G237" s="37" t="s">
        <v>202</v>
      </c>
      <c r="H237" s="37" t="s">
        <v>202</v>
      </c>
      <c r="I237" s="37" t="s">
        <v>202</v>
      </c>
      <c r="J237" s="37" t="s">
        <v>202</v>
      </c>
      <c r="K237" s="37" t="s">
        <v>202</v>
      </c>
      <c r="L237" s="37" t="s">
        <v>203</v>
      </c>
      <c r="M237" s="37" t="s">
        <v>203</v>
      </c>
      <c r="N237" s="37" t="s">
        <v>203</v>
      </c>
      <c r="O237" s="37" t="s">
        <v>203</v>
      </c>
      <c r="P237" s="37" t="s">
        <v>203</v>
      </c>
      <c r="Q237" s="37" t="s">
        <v>203</v>
      </c>
      <c r="R237" s="37" t="s">
        <v>203</v>
      </c>
      <c r="S237" s="37" t="s">
        <v>203</v>
      </c>
      <c r="T237" s="37" t="s">
        <v>203</v>
      </c>
      <c r="U237" s="37" t="s">
        <v>203</v>
      </c>
      <c r="V237" s="37" t="s">
        <v>203</v>
      </c>
      <c r="W237" s="37" t="s">
        <v>203</v>
      </c>
      <c r="X237" s="37" t="s">
        <v>203</v>
      </c>
      <c r="Y237" s="37" t="s">
        <v>203</v>
      </c>
      <c r="Z237" s="37" t="s">
        <v>203</v>
      </c>
    </row>
    <row r="238" spans="2:26" x14ac:dyDescent="0.2">
      <c r="B238" s="34" t="s">
        <v>120</v>
      </c>
      <c r="C238" s="35"/>
      <c r="D238" s="35"/>
      <c r="E238" s="36" t="s">
        <v>31</v>
      </c>
      <c r="F238" s="45"/>
      <c r="G238" s="37" t="s">
        <v>202</v>
      </c>
      <c r="H238" s="37" t="s">
        <v>202</v>
      </c>
      <c r="I238" s="37" t="s">
        <v>202</v>
      </c>
      <c r="J238" s="37" t="s">
        <v>202</v>
      </c>
      <c r="K238" s="37" t="s">
        <v>203</v>
      </c>
      <c r="L238" s="37" t="s">
        <v>203</v>
      </c>
      <c r="M238" s="37" t="s">
        <v>203</v>
      </c>
      <c r="N238" s="37" t="s">
        <v>203</v>
      </c>
      <c r="O238" s="37" t="s">
        <v>203</v>
      </c>
      <c r="P238" s="37" t="s">
        <v>203</v>
      </c>
      <c r="Q238" s="37" t="s">
        <v>203</v>
      </c>
      <c r="R238" s="37" t="s">
        <v>203</v>
      </c>
      <c r="S238" s="37" t="s">
        <v>203</v>
      </c>
      <c r="T238" s="37" t="s">
        <v>203</v>
      </c>
      <c r="U238" s="37" t="s">
        <v>203</v>
      </c>
      <c r="V238" s="37" t="s">
        <v>203</v>
      </c>
      <c r="W238" s="37" t="s">
        <v>203</v>
      </c>
      <c r="X238" s="37" t="s">
        <v>203</v>
      </c>
      <c r="Y238" s="37" t="s">
        <v>203</v>
      </c>
      <c r="Z238" s="37" t="s">
        <v>203</v>
      </c>
    </row>
    <row r="239" spans="2:26" x14ac:dyDescent="0.2">
      <c r="B239" s="34" t="s">
        <v>2</v>
      </c>
      <c r="C239" s="35"/>
      <c r="D239" s="35"/>
      <c r="E239" s="36" t="s">
        <v>31</v>
      </c>
      <c r="F239" s="45"/>
      <c r="G239" s="37" t="s">
        <v>202</v>
      </c>
      <c r="H239" s="37" t="s">
        <v>202</v>
      </c>
      <c r="I239" s="37" t="s">
        <v>202</v>
      </c>
      <c r="J239" s="37" t="s">
        <v>202</v>
      </c>
      <c r="K239" s="37" t="s">
        <v>203</v>
      </c>
      <c r="L239" s="37" t="s">
        <v>203</v>
      </c>
      <c r="M239" s="37" t="s">
        <v>203</v>
      </c>
      <c r="N239" s="37" t="s">
        <v>203</v>
      </c>
      <c r="O239" s="37" t="s">
        <v>203</v>
      </c>
      <c r="P239" s="37" t="s">
        <v>203</v>
      </c>
      <c r="Q239" s="37" t="s">
        <v>203</v>
      </c>
      <c r="R239" s="37" t="s">
        <v>203</v>
      </c>
      <c r="S239" s="37" t="s">
        <v>203</v>
      </c>
      <c r="T239" s="37" t="s">
        <v>203</v>
      </c>
      <c r="U239" s="37" t="s">
        <v>203</v>
      </c>
      <c r="V239" s="37" t="s">
        <v>203</v>
      </c>
      <c r="W239" s="37" t="s">
        <v>203</v>
      </c>
      <c r="X239" s="37" t="s">
        <v>203</v>
      </c>
      <c r="Y239" s="37" t="s">
        <v>203</v>
      </c>
      <c r="Z239" s="37" t="s">
        <v>203</v>
      </c>
    </row>
    <row r="240" spans="2:26" x14ac:dyDescent="0.2">
      <c r="B240" s="34" t="s">
        <v>3</v>
      </c>
      <c r="C240" s="35"/>
      <c r="D240" s="35"/>
      <c r="E240" s="36" t="s">
        <v>31</v>
      </c>
      <c r="F240" s="45"/>
      <c r="G240" s="37" t="s">
        <v>202</v>
      </c>
      <c r="H240" s="37" t="s">
        <v>202</v>
      </c>
      <c r="I240" s="37" t="s">
        <v>202</v>
      </c>
      <c r="J240" s="37" t="s">
        <v>202</v>
      </c>
      <c r="K240" s="37" t="s">
        <v>203</v>
      </c>
      <c r="L240" s="37" t="s">
        <v>203</v>
      </c>
      <c r="M240" s="37" t="s">
        <v>203</v>
      </c>
      <c r="N240" s="37" t="s">
        <v>203</v>
      </c>
      <c r="O240" s="37" t="s">
        <v>203</v>
      </c>
      <c r="P240" s="37" t="s">
        <v>203</v>
      </c>
      <c r="Q240" s="37" t="s">
        <v>203</v>
      </c>
      <c r="R240" s="37" t="s">
        <v>203</v>
      </c>
      <c r="S240" s="37" t="s">
        <v>203</v>
      </c>
      <c r="T240" s="37" t="s">
        <v>203</v>
      </c>
      <c r="U240" s="37" t="s">
        <v>203</v>
      </c>
      <c r="V240" s="37" t="s">
        <v>203</v>
      </c>
      <c r="W240" s="37" t="s">
        <v>203</v>
      </c>
      <c r="X240" s="37" t="s">
        <v>203</v>
      </c>
      <c r="Y240" s="37" t="s">
        <v>203</v>
      </c>
      <c r="Z240" s="37" t="s">
        <v>203</v>
      </c>
    </row>
    <row r="241" spans="2:26" x14ac:dyDescent="0.2">
      <c r="B241" s="34" t="s">
        <v>4</v>
      </c>
      <c r="C241" s="35"/>
      <c r="D241" s="35"/>
      <c r="E241" s="36" t="s">
        <v>31</v>
      </c>
      <c r="F241" s="45"/>
      <c r="G241" s="37" t="s">
        <v>202</v>
      </c>
      <c r="H241" s="37" t="s">
        <v>202</v>
      </c>
      <c r="I241" s="37" t="s">
        <v>202</v>
      </c>
      <c r="J241" s="37" t="s">
        <v>202</v>
      </c>
      <c r="K241" s="37" t="s">
        <v>203</v>
      </c>
      <c r="L241" s="37" t="s">
        <v>203</v>
      </c>
      <c r="M241" s="37" t="s">
        <v>203</v>
      </c>
      <c r="N241" s="37" t="s">
        <v>203</v>
      </c>
      <c r="O241" s="37" t="s">
        <v>203</v>
      </c>
      <c r="P241" s="37" t="s">
        <v>203</v>
      </c>
      <c r="Q241" s="37" t="s">
        <v>203</v>
      </c>
      <c r="R241" s="37" t="s">
        <v>203</v>
      </c>
      <c r="S241" s="37" t="s">
        <v>203</v>
      </c>
      <c r="T241" s="37" t="s">
        <v>203</v>
      </c>
      <c r="U241" s="37" t="s">
        <v>203</v>
      </c>
      <c r="V241" s="37" t="s">
        <v>203</v>
      </c>
      <c r="W241" s="37" t="s">
        <v>203</v>
      </c>
      <c r="X241" s="37" t="s">
        <v>203</v>
      </c>
      <c r="Y241" s="37" t="s">
        <v>203</v>
      </c>
      <c r="Z241" s="37" t="s">
        <v>203</v>
      </c>
    </row>
    <row r="242" spans="2:26" x14ac:dyDescent="0.2">
      <c r="B242" s="34" t="s">
        <v>6</v>
      </c>
      <c r="C242" s="35"/>
      <c r="D242" s="35"/>
      <c r="E242" s="36" t="s">
        <v>31</v>
      </c>
      <c r="F242" s="45"/>
      <c r="G242" s="37" t="s">
        <v>202</v>
      </c>
      <c r="H242" s="37" t="s">
        <v>202</v>
      </c>
      <c r="I242" s="37" t="s">
        <v>202</v>
      </c>
      <c r="J242" s="37" t="s">
        <v>202</v>
      </c>
      <c r="K242" s="37" t="s">
        <v>203</v>
      </c>
      <c r="L242" s="37" t="s">
        <v>203</v>
      </c>
      <c r="M242" s="37" t="s">
        <v>203</v>
      </c>
      <c r="N242" s="37" t="s">
        <v>203</v>
      </c>
      <c r="O242" s="37" t="s">
        <v>203</v>
      </c>
      <c r="P242" s="37" t="s">
        <v>203</v>
      </c>
      <c r="Q242" s="37" t="s">
        <v>203</v>
      </c>
      <c r="R242" s="37" t="s">
        <v>203</v>
      </c>
      <c r="S242" s="37" t="s">
        <v>203</v>
      </c>
      <c r="T242" s="37" t="s">
        <v>203</v>
      </c>
      <c r="U242" s="37" t="s">
        <v>203</v>
      </c>
      <c r="V242" s="37" t="s">
        <v>203</v>
      </c>
      <c r="W242" s="37" t="s">
        <v>203</v>
      </c>
      <c r="X242" s="37" t="s">
        <v>203</v>
      </c>
      <c r="Y242" s="37" t="s">
        <v>203</v>
      </c>
      <c r="Z242" s="37" t="s">
        <v>203</v>
      </c>
    </row>
    <row r="243" spans="2:26" x14ac:dyDescent="0.2">
      <c r="B243" s="34" t="s">
        <v>107</v>
      </c>
      <c r="C243" s="35"/>
      <c r="D243" s="35"/>
      <c r="E243" s="36" t="s">
        <v>31</v>
      </c>
      <c r="F243" s="45"/>
      <c r="G243" s="37" t="s">
        <v>202</v>
      </c>
      <c r="H243" s="37" t="s">
        <v>202</v>
      </c>
      <c r="I243" s="37" t="s">
        <v>203</v>
      </c>
      <c r="J243" s="37" t="s">
        <v>203</v>
      </c>
      <c r="K243" s="37" t="s">
        <v>203</v>
      </c>
      <c r="L243" s="37" t="s">
        <v>203</v>
      </c>
      <c r="M243" s="37" t="s">
        <v>203</v>
      </c>
      <c r="N243" s="37" t="s">
        <v>203</v>
      </c>
      <c r="O243" s="37" t="s">
        <v>203</v>
      </c>
      <c r="P243" s="37" t="s">
        <v>203</v>
      </c>
      <c r="Q243" s="37" t="s">
        <v>203</v>
      </c>
      <c r="R243" s="37" t="s">
        <v>203</v>
      </c>
      <c r="S243" s="37" t="s">
        <v>203</v>
      </c>
      <c r="T243" s="37" t="s">
        <v>203</v>
      </c>
      <c r="U243" s="37" t="s">
        <v>203</v>
      </c>
      <c r="V243" s="37" t="s">
        <v>203</v>
      </c>
      <c r="W243" s="37" t="s">
        <v>203</v>
      </c>
      <c r="X243" s="37" t="s">
        <v>203</v>
      </c>
      <c r="Y243" s="37" t="s">
        <v>203</v>
      </c>
      <c r="Z243" s="37" t="s">
        <v>203</v>
      </c>
    </row>
    <row r="244" spans="2:26" x14ac:dyDescent="0.2">
      <c r="B244" s="34" t="s">
        <v>108</v>
      </c>
      <c r="C244" s="35"/>
      <c r="D244" s="35"/>
      <c r="E244" s="36" t="s">
        <v>31</v>
      </c>
      <c r="F244" s="45"/>
      <c r="G244" s="37" t="s">
        <v>202</v>
      </c>
      <c r="H244" s="37" t="s">
        <v>202</v>
      </c>
      <c r="I244" s="37" t="s">
        <v>202</v>
      </c>
      <c r="J244" s="37" t="s">
        <v>203</v>
      </c>
      <c r="K244" s="37" t="s">
        <v>203</v>
      </c>
      <c r="L244" s="37" t="s">
        <v>203</v>
      </c>
      <c r="M244" s="37" t="s">
        <v>203</v>
      </c>
      <c r="N244" s="37" t="s">
        <v>203</v>
      </c>
      <c r="O244" s="37" t="s">
        <v>203</v>
      </c>
      <c r="P244" s="37" t="s">
        <v>203</v>
      </c>
      <c r="Q244" s="37" t="s">
        <v>203</v>
      </c>
      <c r="R244" s="37" t="s">
        <v>203</v>
      </c>
      <c r="S244" s="37" t="s">
        <v>203</v>
      </c>
      <c r="T244" s="37" t="s">
        <v>203</v>
      </c>
      <c r="U244" s="37" t="s">
        <v>203</v>
      </c>
      <c r="V244" s="37" t="s">
        <v>203</v>
      </c>
      <c r="W244" s="37" t="s">
        <v>203</v>
      </c>
      <c r="X244" s="37" t="s">
        <v>203</v>
      </c>
      <c r="Y244" s="37" t="s">
        <v>203</v>
      </c>
      <c r="Z244" s="37" t="s">
        <v>203</v>
      </c>
    </row>
    <row r="245" spans="2:26" x14ac:dyDescent="0.2">
      <c r="B245" s="34" t="s">
        <v>109</v>
      </c>
      <c r="C245" s="35"/>
      <c r="D245" s="35"/>
      <c r="E245" s="36" t="s">
        <v>31</v>
      </c>
      <c r="F245" s="45"/>
      <c r="G245" s="37" t="s">
        <v>202</v>
      </c>
      <c r="H245" s="37" t="s">
        <v>202</v>
      </c>
      <c r="I245" s="37" t="s">
        <v>202</v>
      </c>
      <c r="J245" s="37" t="s">
        <v>203</v>
      </c>
      <c r="K245" s="37" t="s">
        <v>203</v>
      </c>
      <c r="L245" s="37" t="s">
        <v>203</v>
      </c>
      <c r="M245" s="37" t="s">
        <v>203</v>
      </c>
      <c r="N245" s="37" t="s">
        <v>203</v>
      </c>
      <c r="O245" s="37" t="s">
        <v>203</v>
      </c>
      <c r="P245" s="37" t="s">
        <v>203</v>
      </c>
      <c r="Q245" s="37" t="s">
        <v>203</v>
      </c>
      <c r="R245" s="37" t="s">
        <v>203</v>
      </c>
      <c r="S245" s="37" t="s">
        <v>203</v>
      </c>
      <c r="T245" s="37" t="s">
        <v>203</v>
      </c>
      <c r="U245" s="37" t="s">
        <v>203</v>
      </c>
      <c r="V245" s="37" t="s">
        <v>203</v>
      </c>
      <c r="W245" s="37" t="s">
        <v>203</v>
      </c>
      <c r="X245" s="37" t="s">
        <v>203</v>
      </c>
      <c r="Y245" s="37" t="s">
        <v>203</v>
      </c>
      <c r="Z245" s="37" t="s">
        <v>203</v>
      </c>
    </row>
    <row r="246" spans="2:26" x14ac:dyDescent="0.2">
      <c r="B246" s="34" t="s">
        <v>110</v>
      </c>
      <c r="C246" s="35"/>
      <c r="D246" s="35"/>
      <c r="E246" s="36" t="s">
        <v>31</v>
      </c>
      <c r="F246" s="45"/>
      <c r="G246" s="37" t="s">
        <v>202</v>
      </c>
      <c r="H246" s="37" t="s">
        <v>202</v>
      </c>
      <c r="I246" s="37" t="s">
        <v>203</v>
      </c>
      <c r="J246" s="37" t="s">
        <v>203</v>
      </c>
      <c r="K246" s="37" t="s">
        <v>203</v>
      </c>
      <c r="L246" s="37" t="s">
        <v>203</v>
      </c>
      <c r="M246" s="37" t="s">
        <v>203</v>
      </c>
      <c r="N246" s="37" t="s">
        <v>203</v>
      </c>
      <c r="O246" s="37" t="s">
        <v>203</v>
      </c>
      <c r="P246" s="37" t="s">
        <v>203</v>
      </c>
      <c r="Q246" s="37" t="s">
        <v>203</v>
      </c>
      <c r="R246" s="37" t="s">
        <v>203</v>
      </c>
      <c r="S246" s="37" t="s">
        <v>203</v>
      </c>
      <c r="T246" s="37" t="s">
        <v>203</v>
      </c>
      <c r="U246" s="37" t="s">
        <v>203</v>
      </c>
      <c r="V246" s="37" t="s">
        <v>203</v>
      </c>
      <c r="W246" s="37" t="s">
        <v>203</v>
      </c>
      <c r="X246" s="37" t="s">
        <v>203</v>
      </c>
      <c r="Y246" s="37" t="s">
        <v>203</v>
      </c>
      <c r="Z246" s="37" t="s">
        <v>203</v>
      </c>
    </row>
    <row r="247" spans="2:26" x14ac:dyDescent="0.2">
      <c r="B247" s="34" t="s">
        <v>146</v>
      </c>
      <c r="C247" s="35"/>
      <c r="D247" s="35"/>
      <c r="E247" s="36" t="s">
        <v>31</v>
      </c>
      <c r="F247" s="45"/>
      <c r="G247" s="37" t="s">
        <v>202</v>
      </c>
      <c r="H247" s="37" t="s">
        <v>202</v>
      </c>
      <c r="I247" s="37" t="s">
        <v>203</v>
      </c>
      <c r="J247" s="37" t="s">
        <v>203</v>
      </c>
      <c r="K247" s="37" t="s">
        <v>203</v>
      </c>
      <c r="L247" s="37" t="s">
        <v>203</v>
      </c>
      <c r="M247" s="37" t="s">
        <v>203</v>
      </c>
      <c r="N247" s="37" t="s">
        <v>203</v>
      </c>
      <c r="O247" s="37" t="s">
        <v>203</v>
      </c>
      <c r="P247" s="37" t="s">
        <v>203</v>
      </c>
      <c r="Q247" s="37" t="s">
        <v>203</v>
      </c>
      <c r="R247" s="37" t="s">
        <v>203</v>
      </c>
      <c r="S247" s="37" t="s">
        <v>203</v>
      </c>
      <c r="T247" s="37" t="s">
        <v>203</v>
      </c>
      <c r="U247" s="37" t="s">
        <v>203</v>
      </c>
      <c r="V247" s="37" t="s">
        <v>203</v>
      </c>
      <c r="W247" s="37" t="s">
        <v>203</v>
      </c>
      <c r="X247" s="37" t="s">
        <v>203</v>
      </c>
      <c r="Y247" s="37" t="s">
        <v>203</v>
      </c>
      <c r="Z247" s="37" t="s">
        <v>203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</vt:lpstr>
      <vt:lpstr>Results</vt:lpstr>
      <vt:lpstr>Chart tables</vt:lpstr>
      <vt:lpstr>General inputs</vt:lpstr>
      <vt:lpstr>CBA inputs</vt:lpstr>
      <vt:lpstr>S1</vt:lpstr>
      <vt:lpstr>S2</vt:lpstr>
      <vt:lpstr>S3</vt:lpstr>
      <vt:lpstr>Weighted</vt:lpstr>
      <vt:lpstr>FirstYear</vt:lpstr>
      <vt:lpstr>OpexPercentage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Chen</dc:creator>
  <cp:lastModifiedBy>Liam Hickey</cp:lastModifiedBy>
  <dcterms:created xsi:type="dcterms:W3CDTF">2021-07-20T23:32:23Z</dcterms:created>
  <dcterms:modified xsi:type="dcterms:W3CDTF">2022-06-24T08:28:00Z</dcterms:modified>
</cp:coreProperties>
</file>