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Z:\Houstonkemp\ID2\32C9152D-9D5D-47CF-9748-06E40A752942\0\79000-79999\79196\L\L\"/>
    </mc:Choice>
  </mc:AlternateContent>
  <xr:revisionPtr revIDLastSave="0" documentId="13_ncr:1_{ABA86B37-B3C4-4A92-A6A9-2C70FD8F5AB0}" xr6:coauthVersionLast="47" xr6:coauthVersionMax="47" xr10:uidLastSave="{00000000-0000-0000-0000-000000000000}"/>
  <bookViews>
    <workbookView xWindow="20370" yWindow="-120" windowWidth="29040" windowHeight="15840" activeTab="8" xr2:uid="{C7E4BB97-547C-4338-A489-50765E65EDA5}"/>
  </bookViews>
  <sheets>
    <sheet name="Overview of the model" sheetId="2" r:id="rId1"/>
    <sheet name="Results" sheetId="4" r:id="rId2"/>
    <sheet name="Chart tables" sheetId="13" state="hidden" r:id="rId3"/>
    <sheet name="General inputs" sheetId="1" r:id="rId4"/>
    <sheet name="CBA inputs" sheetId="3" r:id="rId5"/>
    <sheet name="Central" sheetId="5" r:id="rId6"/>
    <sheet name="High" sheetId="23" r:id="rId7"/>
    <sheet name="Low" sheetId="25" r:id="rId8"/>
    <sheet name="Weighted" sheetId="9" r:id="rId9"/>
    <sheet name="Timing sensitivity results" sheetId="26" r:id="rId10"/>
  </sheets>
  <definedNames>
    <definedName name="BESS_reinvestment_cost">Results!#REF!</definedName>
    <definedName name="FirstYear">'General inputs'!$D$7</definedName>
    <definedName name="OpexPercentage">Results!#REF!</definedName>
    <definedName name="USE_scaling_factor">Results!#REF!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6" i="26" l="1"/>
  <c r="T5" i="26"/>
  <c r="T4" i="26"/>
  <c r="S6" i="26"/>
  <c r="S5" i="26"/>
  <c r="S4" i="26"/>
  <c r="R6" i="26"/>
  <c r="R5" i="26"/>
  <c r="R4" i="26"/>
  <c r="N6" i="26"/>
  <c r="N5" i="26"/>
  <c r="N4" i="26"/>
  <c r="M6" i="26"/>
  <c r="M5" i="26"/>
  <c r="M4" i="26"/>
  <c r="L6" i="26"/>
  <c r="L5" i="26"/>
  <c r="L4" i="26"/>
  <c r="D28" i="4"/>
  <c r="E28" i="4"/>
  <c r="F28" i="4"/>
  <c r="G28" i="4"/>
  <c r="D29" i="4"/>
  <c r="E29" i="4"/>
  <c r="F29" i="4"/>
  <c r="G29" i="4"/>
  <c r="D30" i="4"/>
  <c r="E30" i="4"/>
  <c r="F30" i="4"/>
  <c r="G30" i="4"/>
  <c r="D31" i="4"/>
  <c r="E31" i="4"/>
  <c r="F31" i="4"/>
  <c r="G31" i="4"/>
  <c r="D32" i="4"/>
  <c r="E32" i="4"/>
  <c r="F32" i="4"/>
  <c r="G32" i="4"/>
  <c r="D33" i="4"/>
  <c r="E33" i="4"/>
  <c r="F33" i="4"/>
  <c r="G33" i="4"/>
  <c r="D34" i="4"/>
  <c r="E34" i="4"/>
  <c r="F34" i="4"/>
  <c r="G34" i="4"/>
  <c r="D35" i="4"/>
  <c r="E35" i="4"/>
  <c r="F35" i="4"/>
  <c r="G35" i="4"/>
  <c r="D36" i="4"/>
  <c r="E36" i="4"/>
  <c r="F36" i="4"/>
  <c r="G36" i="4"/>
  <c r="H36" i="4" s="1"/>
  <c r="D37" i="4"/>
  <c r="E37" i="4"/>
  <c r="F37" i="4"/>
  <c r="G37" i="4"/>
  <c r="C136" i="4"/>
  <c r="C137" i="4"/>
  <c r="C138" i="4"/>
  <c r="C139" i="4"/>
  <c r="C140" i="4"/>
  <c r="C141" i="4"/>
  <c r="C142" i="4"/>
  <c r="C143" i="4"/>
  <c r="C144" i="4"/>
  <c r="C135" i="4"/>
  <c r="C119" i="4"/>
  <c r="C120" i="4"/>
  <c r="C121" i="4"/>
  <c r="C122" i="4"/>
  <c r="C123" i="4"/>
  <c r="C124" i="4"/>
  <c r="C125" i="4"/>
  <c r="C126" i="4"/>
  <c r="C127" i="4"/>
  <c r="C118" i="4"/>
  <c r="H37" i="4" l="1"/>
  <c r="H28" i="4"/>
  <c r="I34" i="4"/>
  <c r="I29" i="4"/>
  <c r="H35" i="4"/>
  <c r="H32" i="4"/>
  <c r="H31" i="4"/>
  <c r="I33" i="4"/>
  <c r="I31" i="4"/>
  <c r="H33" i="4"/>
  <c r="I30" i="4"/>
  <c r="I35" i="4"/>
  <c r="H30" i="4"/>
  <c r="H29" i="4"/>
  <c r="I36" i="4"/>
  <c r="I28" i="4"/>
  <c r="I32" i="4"/>
  <c r="H34" i="4"/>
  <c r="I37" i="4"/>
  <c r="B108" i="13" l="1"/>
  <c r="B107" i="13"/>
  <c r="B106" i="13"/>
  <c r="B105" i="13"/>
  <c r="B104" i="13"/>
  <c r="B103" i="13"/>
  <c r="E102" i="13"/>
  <c r="F102" i="13" s="1"/>
  <c r="G102" i="13" s="1"/>
  <c r="H102" i="13" s="1"/>
  <c r="I102" i="13" s="1"/>
  <c r="J102" i="13" s="1"/>
  <c r="K102" i="13" s="1"/>
  <c r="L102" i="13" s="1"/>
  <c r="M102" i="13" s="1"/>
  <c r="N102" i="13" s="1"/>
  <c r="O102" i="13" s="1"/>
  <c r="P102" i="13" s="1"/>
  <c r="Q102" i="13" s="1"/>
  <c r="R102" i="13" s="1"/>
  <c r="S102" i="13" s="1"/>
  <c r="T102" i="13" s="1"/>
  <c r="U102" i="13" s="1"/>
  <c r="V102" i="13" s="1"/>
  <c r="W102" i="13" s="1"/>
  <c r="X102" i="13" s="1"/>
  <c r="Y102" i="13" s="1"/>
  <c r="Z102" i="13" s="1"/>
  <c r="AA102" i="13" s="1"/>
  <c r="AB102" i="13" s="1"/>
  <c r="AC102" i="13" s="1"/>
  <c r="AD102" i="13" s="1"/>
  <c r="AE102" i="13" s="1"/>
  <c r="AF102" i="13" s="1"/>
  <c r="AG102" i="13" s="1"/>
  <c r="AH102" i="13" s="1"/>
  <c r="C102" i="13"/>
  <c r="B100" i="13"/>
  <c r="B99" i="13"/>
  <c r="B98" i="13"/>
  <c r="B97" i="13"/>
  <c r="B96" i="13"/>
  <c r="B95" i="13"/>
  <c r="E94" i="13"/>
  <c r="F94" i="13" s="1"/>
  <c r="G94" i="13" s="1"/>
  <c r="H94" i="13" s="1"/>
  <c r="I94" i="13" s="1"/>
  <c r="J94" i="13" s="1"/>
  <c r="K94" i="13" s="1"/>
  <c r="L94" i="13" s="1"/>
  <c r="M94" i="13" s="1"/>
  <c r="N94" i="13" s="1"/>
  <c r="O94" i="13" s="1"/>
  <c r="P94" i="13" s="1"/>
  <c r="Q94" i="13" s="1"/>
  <c r="R94" i="13" s="1"/>
  <c r="S94" i="13" s="1"/>
  <c r="T94" i="13" s="1"/>
  <c r="U94" i="13" s="1"/>
  <c r="V94" i="13" s="1"/>
  <c r="W94" i="13" s="1"/>
  <c r="X94" i="13" s="1"/>
  <c r="Y94" i="13" s="1"/>
  <c r="Z94" i="13" s="1"/>
  <c r="AA94" i="13" s="1"/>
  <c r="AB94" i="13" s="1"/>
  <c r="AC94" i="13" s="1"/>
  <c r="AD94" i="13" s="1"/>
  <c r="AE94" i="13" s="1"/>
  <c r="AF94" i="13" s="1"/>
  <c r="AG94" i="13" s="1"/>
  <c r="AH94" i="13" s="1"/>
  <c r="C94" i="13"/>
  <c r="B92" i="13"/>
  <c r="B91" i="13"/>
  <c r="B90" i="13"/>
  <c r="B89" i="13"/>
  <c r="B88" i="13"/>
  <c r="B87" i="13"/>
  <c r="E86" i="13"/>
  <c r="F86" i="13" s="1"/>
  <c r="G86" i="13" s="1"/>
  <c r="H86" i="13" s="1"/>
  <c r="I86" i="13" s="1"/>
  <c r="J86" i="13" s="1"/>
  <c r="K86" i="13" s="1"/>
  <c r="L86" i="13" s="1"/>
  <c r="M86" i="13" s="1"/>
  <c r="N86" i="13" s="1"/>
  <c r="O86" i="13" s="1"/>
  <c r="P86" i="13" s="1"/>
  <c r="Q86" i="13" s="1"/>
  <c r="R86" i="13" s="1"/>
  <c r="S86" i="13" s="1"/>
  <c r="T86" i="13" s="1"/>
  <c r="U86" i="13" s="1"/>
  <c r="V86" i="13" s="1"/>
  <c r="W86" i="13" s="1"/>
  <c r="X86" i="13" s="1"/>
  <c r="Y86" i="13" s="1"/>
  <c r="Z86" i="13" s="1"/>
  <c r="AA86" i="13" s="1"/>
  <c r="AB86" i="13" s="1"/>
  <c r="AC86" i="13" s="1"/>
  <c r="AD86" i="13" s="1"/>
  <c r="AE86" i="13" s="1"/>
  <c r="AF86" i="13" s="1"/>
  <c r="AG86" i="13" s="1"/>
  <c r="AH86" i="13" s="1"/>
  <c r="C86" i="13"/>
  <c r="B84" i="13"/>
  <c r="B83" i="13"/>
  <c r="B82" i="13"/>
  <c r="B81" i="13"/>
  <c r="B80" i="13"/>
  <c r="B79" i="13"/>
  <c r="E78" i="13"/>
  <c r="F78" i="13" s="1"/>
  <c r="G78" i="13" s="1"/>
  <c r="H78" i="13" s="1"/>
  <c r="I78" i="13" s="1"/>
  <c r="J78" i="13" s="1"/>
  <c r="K78" i="13" s="1"/>
  <c r="L78" i="13" s="1"/>
  <c r="M78" i="13" s="1"/>
  <c r="N78" i="13" s="1"/>
  <c r="O78" i="13" s="1"/>
  <c r="P78" i="13" s="1"/>
  <c r="Q78" i="13" s="1"/>
  <c r="R78" i="13" s="1"/>
  <c r="S78" i="13" s="1"/>
  <c r="T78" i="13" s="1"/>
  <c r="U78" i="13" s="1"/>
  <c r="V78" i="13" s="1"/>
  <c r="W78" i="13" s="1"/>
  <c r="X78" i="13" s="1"/>
  <c r="Y78" i="13" s="1"/>
  <c r="Z78" i="13" s="1"/>
  <c r="AA78" i="13" s="1"/>
  <c r="AB78" i="13" s="1"/>
  <c r="AC78" i="13" s="1"/>
  <c r="AD78" i="13" s="1"/>
  <c r="AE78" i="13" s="1"/>
  <c r="AF78" i="13" s="1"/>
  <c r="AG78" i="13" s="1"/>
  <c r="AH78" i="13" s="1"/>
  <c r="AH76" i="13" s="1"/>
  <c r="C78" i="13"/>
  <c r="C67" i="13"/>
  <c r="C59" i="13"/>
  <c r="C51" i="13"/>
  <c r="C43" i="13"/>
  <c r="C32" i="13"/>
  <c r="C24" i="13"/>
  <c r="C16" i="13"/>
  <c r="C8" i="13"/>
  <c r="B73" i="13"/>
  <c r="B72" i="13"/>
  <c r="B71" i="13"/>
  <c r="B70" i="13"/>
  <c r="B69" i="13"/>
  <c r="B68" i="13"/>
  <c r="E67" i="13"/>
  <c r="F67" i="13" s="1"/>
  <c r="G67" i="13" s="1"/>
  <c r="H67" i="13" s="1"/>
  <c r="I67" i="13" s="1"/>
  <c r="J67" i="13" s="1"/>
  <c r="K67" i="13" s="1"/>
  <c r="L67" i="13" s="1"/>
  <c r="M67" i="13" s="1"/>
  <c r="N67" i="13" s="1"/>
  <c r="O67" i="13" s="1"/>
  <c r="P67" i="13" s="1"/>
  <c r="Q67" i="13" s="1"/>
  <c r="R67" i="13" s="1"/>
  <c r="S67" i="13" s="1"/>
  <c r="T67" i="13" s="1"/>
  <c r="U67" i="13" s="1"/>
  <c r="V67" i="13" s="1"/>
  <c r="W67" i="13" s="1"/>
  <c r="X67" i="13" s="1"/>
  <c r="Y67" i="13" s="1"/>
  <c r="Z67" i="13" s="1"/>
  <c r="AA67" i="13" s="1"/>
  <c r="AB67" i="13" s="1"/>
  <c r="AC67" i="13" s="1"/>
  <c r="AD67" i="13" s="1"/>
  <c r="AE67" i="13" s="1"/>
  <c r="AF67" i="13" s="1"/>
  <c r="AG67" i="13" s="1"/>
  <c r="AH67" i="13" s="1"/>
  <c r="B65" i="13"/>
  <c r="B64" i="13"/>
  <c r="B63" i="13"/>
  <c r="B62" i="13"/>
  <c r="B61" i="13"/>
  <c r="B60" i="13"/>
  <c r="E59" i="13"/>
  <c r="F59" i="13" s="1"/>
  <c r="G59" i="13" s="1"/>
  <c r="H59" i="13" s="1"/>
  <c r="I59" i="13" s="1"/>
  <c r="J59" i="13" s="1"/>
  <c r="K59" i="13" s="1"/>
  <c r="L59" i="13" s="1"/>
  <c r="M59" i="13" s="1"/>
  <c r="N59" i="13" s="1"/>
  <c r="O59" i="13" s="1"/>
  <c r="P59" i="13" s="1"/>
  <c r="Q59" i="13" s="1"/>
  <c r="R59" i="13" s="1"/>
  <c r="S59" i="13" s="1"/>
  <c r="T59" i="13" s="1"/>
  <c r="U59" i="13" s="1"/>
  <c r="V59" i="13" s="1"/>
  <c r="W59" i="13" s="1"/>
  <c r="X59" i="13" s="1"/>
  <c r="Y59" i="13" s="1"/>
  <c r="Z59" i="13" s="1"/>
  <c r="AA59" i="13" s="1"/>
  <c r="AB59" i="13" s="1"/>
  <c r="AC59" i="13" s="1"/>
  <c r="AD59" i="13" s="1"/>
  <c r="AE59" i="13" s="1"/>
  <c r="AF59" i="13" s="1"/>
  <c r="AG59" i="13" s="1"/>
  <c r="AH59" i="13" s="1"/>
  <c r="B57" i="13"/>
  <c r="B56" i="13"/>
  <c r="B55" i="13"/>
  <c r="B54" i="13"/>
  <c r="B53" i="13"/>
  <c r="B52" i="13"/>
  <c r="E51" i="13"/>
  <c r="F51" i="13" s="1"/>
  <c r="G51" i="13" s="1"/>
  <c r="H51" i="13" s="1"/>
  <c r="I51" i="13" s="1"/>
  <c r="J51" i="13" s="1"/>
  <c r="K51" i="13" s="1"/>
  <c r="L51" i="13" s="1"/>
  <c r="M51" i="13" s="1"/>
  <c r="N51" i="13" s="1"/>
  <c r="O51" i="13" s="1"/>
  <c r="P51" i="13" s="1"/>
  <c r="Q51" i="13" s="1"/>
  <c r="R51" i="13" s="1"/>
  <c r="S51" i="13" s="1"/>
  <c r="T51" i="13" s="1"/>
  <c r="U51" i="13" s="1"/>
  <c r="V51" i="13" s="1"/>
  <c r="W51" i="13" s="1"/>
  <c r="X51" i="13" s="1"/>
  <c r="Y51" i="13" s="1"/>
  <c r="Z51" i="13" s="1"/>
  <c r="AA51" i="13" s="1"/>
  <c r="AB51" i="13" s="1"/>
  <c r="AC51" i="13" s="1"/>
  <c r="AD51" i="13" s="1"/>
  <c r="AE51" i="13" s="1"/>
  <c r="AF51" i="13" s="1"/>
  <c r="AG51" i="13" s="1"/>
  <c r="AH51" i="13" s="1"/>
  <c r="B49" i="13"/>
  <c r="B48" i="13"/>
  <c r="B47" i="13"/>
  <c r="B46" i="13"/>
  <c r="B45" i="13"/>
  <c r="B44" i="13"/>
  <c r="E43" i="13"/>
  <c r="F43" i="13" s="1"/>
  <c r="G43" i="13" s="1"/>
  <c r="H43" i="13" s="1"/>
  <c r="I43" i="13" s="1"/>
  <c r="J43" i="13" s="1"/>
  <c r="K43" i="13" s="1"/>
  <c r="L43" i="13" s="1"/>
  <c r="M43" i="13" s="1"/>
  <c r="N43" i="13" s="1"/>
  <c r="O43" i="13" s="1"/>
  <c r="P43" i="13" s="1"/>
  <c r="Q43" i="13" s="1"/>
  <c r="R43" i="13" s="1"/>
  <c r="S43" i="13" s="1"/>
  <c r="T43" i="13" s="1"/>
  <c r="U43" i="13" s="1"/>
  <c r="V43" i="13" s="1"/>
  <c r="W43" i="13" s="1"/>
  <c r="X43" i="13" s="1"/>
  <c r="Y43" i="13" s="1"/>
  <c r="Z43" i="13" s="1"/>
  <c r="AA43" i="13" s="1"/>
  <c r="AB43" i="13" s="1"/>
  <c r="AC43" i="13" s="1"/>
  <c r="AD43" i="13" s="1"/>
  <c r="AE43" i="13" s="1"/>
  <c r="AF43" i="13" s="1"/>
  <c r="AG43" i="13" s="1"/>
  <c r="AH43" i="13" s="1"/>
  <c r="B38" i="13"/>
  <c r="B37" i="13"/>
  <c r="B36" i="13"/>
  <c r="B35" i="13"/>
  <c r="B34" i="13"/>
  <c r="B33" i="13"/>
  <c r="E32" i="13"/>
  <c r="F32" i="13" s="1"/>
  <c r="G32" i="13" s="1"/>
  <c r="H32" i="13" s="1"/>
  <c r="I32" i="13" s="1"/>
  <c r="J32" i="13" s="1"/>
  <c r="K32" i="13" s="1"/>
  <c r="L32" i="13" s="1"/>
  <c r="M32" i="13" s="1"/>
  <c r="N32" i="13" s="1"/>
  <c r="O32" i="13" s="1"/>
  <c r="P32" i="13" s="1"/>
  <c r="Q32" i="13" s="1"/>
  <c r="R32" i="13" s="1"/>
  <c r="S32" i="13" s="1"/>
  <c r="T32" i="13" s="1"/>
  <c r="U32" i="13" s="1"/>
  <c r="V32" i="13" s="1"/>
  <c r="W32" i="13" s="1"/>
  <c r="X32" i="13" s="1"/>
  <c r="Y32" i="13" s="1"/>
  <c r="Z32" i="13" s="1"/>
  <c r="AA32" i="13" s="1"/>
  <c r="AB32" i="13" s="1"/>
  <c r="AC32" i="13" s="1"/>
  <c r="AD32" i="13" s="1"/>
  <c r="AE32" i="13" s="1"/>
  <c r="AF32" i="13" s="1"/>
  <c r="AG32" i="13" s="1"/>
  <c r="AH32" i="13" s="1"/>
  <c r="B30" i="13"/>
  <c r="B29" i="13"/>
  <c r="B28" i="13"/>
  <c r="B27" i="13"/>
  <c r="B26" i="13"/>
  <c r="B25" i="13"/>
  <c r="E24" i="13"/>
  <c r="F24" i="13" s="1"/>
  <c r="G24" i="13" s="1"/>
  <c r="H24" i="13" s="1"/>
  <c r="I24" i="13" s="1"/>
  <c r="J24" i="13" s="1"/>
  <c r="K24" i="13" s="1"/>
  <c r="L24" i="13" s="1"/>
  <c r="M24" i="13" s="1"/>
  <c r="N24" i="13" s="1"/>
  <c r="O24" i="13" s="1"/>
  <c r="P24" i="13" s="1"/>
  <c r="Q24" i="13" s="1"/>
  <c r="R24" i="13" s="1"/>
  <c r="S24" i="13" s="1"/>
  <c r="T24" i="13" s="1"/>
  <c r="U24" i="13" s="1"/>
  <c r="V24" i="13" s="1"/>
  <c r="W24" i="13" s="1"/>
  <c r="X24" i="13" s="1"/>
  <c r="Y24" i="13" s="1"/>
  <c r="Z24" i="13" s="1"/>
  <c r="AA24" i="13" s="1"/>
  <c r="AB24" i="13" s="1"/>
  <c r="AC24" i="13" s="1"/>
  <c r="AD24" i="13" s="1"/>
  <c r="AE24" i="13" s="1"/>
  <c r="AF24" i="13" s="1"/>
  <c r="AG24" i="13" s="1"/>
  <c r="AH24" i="13" s="1"/>
  <c r="B22" i="13"/>
  <c r="B21" i="13"/>
  <c r="B20" i="13"/>
  <c r="B19" i="13"/>
  <c r="B18" i="13"/>
  <c r="B17" i="13"/>
  <c r="B14" i="13"/>
  <c r="B13" i="13"/>
  <c r="B12" i="13"/>
  <c r="B11" i="13"/>
  <c r="B10" i="13"/>
  <c r="B9" i="13"/>
  <c r="E16" i="13"/>
  <c r="F16" i="13" s="1"/>
  <c r="G16" i="13" s="1"/>
  <c r="H16" i="13" s="1"/>
  <c r="I16" i="13" s="1"/>
  <c r="J16" i="13" s="1"/>
  <c r="K16" i="13" s="1"/>
  <c r="L16" i="13" s="1"/>
  <c r="M16" i="13" s="1"/>
  <c r="N16" i="13" s="1"/>
  <c r="O16" i="13" s="1"/>
  <c r="P16" i="13" s="1"/>
  <c r="Q16" i="13" s="1"/>
  <c r="R16" i="13" s="1"/>
  <c r="S16" i="13" s="1"/>
  <c r="T16" i="13" s="1"/>
  <c r="U16" i="13" s="1"/>
  <c r="V16" i="13" s="1"/>
  <c r="W16" i="13" s="1"/>
  <c r="X16" i="13" s="1"/>
  <c r="Y16" i="13" s="1"/>
  <c r="Z16" i="13" s="1"/>
  <c r="AA16" i="13" s="1"/>
  <c r="AB16" i="13" s="1"/>
  <c r="AC16" i="13" s="1"/>
  <c r="AD16" i="13" s="1"/>
  <c r="AE16" i="13" s="1"/>
  <c r="AF16" i="13" s="1"/>
  <c r="AG16" i="13" s="1"/>
  <c r="AH16" i="13" s="1"/>
  <c r="E8" i="13"/>
  <c r="F8" i="13" s="1"/>
  <c r="G8" i="13" s="1"/>
  <c r="H8" i="13" s="1"/>
  <c r="I8" i="13" s="1"/>
  <c r="J8" i="13" s="1"/>
  <c r="K8" i="13" s="1"/>
  <c r="L8" i="13" s="1"/>
  <c r="M8" i="13" s="1"/>
  <c r="N8" i="13" s="1"/>
  <c r="O8" i="13" s="1"/>
  <c r="P8" i="13" s="1"/>
  <c r="Q8" i="13" s="1"/>
  <c r="R8" i="13" s="1"/>
  <c r="S8" i="13" s="1"/>
  <c r="T8" i="13" s="1"/>
  <c r="U8" i="13" s="1"/>
  <c r="V8" i="13" s="1"/>
  <c r="W8" i="13" s="1"/>
  <c r="X8" i="13" s="1"/>
  <c r="Y8" i="13" s="1"/>
  <c r="Z8" i="13" s="1"/>
  <c r="AA8" i="13" s="1"/>
  <c r="AB8" i="13" s="1"/>
  <c r="AC8" i="13" s="1"/>
  <c r="AD8" i="13" s="1"/>
  <c r="AE8" i="13" s="1"/>
  <c r="AF8" i="13" s="1"/>
  <c r="AG8" i="13" s="1"/>
  <c r="AH8" i="13" s="1"/>
  <c r="AH41" i="13" s="1"/>
  <c r="AA41" i="13" l="1"/>
  <c r="K41" i="13"/>
  <c r="S41" i="13"/>
  <c r="N41" i="13"/>
  <c r="V41" i="13"/>
  <c r="G41" i="13"/>
  <c r="O41" i="13"/>
  <c r="W41" i="13"/>
  <c r="AE41" i="13"/>
  <c r="F41" i="13"/>
  <c r="J41" i="13"/>
  <c r="R41" i="13"/>
  <c r="Z41" i="13"/>
  <c r="AD41" i="13"/>
  <c r="H41" i="13"/>
  <c r="L41" i="13"/>
  <c r="P41" i="13"/>
  <c r="T41" i="13"/>
  <c r="X41" i="13"/>
  <c r="AB41" i="13"/>
  <c r="AF41" i="13"/>
  <c r="H76" i="13"/>
  <c r="L76" i="13"/>
  <c r="P76" i="13"/>
  <c r="T76" i="13"/>
  <c r="X76" i="13"/>
  <c r="AB76" i="13"/>
  <c r="AF76" i="13"/>
  <c r="F76" i="13"/>
  <c r="J76" i="13"/>
  <c r="N76" i="13"/>
  <c r="R76" i="13"/>
  <c r="V76" i="13"/>
  <c r="AD76" i="13"/>
  <c r="G76" i="13"/>
  <c r="K76" i="13"/>
  <c r="O76" i="13"/>
  <c r="S76" i="13"/>
  <c r="W76" i="13"/>
  <c r="AA76" i="13"/>
  <c r="AE76" i="13"/>
  <c r="E41" i="13"/>
  <c r="I41" i="13"/>
  <c r="M41" i="13"/>
  <c r="Q41" i="13"/>
  <c r="U41" i="13"/>
  <c r="Y41" i="13"/>
  <c r="AC41" i="13"/>
  <c r="AG41" i="13"/>
  <c r="E76" i="13"/>
  <c r="I76" i="13"/>
  <c r="M76" i="13"/>
  <c r="Q76" i="13"/>
  <c r="U76" i="13"/>
  <c r="Y76" i="13"/>
  <c r="AC76" i="13"/>
  <c r="AG76" i="13"/>
  <c r="Z76" i="13"/>
  <c r="D4" i="13" l="1" a="1"/>
  <c r="D4" i="13" s="1"/>
  <c r="E9" i="13" s="1"/>
  <c r="AH14" i="13" l="1"/>
  <c r="AH49" i="13" s="1"/>
  <c r="AG14" i="13"/>
  <c r="AG49" i="13" s="1"/>
  <c r="AF14" i="13"/>
  <c r="AF49" i="13" s="1"/>
  <c r="AE14" i="13"/>
  <c r="AE49" i="13" s="1"/>
  <c r="AD14" i="13"/>
  <c r="AD49" i="13" s="1"/>
  <c r="V14" i="13"/>
  <c r="V49" i="13" s="1"/>
  <c r="N14" i="13"/>
  <c r="N49" i="13" s="1"/>
  <c r="F14" i="13"/>
  <c r="F49" i="13" s="1"/>
  <c r="AA13" i="13"/>
  <c r="AA48" i="13" s="1"/>
  <c r="S13" i="13"/>
  <c r="S48" i="13" s="1"/>
  <c r="K13" i="13"/>
  <c r="K48" i="13" s="1"/>
  <c r="AF12" i="13"/>
  <c r="AF47" i="13" s="1"/>
  <c r="X12" i="13"/>
  <c r="X47" i="13" s="1"/>
  <c r="P12" i="13"/>
  <c r="P47" i="13" s="1"/>
  <c r="H12" i="13"/>
  <c r="H47" i="13" s="1"/>
  <c r="AC11" i="13"/>
  <c r="AC46" i="13" s="1"/>
  <c r="U11" i="13"/>
  <c r="U46" i="13" s="1"/>
  <c r="M11" i="13"/>
  <c r="M46" i="13" s="1"/>
  <c r="AH10" i="13"/>
  <c r="AH45" i="13" s="1"/>
  <c r="Z10" i="13"/>
  <c r="Z45" i="13" s="1"/>
  <c r="R10" i="13"/>
  <c r="R45" i="13" s="1"/>
  <c r="J10" i="13"/>
  <c r="J45" i="13" s="1"/>
  <c r="AE9" i="13"/>
  <c r="AE44" i="13" s="1"/>
  <c r="W9" i="13"/>
  <c r="W44" i="13" s="1"/>
  <c r="O9" i="13"/>
  <c r="O44" i="13" s="1"/>
  <c r="G9" i="13"/>
  <c r="G44" i="13" s="1"/>
  <c r="E22" i="13"/>
  <c r="E57" i="13" s="1"/>
  <c r="E92" i="13" s="1"/>
  <c r="E12" i="13"/>
  <c r="E47" i="13" s="1"/>
  <c r="E82" i="13" s="1"/>
  <c r="AF38" i="13"/>
  <c r="AF73" i="13" s="1"/>
  <c r="X38" i="13"/>
  <c r="X73" i="13" s="1"/>
  <c r="P38" i="13"/>
  <c r="P73" i="13" s="1"/>
  <c r="H38" i="13"/>
  <c r="H73" i="13" s="1"/>
  <c r="AC37" i="13"/>
  <c r="AC72" i="13" s="1"/>
  <c r="U37" i="13"/>
  <c r="U72" i="13" s="1"/>
  <c r="M37" i="13"/>
  <c r="M72" i="13" s="1"/>
  <c r="AH36" i="13"/>
  <c r="AH71" i="13" s="1"/>
  <c r="Z36" i="13"/>
  <c r="Z71" i="13" s="1"/>
  <c r="R36" i="13"/>
  <c r="R71" i="13" s="1"/>
  <c r="J36" i="13"/>
  <c r="J71" i="13" s="1"/>
  <c r="AE35" i="13"/>
  <c r="AE70" i="13" s="1"/>
  <c r="W35" i="13"/>
  <c r="W70" i="13" s="1"/>
  <c r="O35" i="13"/>
  <c r="O70" i="13" s="1"/>
  <c r="G35" i="13"/>
  <c r="G70" i="13" s="1"/>
  <c r="AB34" i="13"/>
  <c r="AB69" i="13" s="1"/>
  <c r="T34" i="13"/>
  <c r="T69" i="13" s="1"/>
  <c r="L34" i="13"/>
  <c r="L69" i="13" s="1"/>
  <c r="AG33" i="13"/>
  <c r="AG68" i="13" s="1"/>
  <c r="Y33" i="13"/>
  <c r="Y68" i="13" s="1"/>
  <c r="Q33" i="13"/>
  <c r="Q68" i="13" s="1"/>
  <c r="I33" i="13"/>
  <c r="I68" i="13" s="1"/>
  <c r="E34" i="13"/>
  <c r="E69" i="13" s="1"/>
  <c r="E104" i="13" s="1"/>
  <c r="AB30" i="13"/>
  <c r="AB65" i="13" s="1"/>
  <c r="T30" i="13"/>
  <c r="T65" i="13" s="1"/>
  <c r="L30" i="13"/>
  <c r="L65" i="13" s="1"/>
  <c r="AC14" i="13"/>
  <c r="AC49" i="13" s="1"/>
  <c r="U14" i="13"/>
  <c r="U49" i="13" s="1"/>
  <c r="M14" i="13"/>
  <c r="M49" i="13" s="1"/>
  <c r="AH13" i="13"/>
  <c r="AH48" i="13" s="1"/>
  <c r="Z13" i="13"/>
  <c r="Z48" i="13" s="1"/>
  <c r="R13" i="13"/>
  <c r="R48" i="13" s="1"/>
  <c r="J13" i="13"/>
  <c r="J48" i="13" s="1"/>
  <c r="AE12" i="13"/>
  <c r="AE47" i="13" s="1"/>
  <c r="W12" i="13"/>
  <c r="W47" i="13" s="1"/>
  <c r="O12" i="13"/>
  <c r="O47" i="13" s="1"/>
  <c r="G12" i="13"/>
  <c r="G47" i="13" s="1"/>
  <c r="AB11" i="13"/>
  <c r="AB46" i="13" s="1"/>
  <c r="T11" i="13"/>
  <c r="T46" i="13" s="1"/>
  <c r="L11" i="13"/>
  <c r="L46" i="13" s="1"/>
  <c r="AG10" i="13"/>
  <c r="AG45" i="13" s="1"/>
  <c r="Y10" i="13"/>
  <c r="Y45" i="13" s="1"/>
  <c r="Q10" i="13"/>
  <c r="Q45" i="13" s="1"/>
  <c r="I10" i="13"/>
  <c r="I45" i="13" s="1"/>
  <c r="AD9" i="13"/>
  <c r="AD44" i="13" s="1"/>
  <c r="V9" i="13"/>
  <c r="V44" i="13" s="1"/>
  <c r="N9" i="13"/>
  <c r="N44" i="13" s="1"/>
  <c r="F9" i="13"/>
  <c r="F44" i="13" s="1"/>
  <c r="E21" i="13"/>
  <c r="E56" i="13" s="1"/>
  <c r="E91" i="13" s="1"/>
  <c r="E11" i="13"/>
  <c r="E46" i="13" s="1"/>
  <c r="E81" i="13" s="1"/>
  <c r="AE38" i="13"/>
  <c r="AE73" i="13" s="1"/>
  <c r="W38" i="13"/>
  <c r="W73" i="13" s="1"/>
  <c r="O38" i="13"/>
  <c r="O73" i="13" s="1"/>
  <c r="G38" i="13"/>
  <c r="G73" i="13" s="1"/>
  <c r="AB37" i="13"/>
  <c r="AB72" i="13" s="1"/>
  <c r="T37" i="13"/>
  <c r="T72" i="13" s="1"/>
  <c r="L37" i="13"/>
  <c r="L72" i="13" s="1"/>
  <c r="AG36" i="13"/>
  <c r="AG71" i="13" s="1"/>
  <c r="Y36" i="13"/>
  <c r="Y71" i="13" s="1"/>
  <c r="Q36" i="13"/>
  <c r="Q71" i="13" s="1"/>
  <c r="I36" i="13"/>
  <c r="I71" i="13" s="1"/>
  <c r="AD35" i="13"/>
  <c r="AD70" i="13" s="1"/>
  <c r="V35" i="13"/>
  <c r="V70" i="13" s="1"/>
  <c r="N35" i="13"/>
  <c r="N70" i="13" s="1"/>
  <c r="F35" i="13"/>
  <c r="F70" i="13" s="1"/>
  <c r="AA34" i="13"/>
  <c r="AA69" i="13" s="1"/>
  <c r="S34" i="13"/>
  <c r="S69" i="13" s="1"/>
  <c r="K34" i="13"/>
  <c r="K69" i="13" s="1"/>
  <c r="AF33" i="13"/>
  <c r="AF68" i="13" s="1"/>
  <c r="X33" i="13"/>
  <c r="X68" i="13" s="1"/>
  <c r="P33" i="13"/>
  <c r="P68" i="13" s="1"/>
  <c r="H33" i="13"/>
  <c r="H68" i="13" s="1"/>
  <c r="E33" i="13"/>
  <c r="E68" i="13" s="1"/>
  <c r="E103" i="13" s="1"/>
  <c r="AB14" i="13"/>
  <c r="AB49" i="13" s="1"/>
  <c r="T14" i="13"/>
  <c r="T49" i="13" s="1"/>
  <c r="L14" i="13"/>
  <c r="L49" i="13" s="1"/>
  <c r="AG13" i="13"/>
  <c r="AG48" i="13" s="1"/>
  <c r="Y13" i="13"/>
  <c r="Y48" i="13" s="1"/>
  <c r="Q13" i="13"/>
  <c r="Q48" i="13" s="1"/>
  <c r="I13" i="13"/>
  <c r="I48" i="13" s="1"/>
  <c r="AD12" i="13"/>
  <c r="AD47" i="13" s="1"/>
  <c r="V12" i="13"/>
  <c r="V47" i="13" s="1"/>
  <c r="N12" i="13"/>
  <c r="N47" i="13" s="1"/>
  <c r="F12" i="13"/>
  <c r="F47" i="13" s="1"/>
  <c r="AA11" i="13"/>
  <c r="AA46" i="13" s="1"/>
  <c r="S11" i="13"/>
  <c r="S46" i="13" s="1"/>
  <c r="K11" i="13"/>
  <c r="K46" i="13" s="1"/>
  <c r="AF10" i="13"/>
  <c r="AF45" i="13" s="1"/>
  <c r="X10" i="13"/>
  <c r="X45" i="13" s="1"/>
  <c r="P10" i="13"/>
  <c r="P45" i="13" s="1"/>
  <c r="H10" i="13"/>
  <c r="H45" i="13" s="1"/>
  <c r="AC9" i="13"/>
  <c r="AC44" i="13" s="1"/>
  <c r="U9" i="13"/>
  <c r="U44" i="13" s="1"/>
  <c r="M9" i="13"/>
  <c r="M44" i="13" s="1"/>
  <c r="E30" i="13"/>
  <c r="E65" i="13" s="1"/>
  <c r="E100" i="13" s="1"/>
  <c r="E20" i="13"/>
  <c r="E55" i="13" s="1"/>
  <c r="E90" i="13" s="1"/>
  <c r="E10" i="13"/>
  <c r="E45" i="13" s="1"/>
  <c r="E80" i="13" s="1"/>
  <c r="B102" i="13"/>
  <c r="AD38" i="13"/>
  <c r="AD73" i="13" s="1"/>
  <c r="V38" i="13"/>
  <c r="V73" i="13" s="1"/>
  <c r="N38" i="13"/>
  <c r="N73" i="13" s="1"/>
  <c r="F38" i="13"/>
  <c r="F73" i="13" s="1"/>
  <c r="AA37" i="13"/>
  <c r="AA72" i="13" s="1"/>
  <c r="S37" i="13"/>
  <c r="S72" i="13" s="1"/>
  <c r="K37" i="13"/>
  <c r="K72" i="13" s="1"/>
  <c r="AF36" i="13"/>
  <c r="AF71" i="13" s="1"/>
  <c r="X36" i="13"/>
  <c r="X71" i="13" s="1"/>
  <c r="P36" i="13"/>
  <c r="P71" i="13" s="1"/>
  <c r="H36" i="13"/>
  <c r="H71" i="13" s="1"/>
  <c r="AC35" i="13"/>
  <c r="AC70" i="13" s="1"/>
  <c r="U35" i="13"/>
  <c r="U70" i="13" s="1"/>
  <c r="M35" i="13"/>
  <c r="M70" i="13" s="1"/>
  <c r="AH34" i="13"/>
  <c r="AH69" i="13" s="1"/>
  <c r="Z34" i="13"/>
  <c r="Z69" i="13" s="1"/>
  <c r="R34" i="13"/>
  <c r="R69" i="13" s="1"/>
  <c r="J34" i="13"/>
  <c r="J69" i="13" s="1"/>
  <c r="AE33" i="13"/>
  <c r="AE68" i="13" s="1"/>
  <c r="W33" i="13"/>
  <c r="W68" i="13" s="1"/>
  <c r="O33" i="13"/>
  <c r="O68" i="13" s="1"/>
  <c r="G33" i="13"/>
  <c r="G68" i="13" s="1"/>
  <c r="AH30" i="13"/>
  <c r="AH65" i="13" s="1"/>
  <c r="Z30" i="13"/>
  <c r="Z65" i="13" s="1"/>
  <c r="R30" i="13"/>
  <c r="R65" i="13" s="1"/>
  <c r="J30" i="13"/>
  <c r="J65" i="13" s="1"/>
  <c r="AE29" i="13"/>
  <c r="AE64" i="13" s="1"/>
  <c r="W29" i="13"/>
  <c r="W64" i="13" s="1"/>
  <c r="O29" i="13"/>
  <c r="O64" i="13" s="1"/>
  <c r="G29" i="13"/>
  <c r="G64" i="13" s="1"/>
  <c r="AB28" i="13"/>
  <c r="AB63" i="13" s="1"/>
  <c r="T28" i="13"/>
  <c r="T63" i="13" s="1"/>
  <c r="L28" i="13"/>
  <c r="L63" i="13" s="1"/>
  <c r="AG27" i="13"/>
  <c r="AG62" i="13" s="1"/>
  <c r="Y27" i="13"/>
  <c r="Y62" i="13" s="1"/>
  <c r="Q27" i="13"/>
  <c r="Q62" i="13" s="1"/>
  <c r="I27" i="13"/>
  <c r="I62" i="13" s="1"/>
  <c r="AD26" i="13"/>
  <c r="AD61" i="13" s="1"/>
  <c r="V26" i="13"/>
  <c r="V61" i="13" s="1"/>
  <c r="N26" i="13"/>
  <c r="N61" i="13" s="1"/>
  <c r="F26" i="13"/>
  <c r="F61" i="13" s="1"/>
  <c r="AA25" i="13"/>
  <c r="AA60" i="13" s="1"/>
  <c r="S25" i="13"/>
  <c r="S60" i="13" s="1"/>
  <c r="K25" i="13"/>
  <c r="K60" i="13" s="1"/>
  <c r="AF22" i="13"/>
  <c r="AF57" i="13" s="1"/>
  <c r="X22" i="13"/>
  <c r="X57" i="13" s="1"/>
  <c r="P22" i="13"/>
  <c r="P57" i="13" s="1"/>
  <c r="H22" i="13"/>
  <c r="H57" i="13" s="1"/>
  <c r="AC21" i="13"/>
  <c r="AC56" i="13" s="1"/>
  <c r="U21" i="13"/>
  <c r="U56" i="13" s="1"/>
  <c r="M21" i="13"/>
  <c r="M56" i="13" s="1"/>
  <c r="AH20" i="13"/>
  <c r="AH55" i="13" s="1"/>
  <c r="Z20" i="13"/>
  <c r="Z55" i="13" s="1"/>
  <c r="R20" i="13"/>
  <c r="R55" i="13" s="1"/>
  <c r="J20" i="13"/>
  <c r="J55" i="13" s="1"/>
  <c r="AE19" i="13"/>
  <c r="AE54" i="13" s="1"/>
  <c r="W19" i="13"/>
  <c r="W54" i="13" s="1"/>
  <c r="O19" i="13"/>
  <c r="O54" i="13" s="1"/>
  <c r="AA14" i="13"/>
  <c r="AA49" i="13" s="1"/>
  <c r="S14" i="13"/>
  <c r="S49" i="13" s="1"/>
  <c r="K14" i="13"/>
  <c r="K49" i="13" s="1"/>
  <c r="AF13" i="13"/>
  <c r="AF48" i="13" s="1"/>
  <c r="X13" i="13"/>
  <c r="X48" i="13" s="1"/>
  <c r="P13" i="13"/>
  <c r="P48" i="13" s="1"/>
  <c r="H13" i="13"/>
  <c r="H48" i="13" s="1"/>
  <c r="AC12" i="13"/>
  <c r="AC47" i="13" s="1"/>
  <c r="U12" i="13"/>
  <c r="U47" i="13" s="1"/>
  <c r="M12" i="13"/>
  <c r="M47" i="13" s="1"/>
  <c r="AH11" i="13"/>
  <c r="AH46" i="13" s="1"/>
  <c r="Z11" i="13"/>
  <c r="Z46" i="13" s="1"/>
  <c r="R11" i="13"/>
  <c r="R46" i="13" s="1"/>
  <c r="J11" i="13"/>
  <c r="J46" i="13" s="1"/>
  <c r="AE10" i="13"/>
  <c r="AE45" i="13" s="1"/>
  <c r="W10" i="13"/>
  <c r="W45" i="13" s="1"/>
  <c r="O10" i="13"/>
  <c r="O45" i="13" s="1"/>
  <c r="G10" i="13"/>
  <c r="G45" i="13" s="1"/>
  <c r="AB9" i="13"/>
  <c r="AB44" i="13" s="1"/>
  <c r="T9" i="13"/>
  <c r="T44" i="13" s="1"/>
  <c r="L9" i="13"/>
  <c r="L44" i="13" s="1"/>
  <c r="E29" i="13"/>
  <c r="E64" i="13" s="1"/>
  <c r="E99" i="13" s="1"/>
  <c r="E19" i="13"/>
  <c r="E54" i="13" s="1"/>
  <c r="E89" i="13" s="1"/>
  <c r="E44" i="13"/>
  <c r="E79" i="13" s="1"/>
  <c r="B94" i="13"/>
  <c r="AC38" i="13"/>
  <c r="AC73" i="13" s="1"/>
  <c r="U38" i="13"/>
  <c r="U73" i="13" s="1"/>
  <c r="M38" i="13"/>
  <c r="M73" i="13" s="1"/>
  <c r="AH37" i="13"/>
  <c r="AH72" i="13" s="1"/>
  <c r="Z37" i="13"/>
  <c r="Z72" i="13" s="1"/>
  <c r="R37" i="13"/>
  <c r="R72" i="13" s="1"/>
  <c r="J37" i="13"/>
  <c r="J72" i="13" s="1"/>
  <c r="AE36" i="13"/>
  <c r="AE71" i="13" s="1"/>
  <c r="W36" i="13"/>
  <c r="W71" i="13" s="1"/>
  <c r="O36" i="13"/>
  <c r="O71" i="13" s="1"/>
  <c r="G36" i="13"/>
  <c r="G71" i="13" s="1"/>
  <c r="AB35" i="13"/>
  <c r="AB70" i="13" s="1"/>
  <c r="T35" i="13"/>
  <c r="T70" i="13" s="1"/>
  <c r="L35" i="13"/>
  <c r="L70" i="13" s="1"/>
  <c r="AG34" i="13"/>
  <c r="AG69" i="13" s="1"/>
  <c r="Y34" i="13"/>
  <c r="Y69" i="13" s="1"/>
  <c r="Q34" i="13"/>
  <c r="Q69" i="13" s="1"/>
  <c r="I34" i="13"/>
  <c r="I69" i="13" s="1"/>
  <c r="AD33" i="13"/>
  <c r="AD68" i="13" s="1"/>
  <c r="V33" i="13"/>
  <c r="V68" i="13" s="1"/>
  <c r="N33" i="13"/>
  <c r="N68" i="13" s="1"/>
  <c r="F33" i="13"/>
  <c r="F68" i="13" s="1"/>
  <c r="AG30" i="13"/>
  <c r="AG65" i="13" s="1"/>
  <c r="Y30" i="13"/>
  <c r="Y65" i="13" s="1"/>
  <c r="Q30" i="13"/>
  <c r="Q65" i="13" s="1"/>
  <c r="I30" i="13"/>
  <c r="I65" i="13" s="1"/>
  <c r="AD29" i="13"/>
  <c r="AD64" i="13" s="1"/>
  <c r="V29" i="13"/>
  <c r="V64" i="13" s="1"/>
  <c r="N29" i="13"/>
  <c r="N64" i="13" s="1"/>
  <c r="F29" i="13"/>
  <c r="F64" i="13" s="1"/>
  <c r="AA28" i="13"/>
  <c r="AA63" i="13" s="1"/>
  <c r="S28" i="13"/>
  <c r="S63" i="13" s="1"/>
  <c r="K28" i="13"/>
  <c r="K63" i="13" s="1"/>
  <c r="AF27" i="13"/>
  <c r="AF62" i="13" s="1"/>
  <c r="X27" i="13"/>
  <c r="X62" i="13" s="1"/>
  <c r="P27" i="13"/>
  <c r="P62" i="13" s="1"/>
  <c r="H27" i="13"/>
  <c r="H62" i="13" s="1"/>
  <c r="AC26" i="13"/>
  <c r="AC61" i="13" s="1"/>
  <c r="U26" i="13"/>
  <c r="U61" i="13" s="1"/>
  <c r="M26" i="13"/>
  <c r="M61" i="13" s="1"/>
  <c r="AH25" i="13"/>
  <c r="AH60" i="13" s="1"/>
  <c r="Z25" i="13"/>
  <c r="Z60" i="13" s="1"/>
  <c r="R25" i="13"/>
  <c r="R60" i="13" s="1"/>
  <c r="J25" i="13"/>
  <c r="J60" i="13" s="1"/>
  <c r="AE22" i="13"/>
  <c r="AE57" i="13" s="1"/>
  <c r="W22" i="13"/>
  <c r="W57" i="13" s="1"/>
  <c r="O22" i="13"/>
  <c r="O57" i="13" s="1"/>
  <c r="G22" i="13"/>
  <c r="G57" i="13" s="1"/>
  <c r="AB21" i="13"/>
  <c r="AB56" i="13" s="1"/>
  <c r="T21" i="13"/>
  <c r="T56" i="13" s="1"/>
  <c r="L21" i="13"/>
  <c r="L56" i="13" s="1"/>
  <c r="AG20" i="13"/>
  <c r="AG55" i="13" s="1"/>
  <c r="Y20" i="13"/>
  <c r="Y55" i="13" s="1"/>
  <c r="Q20" i="13"/>
  <c r="Q55" i="13" s="1"/>
  <c r="I20" i="13"/>
  <c r="I55" i="13" s="1"/>
  <c r="AD19" i="13"/>
  <c r="AD54" i="13" s="1"/>
  <c r="V19" i="13"/>
  <c r="V54" i="13" s="1"/>
  <c r="N19" i="13"/>
  <c r="N54" i="13" s="1"/>
  <c r="F19" i="13"/>
  <c r="F54" i="13" s="1"/>
  <c r="Z14" i="13"/>
  <c r="Z49" i="13" s="1"/>
  <c r="J14" i="13"/>
  <c r="J49" i="13" s="1"/>
  <c r="W13" i="13"/>
  <c r="W48" i="13" s="1"/>
  <c r="G13" i="13"/>
  <c r="G48" i="13" s="1"/>
  <c r="T12" i="13"/>
  <c r="T47" i="13" s="1"/>
  <c r="AG11" i="13"/>
  <c r="AG46" i="13" s="1"/>
  <c r="Q11" i="13"/>
  <c r="Q46" i="13" s="1"/>
  <c r="AD10" i="13"/>
  <c r="AD45" i="13" s="1"/>
  <c r="N10" i="13"/>
  <c r="N45" i="13" s="1"/>
  <c r="AA9" i="13"/>
  <c r="AA44" i="13" s="1"/>
  <c r="K9" i="13"/>
  <c r="K44" i="13" s="1"/>
  <c r="E18" i="13"/>
  <c r="E53" i="13" s="1"/>
  <c r="E88" i="13" s="1"/>
  <c r="AH38" i="13"/>
  <c r="AH73" i="13" s="1"/>
  <c r="R38" i="13"/>
  <c r="R73" i="13" s="1"/>
  <c r="AE37" i="13"/>
  <c r="AE72" i="13" s="1"/>
  <c r="O37" i="13"/>
  <c r="O72" i="13" s="1"/>
  <c r="AB36" i="13"/>
  <c r="AB71" i="13" s="1"/>
  <c r="L36" i="13"/>
  <c r="L71" i="13" s="1"/>
  <c r="Y35" i="13"/>
  <c r="Y70" i="13" s="1"/>
  <c r="I35" i="13"/>
  <c r="I70" i="13" s="1"/>
  <c r="V34" i="13"/>
  <c r="V69" i="13" s="1"/>
  <c r="F34" i="13"/>
  <c r="F69" i="13" s="1"/>
  <c r="S33" i="13"/>
  <c r="S68" i="13" s="1"/>
  <c r="E36" i="13"/>
  <c r="E71" i="13" s="1"/>
  <c r="E106" i="13" s="1"/>
  <c r="W30" i="13"/>
  <c r="W65" i="13" s="1"/>
  <c r="K30" i="13"/>
  <c r="K65" i="13" s="1"/>
  <c r="AB29" i="13"/>
  <c r="AB64" i="13" s="1"/>
  <c r="R29" i="13"/>
  <c r="R64" i="13" s="1"/>
  <c r="H29" i="13"/>
  <c r="H64" i="13" s="1"/>
  <c r="Y28" i="13"/>
  <c r="Y63" i="13" s="1"/>
  <c r="O28" i="13"/>
  <c r="O63" i="13" s="1"/>
  <c r="AH27" i="13"/>
  <c r="AH62" i="13" s="1"/>
  <c r="V27" i="13"/>
  <c r="V62" i="13" s="1"/>
  <c r="L27" i="13"/>
  <c r="L62" i="13" s="1"/>
  <c r="AE26" i="13"/>
  <c r="AE61" i="13" s="1"/>
  <c r="S26" i="13"/>
  <c r="S61" i="13" s="1"/>
  <c r="I26" i="13"/>
  <c r="I61" i="13" s="1"/>
  <c r="AB25" i="13"/>
  <c r="AB60" i="13" s="1"/>
  <c r="P25" i="13"/>
  <c r="P60" i="13" s="1"/>
  <c r="F25" i="13"/>
  <c r="F60" i="13" s="1"/>
  <c r="Y22" i="13"/>
  <c r="Y57" i="13" s="1"/>
  <c r="M22" i="13"/>
  <c r="M57" i="13" s="1"/>
  <c r="AF21" i="13"/>
  <c r="AF56" i="13" s="1"/>
  <c r="V21" i="13"/>
  <c r="V56" i="13" s="1"/>
  <c r="J21" i="13"/>
  <c r="J56" i="13" s="1"/>
  <c r="AC20" i="13"/>
  <c r="AC55" i="13" s="1"/>
  <c r="S20" i="13"/>
  <c r="S55" i="13" s="1"/>
  <c r="G20" i="13"/>
  <c r="G55" i="13" s="1"/>
  <c r="Z19" i="13"/>
  <c r="Z54" i="13" s="1"/>
  <c r="P19" i="13"/>
  <c r="P54" i="13" s="1"/>
  <c r="AH18" i="13"/>
  <c r="AH53" i="13" s="1"/>
  <c r="Z18" i="13"/>
  <c r="Z53" i="13" s="1"/>
  <c r="R18" i="13"/>
  <c r="R53" i="13" s="1"/>
  <c r="J18" i="13"/>
  <c r="J53" i="13" s="1"/>
  <c r="AE17" i="13"/>
  <c r="AE52" i="13" s="1"/>
  <c r="W17" i="13"/>
  <c r="W52" i="13" s="1"/>
  <c r="O17" i="13"/>
  <c r="O52" i="13" s="1"/>
  <c r="G17" i="13"/>
  <c r="G52" i="13" s="1"/>
  <c r="Y14" i="13"/>
  <c r="Y49" i="13" s="1"/>
  <c r="I14" i="13"/>
  <c r="I49" i="13" s="1"/>
  <c r="V13" i="13"/>
  <c r="V48" i="13" s="1"/>
  <c r="F13" i="13"/>
  <c r="F48" i="13" s="1"/>
  <c r="S12" i="13"/>
  <c r="S47" i="13" s="1"/>
  <c r="AF11" i="13"/>
  <c r="AF46" i="13" s="1"/>
  <c r="P11" i="13"/>
  <c r="P46" i="13" s="1"/>
  <c r="AC10" i="13"/>
  <c r="AC45" i="13" s="1"/>
  <c r="M10" i="13"/>
  <c r="M45" i="13" s="1"/>
  <c r="Z9" i="13"/>
  <c r="Z44" i="13" s="1"/>
  <c r="J9" i="13"/>
  <c r="J44" i="13" s="1"/>
  <c r="E17" i="13"/>
  <c r="E52" i="13" s="1"/>
  <c r="E87" i="13" s="1"/>
  <c r="AG38" i="13"/>
  <c r="AG73" i="13" s="1"/>
  <c r="Q38" i="13"/>
  <c r="Q73" i="13" s="1"/>
  <c r="AD37" i="13"/>
  <c r="AD72" i="13" s="1"/>
  <c r="N37" i="13"/>
  <c r="N72" i="13" s="1"/>
  <c r="AA36" i="13"/>
  <c r="AA71" i="13" s="1"/>
  <c r="K36" i="13"/>
  <c r="K71" i="13" s="1"/>
  <c r="X35" i="13"/>
  <c r="X70" i="13" s="1"/>
  <c r="H35" i="13"/>
  <c r="H70" i="13" s="1"/>
  <c r="U34" i="13"/>
  <c r="U69" i="13" s="1"/>
  <c r="AH33" i="13"/>
  <c r="AH68" i="13" s="1"/>
  <c r="R33" i="13"/>
  <c r="R68" i="13" s="1"/>
  <c r="E35" i="13"/>
  <c r="E70" i="13" s="1"/>
  <c r="E105" i="13" s="1"/>
  <c r="V30" i="13"/>
  <c r="V65" i="13" s="1"/>
  <c r="H30" i="13"/>
  <c r="H65" i="13" s="1"/>
  <c r="AA29" i="13"/>
  <c r="AA64" i="13" s="1"/>
  <c r="Q29" i="13"/>
  <c r="Q64" i="13" s="1"/>
  <c r="AH28" i="13"/>
  <c r="AH63" i="13" s="1"/>
  <c r="X28" i="13"/>
  <c r="X63" i="13" s="1"/>
  <c r="N28" i="13"/>
  <c r="N63" i="13" s="1"/>
  <c r="AE27" i="13"/>
  <c r="AE62" i="13" s="1"/>
  <c r="U27" i="13"/>
  <c r="U62" i="13" s="1"/>
  <c r="K27" i="13"/>
  <c r="K62" i="13" s="1"/>
  <c r="AB26" i="13"/>
  <c r="AB61" i="13" s="1"/>
  <c r="R26" i="13"/>
  <c r="R61" i="13" s="1"/>
  <c r="H26" i="13"/>
  <c r="H61" i="13" s="1"/>
  <c r="Y25" i="13"/>
  <c r="Y60" i="13" s="1"/>
  <c r="O25" i="13"/>
  <c r="O60" i="13" s="1"/>
  <c r="AH22" i="13"/>
  <c r="AH57" i="13" s="1"/>
  <c r="V22" i="13"/>
  <c r="V57" i="13" s="1"/>
  <c r="L22" i="13"/>
  <c r="L57" i="13" s="1"/>
  <c r="AE21" i="13"/>
  <c r="AE56" i="13" s="1"/>
  <c r="S21" i="13"/>
  <c r="S56" i="13" s="1"/>
  <c r="I21" i="13"/>
  <c r="I56" i="13" s="1"/>
  <c r="AB20" i="13"/>
  <c r="AB55" i="13" s="1"/>
  <c r="P20" i="13"/>
  <c r="P55" i="13" s="1"/>
  <c r="X14" i="13"/>
  <c r="X49" i="13" s="1"/>
  <c r="H14" i="13"/>
  <c r="H49" i="13" s="1"/>
  <c r="U13" i="13"/>
  <c r="U48" i="13" s="1"/>
  <c r="AH12" i="13"/>
  <c r="AH47" i="13" s="1"/>
  <c r="R12" i="13"/>
  <c r="R47" i="13" s="1"/>
  <c r="AE11" i="13"/>
  <c r="AE46" i="13" s="1"/>
  <c r="O11" i="13"/>
  <c r="O46" i="13" s="1"/>
  <c r="AB10" i="13"/>
  <c r="AB45" i="13" s="1"/>
  <c r="L10" i="13"/>
  <c r="L45" i="13" s="1"/>
  <c r="Y9" i="13"/>
  <c r="Y44" i="13" s="1"/>
  <c r="I9" i="13"/>
  <c r="I44" i="13" s="1"/>
  <c r="E14" i="13"/>
  <c r="E49" i="13" s="1"/>
  <c r="E84" i="13" s="1"/>
  <c r="AB38" i="13"/>
  <c r="AB73" i="13" s="1"/>
  <c r="L38" i="13"/>
  <c r="L73" i="13" s="1"/>
  <c r="Y37" i="13"/>
  <c r="Y72" i="13" s="1"/>
  <c r="I37" i="13"/>
  <c r="I72" i="13" s="1"/>
  <c r="V36" i="13"/>
  <c r="V71" i="13" s="1"/>
  <c r="F36" i="13"/>
  <c r="F71" i="13" s="1"/>
  <c r="S35" i="13"/>
  <c r="S70" i="13" s="1"/>
  <c r="AF34" i="13"/>
  <c r="AF69" i="13" s="1"/>
  <c r="P34" i="13"/>
  <c r="P69" i="13" s="1"/>
  <c r="AC33" i="13"/>
  <c r="AC68" i="13" s="1"/>
  <c r="M33" i="13"/>
  <c r="M68" i="13" s="1"/>
  <c r="AF30" i="13"/>
  <c r="AF65" i="13" s="1"/>
  <c r="U30" i="13"/>
  <c r="U65" i="13" s="1"/>
  <c r="G30" i="13"/>
  <c r="G65" i="13" s="1"/>
  <c r="Z29" i="13"/>
  <c r="Z64" i="13" s="1"/>
  <c r="P29" i="13"/>
  <c r="P64" i="13" s="1"/>
  <c r="AG28" i="13"/>
  <c r="AG63" i="13" s="1"/>
  <c r="W28" i="13"/>
  <c r="W63" i="13" s="1"/>
  <c r="M28" i="13"/>
  <c r="M63" i="13" s="1"/>
  <c r="AD27" i="13"/>
  <c r="AD62" i="13" s="1"/>
  <c r="T27" i="13"/>
  <c r="T62" i="13" s="1"/>
  <c r="J27" i="13"/>
  <c r="J62" i="13" s="1"/>
  <c r="AA26" i="13"/>
  <c r="AA61" i="13" s="1"/>
  <c r="Q26" i="13"/>
  <c r="Q61" i="13" s="1"/>
  <c r="G26" i="13"/>
  <c r="G61" i="13" s="1"/>
  <c r="X25" i="13"/>
  <c r="X60" i="13" s="1"/>
  <c r="N25" i="13"/>
  <c r="N60" i="13" s="1"/>
  <c r="AG22" i="13"/>
  <c r="AG57" i="13" s="1"/>
  <c r="U22" i="13"/>
  <c r="U57" i="13" s="1"/>
  <c r="K22" i="13"/>
  <c r="K57" i="13" s="1"/>
  <c r="AD21" i="13"/>
  <c r="AD56" i="13" s="1"/>
  <c r="R21" i="13"/>
  <c r="R56" i="13" s="1"/>
  <c r="H21" i="13"/>
  <c r="H56" i="13" s="1"/>
  <c r="AA20" i="13"/>
  <c r="AA55" i="13" s="1"/>
  <c r="O20" i="13"/>
  <c r="O55" i="13" s="1"/>
  <c r="AH19" i="13"/>
  <c r="AH54" i="13" s="1"/>
  <c r="X19" i="13"/>
  <c r="X54" i="13" s="1"/>
  <c r="L19" i="13"/>
  <c r="L54" i="13" s="1"/>
  <c r="AF18" i="13"/>
  <c r="AF53" i="13" s="1"/>
  <c r="X18" i="13"/>
  <c r="X53" i="13" s="1"/>
  <c r="P18" i="13"/>
  <c r="P53" i="13" s="1"/>
  <c r="H18" i="13"/>
  <c r="H53" i="13" s="1"/>
  <c r="AC17" i="13"/>
  <c r="AC52" i="13" s="1"/>
  <c r="U17" i="13"/>
  <c r="U52" i="13" s="1"/>
  <c r="M17" i="13"/>
  <c r="M52" i="13" s="1"/>
  <c r="W14" i="13"/>
  <c r="W49" i="13" s="1"/>
  <c r="G14" i="13"/>
  <c r="G49" i="13" s="1"/>
  <c r="T13" i="13"/>
  <c r="T48" i="13" s="1"/>
  <c r="AG12" i="13"/>
  <c r="AG47" i="13" s="1"/>
  <c r="Q12" i="13"/>
  <c r="Q47" i="13" s="1"/>
  <c r="AD11" i="13"/>
  <c r="AD46" i="13" s="1"/>
  <c r="N11" i="13"/>
  <c r="N46" i="13" s="1"/>
  <c r="AA10" i="13"/>
  <c r="AA45" i="13" s="1"/>
  <c r="K10" i="13"/>
  <c r="K45" i="13" s="1"/>
  <c r="X9" i="13"/>
  <c r="X44" i="13" s="1"/>
  <c r="H9" i="13"/>
  <c r="H44" i="13" s="1"/>
  <c r="E13" i="13"/>
  <c r="E48" i="13" s="1"/>
  <c r="E83" i="13" s="1"/>
  <c r="AA38" i="13"/>
  <c r="AA73" i="13" s="1"/>
  <c r="K38" i="13"/>
  <c r="K73" i="13" s="1"/>
  <c r="X37" i="13"/>
  <c r="X72" i="13" s="1"/>
  <c r="H37" i="13"/>
  <c r="H72" i="13" s="1"/>
  <c r="U36" i="13"/>
  <c r="U71" i="13" s="1"/>
  <c r="AH35" i="13"/>
  <c r="AH70" i="13" s="1"/>
  <c r="R35" i="13"/>
  <c r="R70" i="13" s="1"/>
  <c r="AE34" i="13"/>
  <c r="AE69" i="13" s="1"/>
  <c r="O34" i="13"/>
  <c r="O69" i="13" s="1"/>
  <c r="AB33" i="13"/>
  <c r="AB68" i="13" s="1"/>
  <c r="L33" i="13"/>
  <c r="L68" i="13" s="1"/>
  <c r="AE30" i="13"/>
  <c r="AE65" i="13" s="1"/>
  <c r="S30" i="13"/>
  <c r="S65" i="13" s="1"/>
  <c r="F30" i="13"/>
  <c r="F65" i="13" s="1"/>
  <c r="Y29" i="13"/>
  <c r="Y64" i="13" s="1"/>
  <c r="M29" i="13"/>
  <c r="M64" i="13" s="1"/>
  <c r="AF28" i="13"/>
  <c r="AF63" i="13" s="1"/>
  <c r="V28" i="13"/>
  <c r="V63" i="13" s="1"/>
  <c r="J28" i="13"/>
  <c r="J63" i="13" s="1"/>
  <c r="AC27" i="13"/>
  <c r="AC62" i="13" s="1"/>
  <c r="S27" i="13"/>
  <c r="S62" i="13" s="1"/>
  <c r="R14" i="13"/>
  <c r="R49" i="13" s="1"/>
  <c r="AE13" i="13"/>
  <c r="AE48" i="13" s="1"/>
  <c r="O13" i="13"/>
  <c r="O48" i="13" s="1"/>
  <c r="AB12" i="13"/>
  <c r="AB47" i="13" s="1"/>
  <c r="L12" i="13"/>
  <c r="L47" i="13" s="1"/>
  <c r="Y11" i="13"/>
  <c r="Y46" i="13" s="1"/>
  <c r="I11" i="13"/>
  <c r="I46" i="13" s="1"/>
  <c r="V10" i="13"/>
  <c r="V45" i="13" s="1"/>
  <c r="F10" i="13"/>
  <c r="F45" i="13" s="1"/>
  <c r="S9" i="13"/>
  <c r="S44" i="13" s="1"/>
  <c r="E28" i="13"/>
  <c r="E63" i="13" s="1"/>
  <c r="E98" i="13" s="1"/>
  <c r="Z38" i="13"/>
  <c r="Z73" i="13" s="1"/>
  <c r="J38" i="13"/>
  <c r="J73" i="13" s="1"/>
  <c r="W37" i="13"/>
  <c r="W72" i="13" s="1"/>
  <c r="G37" i="13"/>
  <c r="G72" i="13" s="1"/>
  <c r="T36" i="13"/>
  <c r="T71" i="13" s="1"/>
  <c r="AG35" i="13"/>
  <c r="AG70" i="13" s="1"/>
  <c r="Q35" i="13"/>
  <c r="Q70" i="13" s="1"/>
  <c r="AD34" i="13"/>
  <c r="AD69" i="13" s="1"/>
  <c r="N34" i="13"/>
  <c r="N69" i="13" s="1"/>
  <c r="AA33" i="13"/>
  <c r="AA68" i="13" s="1"/>
  <c r="K33" i="13"/>
  <c r="K68" i="13" s="1"/>
  <c r="AD30" i="13"/>
  <c r="AD65" i="13" s="1"/>
  <c r="P30" i="13"/>
  <c r="P65" i="13" s="1"/>
  <c r="AH29" i="13"/>
  <c r="AH64" i="13" s="1"/>
  <c r="X29" i="13"/>
  <c r="X64" i="13" s="1"/>
  <c r="L29" i="13"/>
  <c r="L64" i="13" s="1"/>
  <c r="AE28" i="13"/>
  <c r="AE63" i="13" s="1"/>
  <c r="U28" i="13"/>
  <c r="U63" i="13" s="1"/>
  <c r="I28" i="13"/>
  <c r="I63" i="13" s="1"/>
  <c r="AB27" i="13"/>
  <c r="AB62" i="13" s="1"/>
  <c r="R27" i="13"/>
  <c r="R62" i="13" s="1"/>
  <c r="F27" i="13"/>
  <c r="F62" i="13" s="1"/>
  <c r="Y26" i="13"/>
  <c r="Y61" i="13" s="1"/>
  <c r="O26" i="13"/>
  <c r="O61" i="13" s="1"/>
  <c r="AF25" i="13"/>
  <c r="AF60" i="13" s="1"/>
  <c r="V25" i="13"/>
  <c r="V60" i="13" s="1"/>
  <c r="L25" i="13"/>
  <c r="L60" i="13" s="1"/>
  <c r="AC22" i="13"/>
  <c r="AC57" i="13" s="1"/>
  <c r="S22" i="13"/>
  <c r="S57" i="13" s="1"/>
  <c r="I22" i="13"/>
  <c r="I57" i="13" s="1"/>
  <c r="Z21" i="13"/>
  <c r="Z56" i="13" s="1"/>
  <c r="P21" i="13"/>
  <c r="P56" i="13" s="1"/>
  <c r="F21" i="13"/>
  <c r="F56" i="13" s="1"/>
  <c r="W20" i="13"/>
  <c r="W55" i="13" s="1"/>
  <c r="M20" i="13"/>
  <c r="M55" i="13" s="1"/>
  <c r="AF19" i="13"/>
  <c r="AF54" i="13" s="1"/>
  <c r="T19" i="13"/>
  <c r="T54" i="13" s="1"/>
  <c r="J19" i="13"/>
  <c r="J54" i="13" s="1"/>
  <c r="AD18" i="13"/>
  <c r="AD53" i="13" s="1"/>
  <c r="V18" i="13"/>
  <c r="V53" i="13" s="1"/>
  <c r="N18" i="13"/>
  <c r="N53" i="13" s="1"/>
  <c r="F18" i="13"/>
  <c r="F53" i="13" s="1"/>
  <c r="AA17" i="13"/>
  <c r="AA52" i="13" s="1"/>
  <c r="S17" i="13"/>
  <c r="S52" i="13" s="1"/>
  <c r="K17" i="13"/>
  <c r="K52" i="13" s="1"/>
  <c r="Q14" i="13"/>
  <c r="Q49" i="13" s="1"/>
  <c r="AD13" i="13"/>
  <c r="AD48" i="13" s="1"/>
  <c r="N13" i="13"/>
  <c r="N48" i="13" s="1"/>
  <c r="AA12" i="13"/>
  <c r="AA47" i="13" s="1"/>
  <c r="K12" i="13"/>
  <c r="K47" i="13" s="1"/>
  <c r="X11" i="13"/>
  <c r="X46" i="13" s="1"/>
  <c r="H11" i="13"/>
  <c r="H46" i="13" s="1"/>
  <c r="U10" i="13"/>
  <c r="U45" i="13" s="1"/>
  <c r="AH9" i="13"/>
  <c r="AH44" i="13" s="1"/>
  <c r="R9" i="13"/>
  <c r="R44" i="13" s="1"/>
  <c r="E27" i="13"/>
  <c r="E62" i="13" s="1"/>
  <c r="E97" i="13" s="1"/>
  <c r="Y38" i="13"/>
  <c r="Y73" i="13" s="1"/>
  <c r="I38" i="13"/>
  <c r="I73" i="13" s="1"/>
  <c r="V37" i="13"/>
  <c r="V72" i="13" s="1"/>
  <c r="F37" i="13"/>
  <c r="F72" i="13" s="1"/>
  <c r="S36" i="13"/>
  <c r="S71" i="13" s="1"/>
  <c r="AF35" i="13"/>
  <c r="AF70" i="13" s="1"/>
  <c r="P35" i="13"/>
  <c r="P70" i="13" s="1"/>
  <c r="AC34" i="13"/>
  <c r="AC69" i="13" s="1"/>
  <c r="M34" i="13"/>
  <c r="M69" i="13" s="1"/>
  <c r="Z33" i="13"/>
  <c r="Z68" i="13" s="1"/>
  <c r="J33" i="13"/>
  <c r="J68" i="13" s="1"/>
  <c r="AC30" i="13"/>
  <c r="AC65" i="13" s="1"/>
  <c r="O30" i="13"/>
  <c r="O65" i="13" s="1"/>
  <c r="AG29" i="13"/>
  <c r="AG64" i="13" s="1"/>
  <c r="U29" i="13"/>
  <c r="U64" i="13" s="1"/>
  <c r="K29" i="13"/>
  <c r="K64" i="13" s="1"/>
  <c r="AD28" i="13"/>
  <c r="AD63" i="13" s="1"/>
  <c r="R28" i="13"/>
  <c r="R63" i="13" s="1"/>
  <c r="H28" i="13"/>
  <c r="H63" i="13" s="1"/>
  <c r="AA27" i="13"/>
  <c r="AA62" i="13" s="1"/>
  <c r="O27" i="13"/>
  <c r="O62" i="13" s="1"/>
  <c r="AH26" i="13"/>
  <c r="AH61" i="13" s="1"/>
  <c r="X26" i="13"/>
  <c r="X61" i="13" s="1"/>
  <c r="L26" i="13"/>
  <c r="L61" i="13" s="1"/>
  <c r="AE25" i="13"/>
  <c r="AE60" i="13" s="1"/>
  <c r="U25" i="13"/>
  <c r="U60" i="13" s="1"/>
  <c r="I25" i="13"/>
  <c r="I60" i="13" s="1"/>
  <c r="AB22" i="13"/>
  <c r="AB57" i="13" s="1"/>
  <c r="R22" i="13"/>
  <c r="R57" i="13" s="1"/>
  <c r="F22" i="13"/>
  <c r="F57" i="13" s="1"/>
  <c r="Y21" i="13"/>
  <c r="Y56" i="13" s="1"/>
  <c r="O21" i="13"/>
  <c r="O56" i="13" s="1"/>
  <c r="AF20" i="13"/>
  <c r="AF55" i="13" s="1"/>
  <c r="V20" i="13"/>
  <c r="V55" i="13" s="1"/>
  <c r="L20" i="13"/>
  <c r="L55" i="13" s="1"/>
  <c r="AC19" i="13"/>
  <c r="AC54" i="13" s="1"/>
  <c r="S19" i="13"/>
  <c r="S54" i="13" s="1"/>
  <c r="I19" i="13"/>
  <c r="I54" i="13" s="1"/>
  <c r="AC18" i="13"/>
  <c r="AC53" i="13" s="1"/>
  <c r="U18" i="13"/>
  <c r="U53" i="13" s="1"/>
  <c r="M18" i="13"/>
  <c r="M53" i="13" s="1"/>
  <c r="AH17" i="13"/>
  <c r="AH52" i="13" s="1"/>
  <c r="Z17" i="13"/>
  <c r="Z52" i="13" s="1"/>
  <c r="R17" i="13"/>
  <c r="R52" i="13" s="1"/>
  <c r="J17" i="13"/>
  <c r="J52" i="13" s="1"/>
  <c r="P14" i="13"/>
  <c r="P49" i="13" s="1"/>
  <c r="J12" i="13"/>
  <c r="J47" i="13" s="1"/>
  <c r="AG9" i="13"/>
  <c r="AG44" i="13" s="1"/>
  <c r="T38" i="13"/>
  <c r="T73" i="13" s="1"/>
  <c r="N36" i="13"/>
  <c r="N71" i="13" s="1"/>
  <c r="H34" i="13"/>
  <c r="H69" i="13" s="1"/>
  <c r="N30" i="13"/>
  <c r="N65" i="13" s="1"/>
  <c r="AC28" i="13"/>
  <c r="AC63" i="13" s="1"/>
  <c r="N27" i="13"/>
  <c r="N62" i="13" s="1"/>
  <c r="P26" i="13"/>
  <c r="P61" i="13" s="1"/>
  <c r="Q25" i="13"/>
  <c r="Q60" i="13" s="1"/>
  <c r="Q22" i="13"/>
  <c r="Q57" i="13" s="1"/>
  <c r="Q21" i="13"/>
  <c r="Q56" i="13" s="1"/>
  <c r="T20" i="13"/>
  <c r="T55" i="13" s="1"/>
  <c r="Y19" i="13"/>
  <c r="Y54" i="13" s="1"/>
  <c r="AG18" i="13"/>
  <c r="AG53" i="13" s="1"/>
  <c r="Q18" i="13"/>
  <c r="Q53" i="13" s="1"/>
  <c r="AD17" i="13"/>
  <c r="AD52" i="13" s="1"/>
  <c r="N17" i="13"/>
  <c r="N52" i="13" s="1"/>
  <c r="O14" i="13"/>
  <c r="O49" i="13" s="1"/>
  <c r="I12" i="13"/>
  <c r="I47" i="13" s="1"/>
  <c r="AF9" i="13"/>
  <c r="AF44" i="13" s="1"/>
  <c r="S38" i="13"/>
  <c r="S73" i="13" s="1"/>
  <c r="M36" i="13"/>
  <c r="M71" i="13" s="1"/>
  <c r="G34" i="13"/>
  <c r="G69" i="13" s="1"/>
  <c r="M30" i="13"/>
  <c r="M65" i="13" s="1"/>
  <c r="Z28" i="13"/>
  <c r="Z63" i="13" s="1"/>
  <c r="M27" i="13"/>
  <c r="M62" i="13" s="1"/>
  <c r="K26" i="13"/>
  <c r="K61" i="13" s="1"/>
  <c r="M25" i="13"/>
  <c r="M60" i="13" s="1"/>
  <c r="N22" i="13"/>
  <c r="N57" i="13" s="1"/>
  <c r="N21" i="13"/>
  <c r="N56" i="13" s="1"/>
  <c r="N20" i="13"/>
  <c r="N55" i="13" s="1"/>
  <c r="U19" i="13"/>
  <c r="U54" i="13" s="1"/>
  <c r="AE18" i="13"/>
  <c r="AE53" i="13" s="1"/>
  <c r="O18" i="13"/>
  <c r="O53" i="13" s="1"/>
  <c r="AB17" i="13"/>
  <c r="AB52" i="13" s="1"/>
  <c r="L17" i="13"/>
  <c r="L52" i="13" s="1"/>
  <c r="B16" i="13"/>
  <c r="AC13" i="13"/>
  <c r="AC48" i="13" s="1"/>
  <c r="W11" i="13"/>
  <c r="W46" i="13" s="1"/>
  <c r="Q9" i="13"/>
  <c r="Q44" i="13" s="1"/>
  <c r="AG37" i="13"/>
  <c r="AG72" i="13" s="1"/>
  <c r="AA35" i="13"/>
  <c r="AA70" i="13" s="1"/>
  <c r="U33" i="13"/>
  <c r="U68" i="13" s="1"/>
  <c r="AF29" i="13"/>
  <c r="AF64" i="13" s="1"/>
  <c r="Q28" i="13"/>
  <c r="Q63" i="13" s="1"/>
  <c r="G27" i="13"/>
  <c r="G62" i="13" s="1"/>
  <c r="J26" i="13"/>
  <c r="J61" i="13" s="1"/>
  <c r="H25" i="13"/>
  <c r="H60" i="13" s="1"/>
  <c r="J22" i="13"/>
  <c r="J57" i="13" s="1"/>
  <c r="K21" i="13"/>
  <c r="K56" i="13" s="1"/>
  <c r="K20" i="13"/>
  <c r="K55" i="13" s="1"/>
  <c r="R19" i="13"/>
  <c r="R54" i="13" s="1"/>
  <c r="AB18" i="13"/>
  <c r="AB53" i="13" s="1"/>
  <c r="L18" i="13"/>
  <c r="L53" i="13" s="1"/>
  <c r="Y17" i="13"/>
  <c r="Y52" i="13" s="1"/>
  <c r="I17" i="13"/>
  <c r="I52" i="13" s="1"/>
  <c r="B8" i="13"/>
  <c r="AB13" i="13"/>
  <c r="AB48" i="13" s="1"/>
  <c r="V11" i="13"/>
  <c r="V46" i="13" s="1"/>
  <c r="P9" i="13"/>
  <c r="P44" i="13" s="1"/>
  <c r="AF37" i="13"/>
  <c r="AF72" i="13" s="1"/>
  <c r="Z35" i="13"/>
  <c r="Z70" i="13" s="1"/>
  <c r="T33" i="13"/>
  <c r="T68" i="13" s="1"/>
  <c r="AC29" i="13"/>
  <c r="AC64" i="13" s="1"/>
  <c r="P28" i="13"/>
  <c r="P63" i="13" s="1"/>
  <c r="AG26" i="13"/>
  <c r="AG61" i="13" s="1"/>
  <c r="AG25" i="13"/>
  <c r="AG60" i="13" s="1"/>
  <c r="G25" i="13"/>
  <c r="G60" i="13" s="1"/>
  <c r="AH21" i="13"/>
  <c r="AH56" i="13" s="1"/>
  <c r="G21" i="13"/>
  <c r="G56" i="13" s="1"/>
  <c r="H20" i="13"/>
  <c r="H55" i="13" s="1"/>
  <c r="Q19" i="13"/>
  <c r="Q54" i="13" s="1"/>
  <c r="AA18" i="13"/>
  <c r="AA53" i="13" s="1"/>
  <c r="K18" i="13"/>
  <c r="K53" i="13" s="1"/>
  <c r="X17" i="13"/>
  <c r="X52" i="13" s="1"/>
  <c r="H17" i="13"/>
  <c r="H52" i="13" s="1"/>
  <c r="M13" i="13"/>
  <c r="M48" i="13" s="1"/>
  <c r="G11" i="13"/>
  <c r="G46" i="13" s="1"/>
  <c r="E26" i="13"/>
  <c r="E61" i="13" s="1"/>
  <c r="E96" i="13" s="1"/>
  <c r="Q37" i="13"/>
  <c r="Q72" i="13" s="1"/>
  <c r="K35" i="13"/>
  <c r="K70" i="13" s="1"/>
  <c r="E38" i="13"/>
  <c r="E73" i="13" s="1"/>
  <c r="E108" i="13" s="1"/>
  <c r="T29" i="13"/>
  <c r="T64" i="13" s="1"/>
  <c r="G28" i="13"/>
  <c r="G63" i="13" s="1"/>
  <c r="AF26" i="13"/>
  <c r="AF61" i="13" s="1"/>
  <c r="AD25" i="13"/>
  <c r="AD60" i="13" s="1"/>
  <c r="AD22" i="13"/>
  <c r="AD57" i="13" s="1"/>
  <c r="AG21" i="13"/>
  <c r="AG56" i="13" s="1"/>
  <c r="AE20" i="13"/>
  <c r="AE55" i="13" s="1"/>
  <c r="F20" i="13"/>
  <c r="F55" i="13" s="1"/>
  <c r="M19" i="13"/>
  <c r="M54" i="13" s="1"/>
  <c r="Y18" i="13"/>
  <c r="Y53" i="13" s="1"/>
  <c r="I18" i="13"/>
  <c r="I53" i="13" s="1"/>
  <c r="V17" i="13"/>
  <c r="V52" i="13" s="1"/>
  <c r="F17" i="13"/>
  <c r="F52" i="13" s="1"/>
  <c r="B67" i="13"/>
  <c r="B32" i="13"/>
  <c r="B24" i="13"/>
  <c r="Y12" i="13"/>
  <c r="Y47" i="13" s="1"/>
  <c r="S10" i="13"/>
  <c r="S45" i="13" s="1"/>
  <c r="B78" i="13"/>
  <c r="AC36" i="13"/>
  <c r="AC71" i="13" s="1"/>
  <c r="W34" i="13"/>
  <c r="W69" i="13" s="1"/>
  <c r="X30" i="13"/>
  <c r="X65" i="13" s="1"/>
  <c r="I29" i="13"/>
  <c r="I64" i="13" s="1"/>
  <c r="W27" i="13"/>
  <c r="W62" i="13" s="1"/>
  <c r="T26" i="13"/>
  <c r="T61" i="13" s="1"/>
  <c r="T25" i="13"/>
  <c r="T60" i="13" s="1"/>
  <c r="T22" i="13"/>
  <c r="T57" i="13" s="1"/>
  <c r="W21" i="13"/>
  <c r="W56" i="13" s="1"/>
  <c r="U20" i="13"/>
  <c r="U55" i="13" s="1"/>
  <c r="AA19" i="13"/>
  <c r="AA54" i="13" s="1"/>
  <c r="G19" i="13"/>
  <c r="G54" i="13" s="1"/>
  <c r="S18" i="13"/>
  <c r="S53" i="13" s="1"/>
  <c r="AF17" i="13"/>
  <c r="AF52" i="13" s="1"/>
  <c r="P17" i="13"/>
  <c r="P52" i="13" s="1"/>
  <c r="L13" i="13"/>
  <c r="L48" i="13" s="1"/>
  <c r="X34" i="13"/>
  <c r="X69" i="13" s="1"/>
  <c r="W26" i="13"/>
  <c r="W61" i="13" s="1"/>
  <c r="X20" i="13"/>
  <c r="X55" i="13" s="1"/>
  <c r="AG17" i="13"/>
  <c r="AG52" i="13" s="1"/>
  <c r="Z12" i="13"/>
  <c r="Z47" i="13" s="1"/>
  <c r="E37" i="13"/>
  <c r="E72" i="13" s="1"/>
  <c r="E107" i="13" s="1"/>
  <c r="AC25" i="13"/>
  <c r="AC60" i="13" s="1"/>
  <c r="AG19" i="13"/>
  <c r="AG54" i="13" s="1"/>
  <c r="T17" i="13"/>
  <c r="T52" i="13" s="1"/>
  <c r="F11" i="13"/>
  <c r="F46" i="13" s="1"/>
  <c r="AA30" i="13"/>
  <c r="AA65" i="13" s="1"/>
  <c r="W25" i="13"/>
  <c r="W60" i="13" s="1"/>
  <c r="AB19" i="13"/>
  <c r="AB54" i="13" s="1"/>
  <c r="Q17" i="13"/>
  <c r="Q52" i="13" s="1"/>
  <c r="B59" i="13"/>
  <c r="B51" i="13"/>
  <c r="T10" i="13"/>
  <c r="T45" i="13" s="1"/>
  <c r="S29" i="13"/>
  <c r="S64" i="13" s="1"/>
  <c r="AA22" i="13"/>
  <c r="AA57" i="13" s="1"/>
  <c r="K19" i="13"/>
  <c r="K54" i="13" s="1"/>
  <c r="B43" i="13"/>
  <c r="E25" i="13"/>
  <c r="E60" i="13" s="1"/>
  <c r="E95" i="13" s="1"/>
  <c r="B86" i="13"/>
  <c r="J29" i="13"/>
  <c r="J64" i="13" s="1"/>
  <c r="Z22" i="13"/>
  <c r="Z57" i="13" s="1"/>
  <c r="H19" i="13"/>
  <c r="H54" i="13" s="1"/>
  <c r="P37" i="13"/>
  <c r="P72" i="13" s="1"/>
  <c r="F28" i="13"/>
  <c r="F63" i="13" s="1"/>
  <c r="AA21" i="13"/>
  <c r="AA56" i="13" s="1"/>
  <c r="W18" i="13"/>
  <c r="W53" i="13" s="1"/>
  <c r="Z27" i="13"/>
  <c r="Z62" i="13" s="1"/>
  <c r="Z26" i="13"/>
  <c r="Z61" i="13" s="1"/>
  <c r="X21" i="13"/>
  <c r="X56" i="13" s="1"/>
  <c r="AD20" i="13"/>
  <c r="AD55" i="13" s="1"/>
  <c r="T18" i="13"/>
  <c r="T53" i="13" s="1"/>
  <c r="G18" i="13"/>
  <c r="G53" i="13" s="1"/>
  <c r="J35" i="13"/>
  <c r="J70" i="13" s="1"/>
  <c r="AD36" i="13"/>
  <c r="AD71" i="13" s="1"/>
  <c r="F95" i="13" l="1"/>
  <c r="G95" i="13" s="1"/>
  <c r="H95" i="13" s="1"/>
  <c r="I95" i="13" s="1"/>
  <c r="J95" i="13" s="1"/>
  <c r="K95" i="13" s="1"/>
  <c r="L95" i="13" s="1"/>
  <c r="M95" i="13" s="1"/>
  <c r="N95" i="13" s="1"/>
  <c r="O95" i="13" s="1"/>
  <c r="P95" i="13" s="1"/>
  <c r="Q95" i="13" s="1"/>
  <c r="R95" i="13" s="1"/>
  <c r="S95" i="13" s="1"/>
  <c r="T95" i="13" s="1"/>
  <c r="U95" i="13" s="1"/>
  <c r="V95" i="13" s="1"/>
  <c r="W95" i="13" s="1"/>
  <c r="X95" i="13" s="1"/>
  <c r="Y95" i="13" s="1"/>
  <c r="Z95" i="13" s="1"/>
  <c r="AA95" i="13" s="1"/>
  <c r="AB95" i="13" s="1"/>
  <c r="AC95" i="13" s="1"/>
  <c r="AD95" i="13" s="1"/>
  <c r="AE95" i="13" s="1"/>
  <c r="AF95" i="13" s="1"/>
  <c r="AG95" i="13" s="1"/>
  <c r="AH95" i="13" s="1"/>
  <c r="F83" i="13"/>
  <c r="G83" i="13" s="1"/>
  <c r="H83" i="13" s="1"/>
  <c r="I83" i="13" s="1"/>
  <c r="J83" i="13" s="1"/>
  <c r="K83" i="13" s="1"/>
  <c r="L83" i="13" s="1"/>
  <c r="M83" i="13" s="1"/>
  <c r="N83" i="13" s="1"/>
  <c r="O83" i="13" s="1"/>
  <c r="P83" i="13" s="1"/>
  <c r="Q83" i="13" s="1"/>
  <c r="R83" i="13" s="1"/>
  <c r="S83" i="13" s="1"/>
  <c r="T83" i="13" s="1"/>
  <c r="U83" i="13" s="1"/>
  <c r="V83" i="13" s="1"/>
  <c r="W83" i="13" s="1"/>
  <c r="X83" i="13" s="1"/>
  <c r="Y83" i="13" s="1"/>
  <c r="Z83" i="13" s="1"/>
  <c r="AA83" i="13" s="1"/>
  <c r="AB83" i="13" s="1"/>
  <c r="AC83" i="13" s="1"/>
  <c r="AD83" i="13" s="1"/>
  <c r="AE83" i="13" s="1"/>
  <c r="AF83" i="13" s="1"/>
  <c r="AG83" i="13" s="1"/>
  <c r="AH83" i="13" s="1"/>
  <c r="F79" i="13"/>
  <c r="G79" i="13" s="1"/>
  <c r="H79" i="13" s="1"/>
  <c r="I79" i="13" s="1"/>
  <c r="J79" i="13" s="1"/>
  <c r="K79" i="13" s="1"/>
  <c r="L79" i="13" s="1"/>
  <c r="M79" i="13" s="1"/>
  <c r="N79" i="13" s="1"/>
  <c r="O79" i="13" s="1"/>
  <c r="P79" i="13" s="1"/>
  <c r="Q79" i="13" s="1"/>
  <c r="R79" i="13" s="1"/>
  <c r="S79" i="13" s="1"/>
  <c r="T79" i="13" s="1"/>
  <c r="U79" i="13" s="1"/>
  <c r="V79" i="13" s="1"/>
  <c r="W79" i="13" s="1"/>
  <c r="X79" i="13" s="1"/>
  <c r="Y79" i="13" s="1"/>
  <c r="Z79" i="13" s="1"/>
  <c r="AA79" i="13" s="1"/>
  <c r="AB79" i="13" s="1"/>
  <c r="AC79" i="13" s="1"/>
  <c r="AD79" i="13" s="1"/>
  <c r="AE79" i="13" s="1"/>
  <c r="AF79" i="13" s="1"/>
  <c r="AG79" i="13" s="1"/>
  <c r="AH79" i="13" s="1"/>
  <c r="F108" i="13"/>
  <c r="G108" i="13" s="1"/>
  <c r="H108" i="13" s="1"/>
  <c r="I108" i="13" s="1"/>
  <c r="J108" i="13" s="1"/>
  <c r="K108" i="13" s="1"/>
  <c r="L108" i="13" s="1"/>
  <c r="M108" i="13" s="1"/>
  <c r="N108" i="13" s="1"/>
  <c r="O108" i="13" s="1"/>
  <c r="P108" i="13" s="1"/>
  <c r="Q108" i="13" s="1"/>
  <c r="R108" i="13" s="1"/>
  <c r="S108" i="13" s="1"/>
  <c r="T108" i="13" s="1"/>
  <c r="U108" i="13" s="1"/>
  <c r="V108" i="13" s="1"/>
  <c r="W108" i="13" s="1"/>
  <c r="X108" i="13" s="1"/>
  <c r="Y108" i="13" s="1"/>
  <c r="Z108" i="13" s="1"/>
  <c r="AA108" i="13" s="1"/>
  <c r="AB108" i="13" s="1"/>
  <c r="AC108" i="13" s="1"/>
  <c r="AD108" i="13" s="1"/>
  <c r="AE108" i="13" s="1"/>
  <c r="AF108" i="13" s="1"/>
  <c r="AG108" i="13" s="1"/>
  <c r="AH108" i="13" s="1"/>
  <c r="F107" i="13"/>
  <c r="G107" i="13" s="1"/>
  <c r="H107" i="13" s="1"/>
  <c r="I107" i="13" s="1"/>
  <c r="J107" i="13" s="1"/>
  <c r="K107" i="13" s="1"/>
  <c r="L107" i="13" s="1"/>
  <c r="M107" i="13" s="1"/>
  <c r="N107" i="13" s="1"/>
  <c r="O107" i="13" s="1"/>
  <c r="P107" i="13" s="1"/>
  <c r="Q107" i="13" s="1"/>
  <c r="R107" i="13" s="1"/>
  <c r="S107" i="13" s="1"/>
  <c r="T107" i="13" s="1"/>
  <c r="U107" i="13" s="1"/>
  <c r="V107" i="13" s="1"/>
  <c r="W107" i="13" s="1"/>
  <c r="X107" i="13" s="1"/>
  <c r="Y107" i="13" s="1"/>
  <c r="Z107" i="13" s="1"/>
  <c r="AA107" i="13" s="1"/>
  <c r="AB107" i="13" s="1"/>
  <c r="AC107" i="13" s="1"/>
  <c r="AD107" i="13" s="1"/>
  <c r="AE107" i="13" s="1"/>
  <c r="AF107" i="13" s="1"/>
  <c r="AG107" i="13" s="1"/>
  <c r="AH107" i="13" s="1"/>
  <c r="F105" i="13"/>
  <c r="G105" i="13" s="1"/>
  <c r="H105" i="13" s="1"/>
  <c r="I105" i="13" s="1"/>
  <c r="J105" i="13" s="1"/>
  <c r="K105" i="13" s="1"/>
  <c r="L105" i="13" s="1"/>
  <c r="M105" i="13" s="1"/>
  <c r="N105" i="13" s="1"/>
  <c r="O105" i="13" s="1"/>
  <c r="P105" i="13" s="1"/>
  <c r="Q105" i="13" s="1"/>
  <c r="R105" i="13" s="1"/>
  <c r="S105" i="13" s="1"/>
  <c r="T105" i="13" s="1"/>
  <c r="U105" i="13" s="1"/>
  <c r="V105" i="13" s="1"/>
  <c r="W105" i="13" s="1"/>
  <c r="X105" i="13" s="1"/>
  <c r="Y105" i="13" s="1"/>
  <c r="Z105" i="13" s="1"/>
  <c r="AA105" i="13" s="1"/>
  <c r="AB105" i="13" s="1"/>
  <c r="AC105" i="13" s="1"/>
  <c r="AD105" i="13" s="1"/>
  <c r="AE105" i="13" s="1"/>
  <c r="AF105" i="13" s="1"/>
  <c r="AG105" i="13" s="1"/>
  <c r="AH105" i="13" s="1"/>
  <c r="F97" i="13"/>
  <c r="G97" i="13" s="1"/>
  <c r="H97" i="13" s="1"/>
  <c r="I97" i="13" s="1"/>
  <c r="J97" i="13" s="1"/>
  <c r="K97" i="13" s="1"/>
  <c r="L97" i="13" s="1"/>
  <c r="M97" i="13" s="1"/>
  <c r="N97" i="13" s="1"/>
  <c r="O97" i="13" s="1"/>
  <c r="P97" i="13" s="1"/>
  <c r="Q97" i="13" s="1"/>
  <c r="R97" i="13" s="1"/>
  <c r="S97" i="13" s="1"/>
  <c r="T97" i="13" s="1"/>
  <c r="U97" i="13" s="1"/>
  <c r="V97" i="13" s="1"/>
  <c r="W97" i="13" s="1"/>
  <c r="X97" i="13" s="1"/>
  <c r="Y97" i="13" s="1"/>
  <c r="Z97" i="13" s="1"/>
  <c r="AA97" i="13" s="1"/>
  <c r="AB97" i="13" s="1"/>
  <c r="AC97" i="13" s="1"/>
  <c r="AD97" i="13" s="1"/>
  <c r="AE97" i="13" s="1"/>
  <c r="AF97" i="13" s="1"/>
  <c r="AG97" i="13" s="1"/>
  <c r="AH97" i="13" s="1"/>
  <c r="F84" i="13"/>
  <c r="G84" i="13" s="1"/>
  <c r="H84" i="13" s="1"/>
  <c r="I84" i="13" s="1"/>
  <c r="J84" i="13" s="1"/>
  <c r="K84" i="13" s="1"/>
  <c r="L84" i="13" s="1"/>
  <c r="M84" i="13" s="1"/>
  <c r="N84" i="13" s="1"/>
  <c r="O84" i="13" s="1"/>
  <c r="P84" i="13" s="1"/>
  <c r="Q84" i="13" s="1"/>
  <c r="R84" i="13" s="1"/>
  <c r="S84" i="13" s="1"/>
  <c r="T84" i="13" s="1"/>
  <c r="U84" i="13" s="1"/>
  <c r="V84" i="13" s="1"/>
  <c r="W84" i="13" s="1"/>
  <c r="X84" i="13" s="1"/>
  <c r="Y84" i="13" s="1"/>
  <c r="Z84" i="13" s="1"/>
  <c r="AA84" i="13" s="1"/>
  <c r="AB84" i="13" s="1"/>
  <c r="AC84" i="13" s="1"/>
  <c r="AD84" i="13" s="1"/>
  <c r="AE84" i="13" s="1"/>
  <c r="AF84" i="13" s="1"/>
  <c r="AG84" i="13" s="1"/>
  <c r="AH84" i="13" s="1"/>
  <c r="F89" i="13"/>
  <c r="G89" i="13" s="1"/>
  <c r="H89" i="13" s="1"/>
  <c r="I89" i="13" s="1"/>
  <c r="J89" i="13" s="1"/>
  <c r="K89" i="13" s="1"/>
  <c r="L89" i="13" s="1"/>
  <c r="M89" i="13" s="1"/>
  <c r="N89" i="13" s="1"/>
  <c r="O89" i="13" s="1"/>
  <c r="P89" i="13" s="1"/>
  <c r="Q89" i="13" s="1"/>
  <c r="R89" i="13" s="1"/>
  <c r="S89" i="13" s="1"/>
  <c r="T89" i="13" s="1"/>
  <c r="U89" i="13" s="1"/>
  <c r="V89" i="13" s="1"/>
  <c r="W89" i="13" s="1"/>
  <c r="X89" i="13" s="1"/>
  <c r="Y89" i="13" s="1"/>
  <c r="Z89" i="13" s="1"/>
  <c r="AA89" i="13" s="1"/>
  <c r="AB89" i="13" s="1"/>
  <c r="AC89" i="13" s="1"/>
  <c r="AD89" i="13" s="1"/>
  <c r="AE89" i="13" s="1"/>
  <c r="AF89" i="13" s="1"/>
  <c r="AG89" i="13" s="1"/>
  <c r="AH89" i="13" s="1"/>
  <c r="F96" i="13"/>
  <c r="G96" i="13" s="1"/>
  <c r="H96" i="13" s="1"/>
  <c r="I96" i="13" s="1"/>
  <c r="J96" i="13" s="1"/>
  <c r="K96" i="13" s="1"/>
  <c r="L96" i="13" s="1"/>
  <c r="M96" i="13" s="1"/>
  <c r="N96" i="13" s="1"/>
  <c r="O96" i="13" s="1"/>
  <c r="P96" i="13" s="1"/>
  <c r="Q96" i="13" s="1"/>
  <c r="R96" i="13" s="1"/>
  <c r="S96" i="13" s="1"/>
  <c r="T96" i="13" s="1"/>
  <c r="U96" i="13" s="1"/>
  <c r="V96" i="13" s="1"/>
  <c r="W96" i="13" s="1"/>
  <c r="X96" i="13" s="1"/>
  <c r="Y96" i="13" s="1"/>
  <c r="Z96" i="13" s="1"/>
  <c r="AA96" i="13" s="1"/>
  <c r="AB96" i="13" s="1"/>
  <c r="AC96" i="13" s="1"/>
  <c r="AD96" i="13" s="1"/>
  <c r="AE96" i="13" s="1"/>
  <c r="AF96" i="13" s="1"/>
  <c r="AG96" i="13" s="1"/>
  <c r="AH96" i="13" s="1"/>
  <c r="F88" i="13"/>
  <c r="G88" i="13" s="1"/>
  <c r="H88" i="13" s="1"/>
  <c r="I88" i="13" s="1"/>
  <c r="J88" i="13" s="1"/>
  <c r="K88" i="13" s="1"/>
  <c r="L88" i="13" s="1"/>
  <c r="M88" i="13" s="1"/>
  <c r="N88" i="13" s="1"/>
  <c r="O88" i="13" s="1"/>
  <c r="P88" i="13" s="1"/>
  <c r="Q88" i="13" s="1"/>
  <c r="R88" i="13" s="1"/>
  <c r="S88" i="13" s="1"/>
  <c r="T88" i="13" s="1"/>
  <c r="U88" i="13" s="1"/>
  <c r="V88" i="13" s="1"/>
  <c r="W88" i="13" s="1"/>
  <c r="X88" i="13" s="1"/>
  <c r="Y88" i="13" s="1"/>
  <c r="Z88" i="13" s="1"/>
  <c r="AA88" i="13" s="1"/>
  <c r="AB88" i="13" s="1"/>
  <c r="AC88" i="13" s="1"/>
  <c r="AD88" i="13" s="1"/>
  <c r="AE88" i="13" s="1"/>
  <c r="AF88" i="13" s="1"/>
  <c r="AG88" i="13" s="1"/>
  <c r="AH88" i="13" s="1"/>
  <c r="F99" i="13"/>
  <c r="G99" i="13" s="1"/>
  <c r="H99" i="13" s="1"/>
  <c r="I99" i="13" s="1"/>
  <c r="J99" i="13" s="1"/>
  <c r="K99" i="13" s="1"/>
  <c r="L99" i="13" s="1"/>
  <c r="M99" i="13" s="1"/>
  <c r="N99" i="13" s="1"/>
  <c r="O99" i="13" s="1"/>
  <c r="P99" i="13" s="1"/>
  <c r="Q99" i="13" s="1"/>
  <c r="R99" i="13" s="1"/>
  <c r="S99" i="13" s="1"/>
  <c r="T99" i="13" s="1"/>
  <c r="U99" i="13" s="1"/>
  <c r="V99" i="13" s="1"/>
  <c r="W99" i="13" s="1"/>
  <c r="X99" i="13" s="1"/>
  <c r="Y99" i="13" s="1"/>
  <c r="Z99" i="13" s="1"/>
  <c r="AA99" i="13" s="1"/>
  <c r="AB99" i="13" s="1"/>
  <c r="AC99" i="13" s="1"/>
  <c r="AD99" i="13" s="1"/>
  <c r="AE99" i="13" s="1"/>
  <c r="AF99" i="13" s="1"/>
  <c r="AG99" i="13" s="1"/>
  <c r="AH99" i="13" s="1"/>
  <c r="F81" i="13"/>
  <c r="G81" i="13" s="1"/>
  <c r="H81" i="13" s="1"/>
  <c r="I81" i="13" s="1"/>
  <c r="J81" i="13" s="1"/>
  <c r="K81" i="13" s="1"/>
  <c r="L81" i="13" s="1"/>
  <c r="M81" i="13" s="1"/>
  <c r="N81" i="13" s="1"/>
  <c r="O81" i="13" s="1"/>
  <c r="P81" i="13" s="1"/>
  <c r="Q81" i="13" s="1"/>
  <c r="R81" i="13" s="1"/>
  <c r="S81" i="13" s="1"/>
  <c r="T81" i="13" s="1"/>
  <c r="U81" i="13" s="1"/>
  <c r="V81" i="13" s="1"/>
  <c r="W81" i="13" s="1"/>
  <c r="X81" i="13" s="1"/>
  <c r="Y81" i="13" s="1"/>
  <c r="Z81" i="13" s="1"/>
  <c r="AA81" i="13" s="1"/>
  <c r="AB81" i="13" s="1"/>
  <c r="AC81" i="13" s="1"/>
  <c r="AD81" i="13" s="1"/>
  <c r="AE81" i="13" s="1"/>
  <c r="AF81" i="13" s="1"/>
  <c r="AG81" i="13" s="1"/>
  <c r="AH81" i="13" s="1"/>
  <c r="F80" i="13"/>
  <c r="G80" i="13" s="1"/>
  <c r="H80" i="13" s="1"/>
  <c r="I80" i="13" s="1"/>
  <c r="J80" i="13" s="1"/>
  <c r="K80" i="13" s="1"/>
  <c r="L80" i="13" s="1"/>
  <c r="M80" i="13" s="1"/>
  <c r="N80" i="13" s="1"/>
  <c r="O80" i="13" s="1"/>
  <c r="P80" i="13" s="1"/>
  <c r="Q80" i="13" s="1"/>
  <c r="R80" i="13" s="1"/>
  <c r="S80" i="13" s="1"/>
  <c r="T80" i="13" s="1"/>
  <c r="U80" i="13" s="1"/>
  <c r="V80" i="13" s="1"/>
  <c r="W80" i="13" s="1"/>
  <c r="X80" i="13" s="1"/>
  <c r="Y80" i="13" s="1"/>
  <c r="Z80" i="13" s="1"/>
  <c r="AA80" i="13" s="1"/>
  <c r="AB80" i="13" s="1"/>
  <c r="AC80" i="13" s="1"/>
  <c r="AD80" i="13" s="1"/>
  <c r="AE80" i="13" s="1"/>
  <c r="AF80" i="13" s="1"/>
  <c r="AG80" i="13" s="1"/>
  <c r="AH80" i="13" s="1"/>
  <c r="F103" i="13"/>
  <c r="G103" i="13" s="1"/>
  <c r="H103" i="13" s="1"/>
  <c r="I103" i="13" s="1"/>
  <c r="J103" i="13" s="1"/>
  <c r="K103" i="13" s="1"/>
  <c r="L103" i="13" s="1"/>
  <c r="M103" i="13" s="1"/>
  <c r="N103" i="13" s="1"/>
  <c r="O103" i="13" s="1"/>
  <c r="P103" i="13" s="1"/>
  <c r="Q103" i="13" s="1"/>
  <c r="R103" i="13" s="1"/>
  <c r="S103" i="13" s="1"/>
  <c r="T103" i="13" s="1"/>
  <c r="U103" i="13" s="1"/>
  <c r="V103" i="13" s="1"/>
  <c r="W103" i="13" s="1"/>
  <c r="X103" i="13" s="1"/>
  <c r="Y103" i="13" s="1"/>
  <c r="Z103" i="13" s="1"/>
  <c r="AA103" i="13" s="1"/>
  <c r="AB103" i="13" s="1"/>
  <c r="AC103" i="13" s="1"/>
  <c r="AD103" i="13" s="1"/>
  <c r="AE103" i="13" s="1"/>
  <c r="AF103" i="13" s="1"/>
  <c r="AG103" i="13" s="1"/>
  <c r="AH103" i="13" s="1"/>
  <c r="F91" i="13"/>
  <c r="G91" i="13" s="1"/>
  <c r="H91" i="13" s="1"/>
  <c r="I91" i="13" s="1"/>
  <c r="J91" i="13" s="1"/>
  <c r="K91" i="13" s="1"/>
  <c r="L91" i="13" s="1"/>
  <c r="M91" i="13" s="1"/>
  <c r="N91" i="13" s="1"/>
  <c r="O91" i="13" s="1"/>
  <c r="P91" i="13" s="1"/>
  <c r="Q91" i="13" s="1"/>
  <c r="R91" i="13" s="1"/>
  <c r="S91" i="13" s="1"/>
  <c r="T91" i="13" s="1"/>
  <c r="U91" i="13" s="1"/>
  <c r="V91" i="13" s="1"/>
  <c r="W91" i="13" s="1"/>
  <c r="X91" i="13" s="1"/>
  <c r="Y91" i="13" s="1"/>
  <c r="Z91" i="13" s="1"/>
  <c r="AA91" i="13" s="1"/>
  <c r="AB91" i="13" s="1"/>
  <c r="AC91" i="13" s="1"/>
  <c r="AD91" i="13" s="1"/>
  <c r="AE91" i="13" s="1"/>
  <c r="AF91" i="13" s="1"/>
  <c r="AG91" i="13" s="1"/>
  <c r="AH91" i="13" s="1"/>
  <c r="F106" i="13"/>
  <c r="G106" i="13" s="1"/>
  <c r="H106" i="13" s="1"/>
  <c r="I106" i="13" s="1"/>
  <c r="J106" i="13" s="1"/>
  <c r="K106" i="13" s="1"/>
  <c r="L106" i="13" s="1"/>
  <c r="M106" i="13" s="1"/>
  <c r="N106" i="13" s="1"/>
  <c r="O106" i="13" s="1"/>
  <c r="P106" i="13" s="1"/>
  <c r="Q106" i="13" s="1"/>
  <c r="R106" i="13" s="1"/>
  <c r="S106" i="13" s="1"/>
  <c r="T106" i="13" s="1"/>
  <c r="U106" i="13" s="1"/>
  <c r="V106" i="13" s="1"/>
  <c r="W106" i="13" s="1"/>
  <c r="X106" i="13" s="1"/>
  <c r="Y106" i="13" s="1"/>
  <c r="Z106" i="13" s="1"/>
  <c r="AA106" i="13" s="1"/>
  <c r="AB106" i="13" s="1"/>
  <c r="AC106" i="13" s="1"/>
  <c r="AD106" i="13" s="1"/>
  <c r="AE106" i="13" s="1"/>
  <c r="AF106" i="13" s="1"/>
  <c r="AG106" i="13" s="1"/>
  <c r="AH106" i="13" s="1"/>
  <c r="F90" i="13"/>
  <c r="G90" i="13" s="1"/>
  <c r="H90" i="13" s="1"/>
  <c r="I90" i="13" s="1"/>
  <c r="J90" i="13" s="1"/>
  <c r="K90" i="13" s="1"/>
  <c r="L90" i="13" s="1"/>
  <c r="M90" i="13" s="1"/>
  <c r="N90" i="13" s="1"/>
  <c r="O90" i="13" s="1"/>
  <c r="P90" i="13" s="1"/>
  <c r="Q90" i="13" s="1"/>
  <c r="R90" i="13" s="1"/>
  <c r="S90" i="13" s="1"/>
  <c r="T90" i="13" s="1"/>
  <c r="U90" i="13" s="1"/>
  <c r="V90" i="13" s="1"/>
  <c r="W90" i="13" s="1"/>
  <c r="X90" i="13" s="1"/>
  <c r="Y90" i="13" s="1"/>
  <c r="Z90" i="13" s="1"/>
  <c r="AA90" i="13" s="1"/>
  <c r="AB90" i="13" s="1"/>
  <c r="AC90" i="13" s="1"/>
  <c r="AD90" i="13" s="1"/>
  <c r="AE90" i="13" s="1"/>
  <c r="AF90" i="13" s="1"/>
  <c r="AG90" i="13" s="1"/>
  <c r="AH90" i="13" s="1"/>
  <c r="F82" i="13"/>
  <c r="G82" i="13" s="1"/>
  <c r="H82" i="13" s="1"/>
  <c r="I82" i="13" s="1"/>
  <c r="J82" i="13" s="1"/>
  <c r="K82" i="13" s="1"/>
  <c r="L82" i="13" s="1"/>
  <c r="M82" i="13" s="1"/>
  <c r="N82" i="13" s="1"/>
  <c r="O82" i="13" s="1"/>
  <c r="P82" i="13" s="1"/>
  <c r="Q82" i="13" s="1"/>
  <c r="R82" i="13" s="1"/>
  <c r="S82" i="13" s="1"/>
  <c r="T82" i="13" s="1"/>
  <c r="U82" i="13" s="1"/>
  <c r="V82" i="13" s="1"/>
  <c r="W82" i="13" s="1"/>
  <c r="X82" i="13" s="1"/>
  <c r="Y82" i="13" s="1"/>
  <c r="Z82" i="13" s="1"/>
  <c r="AA82" i="13" s="1"/>
  <c r="AB82" i="13" s="1"/>
  <c r="AC82" i="13" s="1"/>
  <c r="AD82" i="13" s="1"/>
  <c r="AE82" i="13" s="1"/>
  <c r="AF82" i="13" s="1"/>
  <c r="AG82" i="13" s="1"/>
  <c r="AH82" i="13" s="1"/>
  <c r="F100" i="13"/>
  <c r="G100" i="13" s="1"/>
  <c r="H100" i="13" s="1"/>
  <c r="I100" i="13" s="1"/>
  <c r="J100" i="13" s="1"/>
  <c r="K100" i="13" s="1"/>
  <c r="L100" i="13" s="1"/>
  <c r="M100" i="13" s="1"/>
  <c r="N100" i="13" s="1"/>
  <c r="O100" i="13" s="1"/>
  <c r="P100" i="13" s="1"/>
  <c r="Q100" i="13" s="1"/>
  <c r="R100" i="13" s="1"/>
  <c r="S100" i="13" s="1"/>
  <c r="T100" i="13" s="1"/>
  <c r="U100" i="13" s="1"/>
  <c r="V100" i="13" s="1"/>
  <c r="W100" i="13" s="1"/>
  <c r="X100" i="13" s="1"/>
  <c r="Y100" i="13" s="1"/>
  <c r="Z100" i="13" s="1"/>
  <c r="AA100" i="13" s="1"/>
  <c r="AB100" i="13" s="1"/>
  <c r="AC100" i="13" s="1"/>
  <c r="AD100" i="13" s="1"/>
  <c r="AE100" i="13" s="1"/>
  <c r="AF100" i="13" s="1"/>
  <c r="AG100" i="13" s="1"/>
  <c r="AH100" i="13" s="1"/>
  <c r="F104" i="13"/>
  <c r="G104" i="13" s="1"/>
  <c r="H104" i="13" s="1"/>
  <c r="I104" i="13" s="1"/>
  <c r="J104" i="13" s="1"/>
  <c r="K104" i="13" s="1"/>
  <c r="L104" i="13" s="1"/>
  <c r="M104" i="13" s="1"/>
  <c r="N104" i="13" s="1"/>
  <c r="O104" i="13" s="1"/>
  <c r="P104" i="13" s="1"/>
  <c r="Q104" i="13" s="1"/>
  <c r="R104" i="13" s="1"/>
  <c r="S104" i="13" s="1"/>
  <c r="T104" i="13" s="1"/>
  <c r="U104" i="13" s="1"/>
  <c r="V104" i="13" s="1"/>
  <c r="W104" i="13" s="1"/>
  <c r="X104" i="13" s="1"/>
  <c r="Y104" i="13" s="1"/>
  <c r="Z104" i="13" s="1"/>
  <c r="AA104" i="13" s="1"/>
  <c r="AB104" i="13" s="1"/>
  <c r="AC104" i="13" s="1"/>
  <c r="AD104" i="13" s="1"/>
  <c r="AE104" i="13" s="1"/>
  <c r="AF104" i="13" s="1"/>
  <c r="AG104" i="13" s="1"/>
  <c r="AH104" i="13" s="1"/>
  <c r="F92" i="13"/>
  <c r="G92" i="13" s="1"/>
  <c r="H92" i="13" s="1"/>
  <c r="I92" i="13" s="1"/>
  <c r="J92" i="13" s="1"/>
  <c r="K92" i="13" s="1"/>
  <c r="L92" i="13" s="1"/>
  <c r="M92" i="13" s="1"/>
  <c r="N92" i="13" s="1"/>
  <c r="O92" i="13" s="1"/>
  <c r="P92" i="13" s="1"/>
  <c r="Q92" i="13" s="1"/>
  <c r="R92" i="13" s="1"/>
  <c r="S92" i="13" s="1"/>
  <c r="T92" i="13" s="1"/>
  <c r="U92" i="13" s="1"/>
  <c r="V92" i="13" s="1"/>
  <c r="W92" i="13" s="1"/>
  <c r="X92" i="13" s="1"/>
  <c r="Y92" i="13" s="1"/>
  <c r="Z92" i="13" s="1"/>
  <c r="AA92" i="13" s="1"/>
  <c r="AB92" i="13" s="1"/>
  <c r="AC92" i="13" s="1"/>
  <c r="AD92" i="13" s="1"/>
  <c r="AE92" i="13" s="1"/>
  <c r="AF92" i="13" s="1"/>
  <c r="AG92" i="13" s="1"/>
  <c r="AH92" i="13" s="1"/>
  <c r="F98" i="13"/>
  <c r="G98" i="13" s="1"/>
  <c r="H98" i="13" s="1"/>
  <c r="I98" i="13" s="1"/>
  <c r="J98" i="13" s="1"/>
  <c r="K98" i="13" s="1"/>
  <c r="L98" i="13" s="1"/>
  <c r="M98" i="13" s="1"/>
  <c r="N98" i="13" s="1"/>
  <c r="O98" i="13" s="1"/>
  <c r="P98" i="13" s="1"/>
  <c r="Q98" i="13" s="1"/>
  <c r="R98" i="13" s="1"/>
  <c r="S98" i="13" s="1"/>
  <c r="T98" i="13" s="1"/>
  <c r="U98" i="13" s="1"/>
  <c r="V98" i="13" s="1"/>
  <c r="W98" i="13" s="1"/>
  <c r="X98" i="13" s="1"/>
  <c r="Y98" i="13" s="1"/>
  <c r="Z98" i="13" s="1"/>
  <c r="AA98" i="13" s="1"/>
  <c r="AB98" i="13" s="1"/>
  <c r="AC98" i="13" s="1"/>
  <c r="AD98" i="13" s="1"/>
  <c r="AE98" i="13" s="1"/>
  <c r="AF98" i="13" s="1"/>
  <c r="AG98" i="13" s="1"/>
  <c r="AH98" i="13" s="1"/>
  <c r="F87" i="13"/>
  <c r="G87" i="13" s="1"/>
  <c r="H87" i="13" s="1"/>
  <c r="I87" i="13" s="1"/>
  <c r="J87" i="13" s="1"/>
  <c r="K87" i="13" s="1"/>
  <c r="L87" i="13" s="1"/>
  <c r="M87" i="13" s="1"/>
  <c r="N87" i="13" s="1"/>
  <c r="O87" i="13" s="1"/>
  <c r="P87" i="13" s="1"/>
  <c r="Q87" i="13" s="1"/>
  <c r="R87" i="13" s="1"/>
  <c r="S87" i="13" s="1"/>
  <c r="T87" i="13" s="1"/>
  <c r="U87" i="13" s="1"/>
  <c r="V87" i="13" s="1"/>
  <c r="W87" i="13" s="1"/>
  <c r="X87" i="13" s="1"/>
  <c r="Y87" i="13" s="1"/>
  <c r="Z87" i="13" s="1"/>
  <c r="AA87" i="13" s="1"/>
  <c r="AB87" i="13" s="1"/>
  <c r="AC87" i="13" s="1"/>
  <c r="AD87" i="13" s="1"/>
  <c r="AE87" i="13" s="1"/>
  <c r="AF87" i="13" s="1"/>
  <c r="AG87" i="13" s="1"/>
  <c r="AH87" i="1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<sst xmlns="http://schemas.openxmlformats.org/spreadsheetml/2006/main" count="4020" uniqueCount="175">
  <si>
    <t>Options</t>
  </si>
  <si>
    <t>Base</t>
  </si>
  <si>
    <t>Option 3</t>
  </si>
  <si>
    <t>Option 4</t>
  </si>
  <si>
    <t>Option 5</t>
  </si>
  <si>
    <t>Short description</t>
  </si>
  <si>
    <t>Option 6</t>
  </si>
  <si>
    <t>Avoided unrelated TNSP expenditure</t>
  </si>
  <si>
    <t xml:space="preserve">Avoided fuel consumption from generation dispatch </t>
  </si>
  <si>
    <t xml:space="preserve">Avoided voluntary load curtailment </t>
  </si>
  <si>
    <t>Avoided costs for non RIT-T proponent parties</t>
  </si>
  <si>
    <t>Competition benefits</t>
  </si>
  <si>
    <t>Capital costs</t>
  </si>
  <si>
    <t>Operating and maintenance costs</t>
  </si>
  <si>
    <t>Option name</t>
  </si>
  <si>
    <t>Capex component</t>
  </si>
  <si>
    <t>Amount</t>
  </si>
  <si>
    <t>Asset life</t>
  </si>
  <si>
    <t>General parameters</t>
  </si>
  <si>
    <t>Parameter</t>
  </si>
  <si>
    <t>Unit</t>
  </si>
  <si>
    <t>Value</t>
  </si>
  <si>
    <t>First year of analysis</t>
  </si>
  <si>
    <t>Year</t>
  </si>
  <si>
    <t>Discount year</t>
  </si>
  <si>
    <t>Analysis period</t>
  </si>
  <si>
    <t>Years</t>
  </si>
  <si>
    <t>Option inputs</t>
  </si>
  <si>
    <t>Option</t>
  </si>
  <si>
    <t>$</t>
  </si>
  <si>
    <t>TSNP network service payments to NNO proponents</t>
  </si>
  <si>
    <t>NNO proponent receipts from TSNP</t>
  </si>
  <si>
    <t>CBA cost inputs</t>
  </si>
  <si>
    <t>CBA benefit inputs</t>
  </si>
  <si>
    <t>S1</t>
  </si>
  <si>
    <t>S2</t>
  </si>
  <si>
    <t>S3</t>
  </si>
  <si>
    <t>S4</t>
  </si>
  <si>
    <t>Scenarios</t>
  </si>
  <si>
    <t>General inputs and sensitivities</t>
  </si>
  <si>
    <t>Commercial discount rate</t>
  </si>
  <si>
    <t>%</t>
  </si>
  <si>
    <t>Cost inputs and sensitivities</t>
  </si>
  <si>
    <t>Factor</t>
  </si>
  <si>
    <t xml:space="preserve">Market benefit inputs and sensitivities </t>
  </si>
  <si>
    <t xml:space="preserve">Scenario weighting settings </t>
  </si>
  <si>
    <t>Scenario weighting</t>
  </si>
  <si>
    <t>NPV results</t>
  </si>
  <si>
    <t>PV</t>
  </si>
  <si>
    <t>Calculation</t>
  </si>
  <si>
    <t>Components</t>
  </si>
  <si>
    <t>TNSP</t>
  </si>
  <si>
    <t>Capital cost calculation</t>
  </si>
  <si>
    <t>TNSP capital costs</t>
  </si>
  <si>
    <t>NNO capital costs</t>
  </si>
  <si>
    <t>NNO operating expenditure</t>
  </si>
  <si>
    <t>TNSP operating expenditure</t>
  </si>
  <si>
    <t>Weighted</t>
  </si>
  <si>
    <t>NPV</t>
  </si>
  <si>
    <t>$NPV</t>
  </si>
  <si>
    <t>Rank</t>
  </si>
  <si>
    <t>NPV result</t>
  </si>
  <si>
    <t>NNO receipts received from TNSP</t>
  </si>
  <si>
    <t>NPV breakdown</t>
  </si>
  <si>
    <t>Chart tables</t>
  </si>
  <si>
    <t>First ranked option</t>
  </si>
  <si>
    <t>Real</t>
  </si>
  <si>
    <t>Discounted</t>
  </si>
  <si>
    <t>No investment</t>
  </si>
  <si>
    <t>Stage 1: syncon</t>
  </si>
  <si>
    <t>Stage 2: line</t>
  </si>
  <si>
    <t>Stage 1: line</t>
  </si>
  <si>
    <t>Stage 3: syncon</t>
  </si>
  <si>
    <t>Stage 1: syncons</t>
  </si>
  <si>
    <t>High</t>
  </si>
  <si>
    <t>Medium</t>
  </si>
  <si>
    <t>Low</t>
  </si>
  <si>
    <t>1 if TNSP owns asset</t>
  </si>
  <si>
    <t>Commission year - low</t>
  </si>
  <si>
    <t>Commission year - high</t>
  </si>
  <si>
    <t>Build year 1</t>
  </si>
  <si>
    <t>Build year 2</t>
  </si>
  <si>
    <t>Build year 3</t>
  </si>
  <si>
    <t>Build year 4</t>
  </si>
  <si>
    <t>Build year 5</t>
  </si>
  <si>
    <t>Build year 6</t>
  </si>
  <si>
    <t>Stage 1: Install a 330/132 kV substation at Orange (2 transformers, 132kv line to Orange North)
Stage 2: Install a 132 kV line between Wellington and Parkes</t>
  </si>
  <si>
    <t>Stage 1: Install syncon at Parkes 132 kV (40 MVA)
Stage 2: Install a 330/132 kV substation at Orange (2 transformers, 132kv line to Orange North)
Stage 3: Install syncon at Parkes 132 kV (30 MVA)
Stage 4: Install 2 syncons at Parkes 132 kV (2 * 30MVA)</t>
  </si>
  <si>
    <t>Stage 1: Install 2 30 MVAr syncons at Parkes, a 15MW (30 MWh) battery at Parkes and a 20 MW (40 MWh) battery at Panorama
Stage 2: Install a 330/132 kV substation at Orange (2 transformers, 132kv line to Orange North)
Stage 3: Install a syncon at Parkes 132 kV (40 MVA)</t>
  </si>
  <si>
    <t>Stage 4: 2 x syncons</t>
  </si>
  <si>
    <t>MWh</t>
  </si>
  <si>
    <t>Stage 1: substation (inc. the 2 TFs)</t>
  </si>
  <si>
    <t>Stage 2: substation (inc. the 2 TFs)</t>
  </si>
  <si>
    <t>Stage 1: Install 2 30 MVAr syncons at Parkes, a 15MW (30 MWh) battery at Parkes and a 20 MW (40 MWh) battery at Panorama
Stage 2: Install a 132 kV line between Wellington and Parkes</t>
  </si>
  <si>
    <t>Option 7A</t>
  </si>
  <si>
    <t>Option 7B</t>
  </si>
  <si>
    <t>Option 7C</t>
  </si>
  <si>
    <t>Option 7D</t>
  </si>
  <si>
    <t>Stage 2: line (same as Option 3 stage 2)</t>
  </si>
  <si>
    <t>Operating cost calculation</t>
  </si>
  <si>
    <t>TNSP owned</t>
  </si>
  <si>
    <t>VCR</t>
  </si>
  <si>
    <t>$/MWh</t>
  </si>
  <si>
    <t>Option 1A/1B</t>
  </si>
  <si>
    <t>Option 1C</t>
  </si>
  <si>
    <t>Stage 1: SVC at Panorama</t>
  </si>
  <si>
    <t>Stage 1: syncons at Parkes</t>
  </si>
  <si>
    <t>Stage 1: Install SVC at Panorama 132 kV (25 MVA) and 3 syncons at Parkes 132 kV (3 * 30 MVA)
Stage 2: Install a 132 kV line between Wellington and Parkes</t>
  </si>
  <si>
    <t>Stage 1: Install SVC at Panorama 132 kV (25 MVA) and 3 syncons at Parkes 132 kV (3 * 30 MVA)
Stage 2: Install a 330/132 kV substation at Orange (2 transformers, 132kv line to Orange North)
Stage 3: Install syncon at Parkes 132 kV (40 MVA)</t>
  </si>
  <si>
    <t>Stage 1: Panorama - 20MW/40MWh BESS</t>
  </si>
  <si>
    <t>Stage 1: Parkes - 15MW/30MWh BESS</t>
  </si>
  <si>
    <t>Reinvestment: Panorama - 20MW/40MWh BESS</t>
  </si>
  <si>
    <t>Reinvestment: Parkes - 15MW/30MWh BESS</t>
  </si>
  <si>
    <t>TNSP NNO operating expenditure</t>
  </si>
  <si>
    <t>Network capital costs</t>
  </si>
  <si>
    <t>Biodiversity offset costs</t>
  </si>
  <si>
    <t>Bio costs component</t>
  </si>
  <si>
    <t>Property allowances</t>
  </si>
  <si>
    <t>TNSP payments to NNO proponents</t>
  </si>
  <si>
    <t>Avoided involuntary load shedding - outside of CW NSW</t>
  </si>
  <si>
    <t>Options 7A, 7B, 7D</t>
  </si>
  <si>
    <t>Options 3, 4, 5, 6</t>
  </si>
  <si>
    <t>LH to complete</t>
  </si>
  <si>
    <t>Sensitivity</t>
  </si>
  <si>
    <t>Core</t>
  </si>
  <si>
    <t>High discount rate</t>
  </si>
  <si>
    <t>Low discount rate</t>
  </si>
  <si>
    <t>NPV results - no change</t>
  </si>
  <si>
    <t>1 year forward</t>
  </si>
  <si>
    <t>7D</t>
  </si>
  <si>
    <t>no change</t>
  </si>
  <si>
    <t>1 year delay</t>
  </si>
  <si>
    <t>2 year delay</t>
  </si>
  <si>
    <t>2 years forward</t>
  </si>
  <si>
    <t>Avoided involuntary load shedding in CW NSW</t>
  </si>
  <si>
    <t>High capex</t>
  </si>
  <si>
    <t>Low capex</t>
  </si>
  <si>
    <t>Stage 1: Solar PV and BESS at Parkes; BESS at Panorama
Stage 2: Install a 132 kV line between Wellington and Parkes</t>
  </si>
  <si>
    <t>Stage 1: BESS at Parkes; BESS at Panorama
Stage 2: Install a 132 kV line between Wellington and Parkes</t>
  </si>
  <si>
    <t>Stage 1: BESS at Parkes; BESS at Panorama; 2*42.5 MVA syncons
Stage 2: Install a 132 kV line between Wellington and Parkes</t>
  </si>
  <si>
    <t>Commission year - low (sensitivity 7.5.2)</t>
  </si>
  <si>
    <t>Low demand forecast in central scenario</t>
  </si>
  <si>
    <t>Central</t>
  </si>
  <si>
    <t>General parameter and option inputs</t>
  </si>
  <si>
    <t>Bathurst, Orange and Parkes PADR economic assessment</t>
  </si>
  <si>
    <t>Legend applied throughout the model template</t>
  </si>
  <si>
    <t>Table Row Name</t>
  </si>
  <si>
    <t>Input Cell</t>
  </si>
  <si>
    <t>Calculation cell</t>
  </si>
  <si>
    <t>Parameter Cell</t>
  </si>
  <si>
    <t>Output Cell</t>
  </si>
  <si>
    <t>Property allowances component</t>
  </si>
  <si>
    <t>All years in the input sheet are expressed as financial years. ie 2022 refers to FY2021/22 that covers the period from 1 July 2021 to 30 June 2022.</t>
  </si>
  <si>
    <t xml:space="preserve">All commissioning dates post 2041 are stated as N/A for consistency. </t>
  </si>
  <si>
    <t>Sensitivity 7.5.2</t>
  </si>
  <si>
    <t>% from 1st</t>
  </si>
  <si>
    <t>25% lower battery reinvestment costs</t>
  </si>
  <si>
    <t xml:space="preserve">Sensitivities 7.5.2 - 7.5.6 </t>
  </si>
  <si>
    <t>Stage 1: Panorama BESS</t>
  </si>
  <si>
    <t>Redacted to preserve confidentiality</t>
  </si>
  <si>
    <t>Stage 1: Parkes BESS and PV</t>
  </si>
  <si>
    <t xml:space="preserve">Stage 1: Parkes BESS </t>
  </si>
  <si>
    <t>Syncons</t>
  </si>
  <si>
    <t>Avoided involuntary load shedding in CW NSW - estimated by Transgrid</t>
  </si>
  <si>
    <t>NPV results - 1 year NNO delay</t>
  </si>
  <si>
    <t>NPV results - 2 year NNO delay</t>
  </si>
  <si>
    <t>NPV results - 2 year NNO delay, 1 year network components forward</t>
  </si>
  <si>
    <t>NPV results - 2 year NNO delay, 2 year network components forward</t>
  </si>
  <si>
    <t>NPV results - 1 year NNO delay, 2 year network components forward</t>
  </si>
  <si>
    <t>NPV results - 1 year NNO delay, 1 year network components forward</t>
  </si>
  <si>
    <t>NPV results - no delay, 1 year network components forward</t>
  </si>
  <si>
    <t>NPV results - no delay, 2 year network components forward</t>
  </si>
  <si>
    <t>Avoided involuntary load shedding outside of CW NSW</t>
  </si>
  <si>
    <t>Commission year - central</t>
  </si>
  <si>
    <t>Full unserved energy inputs under core assumptions (ie, not zeroed out after 2026/27, as outlined in section 6.1 of the PADR)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</si>
</sst>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6" formatCode="&quot;$&quot;#,##0;[Red]\-&quot;$&quot;#,##0"/>
    <numFmt numFmtId="43" formatCode="_-* #,##0.00_-;\-* #,##0.00_-;_-* &quot;-&quot;??_-;_-@_-"/>
    <numFmt numFmtId="164" formatCode="0.0000"/>
    <numFmt numFmtId="165" formatCode="#,##0.0"/>
    <numFmt numFmtId="166" formatCode="0.000"/>
    <numFmt numFmtId="167" formatCode="0.0%"/>
    <numFmt numFmtId="168" formatCode="0.0"/>
  </numFmts>
  <fonts count="12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5"/>
      <color theme="1"/>
      <name val="Arial"/>
      <family val="2"/>
      <scheme val="minor"/>
    </font>
    <font>
      <b/>
      <sz val="15"/>
      <color theme="0"/>
      <name val="Arial"/>
      <family val="2"/>
      <scheme val="minor"/>
    </font>
    <font>
      <sz val="8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1"/>
      <color rgb="FFFF0000"/>
      <name val="Arial"/>
      <family val="2"/>
      <scheme val="minor"/>
    </font>
    <font>
      <b/>
      <sz val="16"/>
      <color theme="2"/>
      <name val="Arial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008698"/>
        <bgColor indexed="64"/>
      </patternFill>
    </fill>
    <fill>
      <patternFill patternType="solid">
        <fgColor rgb="FF696A6D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262D33"/>
        <bgColor indexed="64"/>
      </patternFill>
    </fill>
    <fill>
      <patternFill patternType="solid">
        <fgColor rgb="FFE0D4A4"/>
        <bgColor indexed="64"/>
      </patternFill>
    </fill>
    <fill>
      <patternFill patternType="solid">
        <fgColor rgb="FF9EC0D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6C1D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ECCA6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6" fillId="6" borderId="0"/>
    <xf numFmtId="0" fontId="6" fillId="3" borderId="0"/>
    <xf numFmtId="2" fontId="7" fillId="7" borderId="0"/>
    <xf numFmtId="2" fontId="7" fillId="8" borderId="0"/>
    <xf numFmtId="0" fontId="7" fillId="9" borderId="0"/>
    <xf numFmtId="1" fontId="7" fillId="1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" fontId="7" fillId="13" borderId="0"/>
  </cellStyleXfs>
  <cellXfs count="164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1" fillId="3" borderId="0" xfId="0" applyFont="1" applyFill="1" applyAlignment="1">
      <alignment horizontal="right"/>
    </xf>
    <xf numFmtId="0" fontId="1" fillId="3" borderId="0" xfId="0" applyFont="1" applyFill="1"/>
    <xf numFmtId="0" fontId="0" fillId="4" borderId="0" xfId="0" applyFill="1"/>
    <xf numFmtId="0" fontId="1" fillId="5" borderId="0" xfId="0" applyFont="1" applyFill="1"/>
    <xf numFmtId="0" fontId="0" fillId="5" borderId="0" xfId="0" applyFill="1"/>
    <xf numFmtId="2" fontId="1" fillId="6" borderId="0" xfId="1" applyNumberFormat="1" applyFont="1" applyAlignment="1">
      <alignment vertical="center"/>
    </xf>
    <xf numFmtId="0" fontId="1" fillId="6" borderId="0" xfId="1" applyFont="1"/>
    <xf numFmtId="0" fontId="0" fillId="0" borderId="0" xfId="0" applyFont="1"/>
    <xf numFmtId="0" fontId="1" fillId="3" borderId="0" xfId="2" applyFont="1" applyAlignment="1">
      <alignment horizontal="left" vertical="top" wrapText="1"/>
    </xf>
    <xf numFmtId="0" fontId="1" fillId="3" borderId="0" xfId="2" applyFont="1" applyAlignment="1">
      <alignment horizontal="right" vertical="top" wrapText="1"/>
    </xf>
    <xf numFmtId="0" fontId="0" fillId="0" borderId="0" xfId="0" applyFill="1"/>
    <xf numFmtId="0" fontId="1" fillId="0" borderId="0" xfId="0" applyFont="1" applyFill="1"/>
    <xf numFmtId="0" fontId="1" fillId="3" borderId="0" xfId="2" applyFont="1" applyAlignment="1">
      <alignment horizontal="center" vertical="top" wrapText="1"/>
    </xf>
    <xf numFmtId="0" fontId="1" fillId="5" borderId="0" xfId="0" applyFont="1" applyFill="1" applyAlignment="1">
      <alignment horizontal="right"/>
    </xf>
    <xf numFmtId="10" fontId="0" fillId="10" borderId="0" xfId="0" applyNumberFormat="1" applyFont="1" applyFill="1" applyAlignment="1">
      <alignment horizontal="right"/>
    </xf>
    <xf numFmtId="164" fontId="0" fillId="10" borderId="0" xfId="0" applyNumberFormat="1" applyFont="1" applyFill="1" applyAlignment="1">
      <alignment horizontal="right"/>
    </xf>
    <xf numFmtId="9" fontId="0" fillId="10" borderId="0" xfId="0" applyNumberFormat="1" applyFont="1" applyFill="1" applyAlignment="1">
      <alignment horizontal="right"/>
    </xf>
    <xf numFmtId="3" fontId="0" fillId="4" borderId="0" xfId="0" applyNumberFormat="1" applyFill="1"/>
    <xf numFmtId="0" fontId="1" fillId="5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3" fontId="3" fillId="2" borderId="0" xfId="0" applyNumberFormat="1" applyFont="1" applyFill="1"/>
    <xf numFmtId="3" fontId="0" fillId="0" borderId="0" xfId="0" applyNumberFormat="1"/>
    <xf numFmtId="3" fontId="1" fillId="5" borderId="0" xfId="0" applyNumberFormat="1" applyFont="1" applyFill="1"/>
    <xf numFmtId="3" fontId="1" fillId="5" borderId="0" xfId="0" applyNumberFormat="1" applyFont="1" applyFill="1" applyAlignment="1">
      <alignment horizontal="left"/>
    </xf>
    <xf numFmtId="2" fontId="1" fillId="6" borderId="0" xfId="1" applyNumberFormat="1" applyFont="1"/>
    <xf numFmtId="0" fontId="1" fillId="6" borderId="0" xfId="1" applyFont="1" applyAlignment="1">
      <alignment horizontal="center"/>
    </xf>
    <xf numFmtId="0" fontId="1" fillId="3" borderId="0" xfId="2" applyFont="1"/>
    <xf numFmtId="0" fontId="1" fillId="3" borderId="0" xfId="2" applyFont="1" applyAlignment="1">
      <alignment horizontal="center"/>
    </xf>
    <xf numFmtId="0" fontId="1" fillId="3" borderId="0" xfId="2" applyFont="1" applyAlignment="1">
      <alignment horizontal="right"/>
    </xf>
    <xf numFmtId="2" fontId="0" fillId="9" borderId="0" xfId="5" applyNumberFormat="1" applyFont="1"/>
    <xf numFmtId="0" fontId="0" fillId="9" borderId="0" xfId="5" applyFont="1"/>
    <xf numFmtId="0" fontId="0" fillId="9" borderId="0" xfId="5" applyFont="1" applyAlignment="1">
      <alignment horizontal="center"/>
    </xf>
    <xf numFmtId="3" fontId="0" fillId="8" borderId="0" xfId="4" applyNumberFormat="1" applyFont="1"/>
    <xf numFmtId="0" fontId="0" fillId="9" borderId="0" xfId="5" applyNumberFormat="1" applyFont="1" applyAlignment="1">
      <alignment horizontal="center"/>
    </xf>
    <xf numFmtId="0" fontId="2" fillId="2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" fillId="6" borderId="0" xfId="1" applyFont="1" applyAlignment="1">
      <alignment horizontal="right"/>
    </xf>
    <xf numFmtId="3" fontId="0" fillId="8" borderId="1" xfId="4" applyNumberFormat="1" applyFont="1" applyBorder="1" applyAlignment="1">
      <alignment horizontal="right"/>
    </xf>
    <xf numFmtId="165" fontId="0" fillId="8" borderId="0" xfId="4" applyNumberFormat="1" applyFont="1" applyBorder="1" applyAlignment="1">
      <alignment horizontal="right"/>
    </xf>
    <xf numFmtId="165" fontId="0" fillId="0" borderId="0" xfId="0" applyNumberFormat="1"/>
    <xf numFmtId="0" fontId="1" fillId="5" borderId="0" xfId="0" applyFont="1" applyFill="1" applyAlignment="1">
      <alignment horizontal="left"/>
    </xf>
    <xf numFmtId="2" fontId="0" fillId="0" borderId="0" xfId="0" applyNumberFormat="1"/>
    <xf numFmtId="165" fontId="0" fillId="8" borderId="2" xfId="4" applyNumberFormat="1" applyFont="1" applyBorder="1" applyAlignment="1">
      <alignment horizontal="right"/>
    </xf>
    <xf numFmtId="0" fontId="1" fillId="3" borderId="0" xfId="2" applyFont="1" applyAlignment="1">
      <alignment horizontal="left"/>
    </xf>
    <xf numFmtId="3" fontId="0" fillId="8" borderId="0" xfId="4" applyNumberFormat="1" applyFont="1" applyAlignment="1">
      <alignment horizontal="right"/>
    </xf>
    <xf numFmtId="3" fontId="1" fillId="3" borderId="0" xfId="2" applyNumberFormat="1" applyFont="1" applyAlignment="1">
      <alignment horizontal="right"/>
    </xf>
    <xf numFmtId="3" fontId="1" fillId="3" borderId="0" xfId="2" applyNumberFormat="1" applyFont="1" applyAlignment="1">
      <alignment horizontal="left"/>
    </xf>
    <xf numFmtId="4" fontId="8" fillId="5" borderId="0" xfId="0" applyNumberFormat="1" applyFont="1" applyFill="1" applyAlignment="1">
      <alignment horizontal="right"/>
    </xf>
    <xf numFmtId="0" fontId="0" fillId="0" borderId="7" xfId="0" applyBorder="1"/>
    <xf numFmtId="0" fontId="0" fillId="0" borderId="10" xfId="0" applyBorder="1"/>
    <xf numFmtId="0" fontId="5" fillId="7" borderId="0" xfId="3" applyNumberFormat="1" applyFont="1" applyBorder="1" applyAlignment="1">
      <alignment horizontal="center"/>
    </xf>
    <xf numFmtId="3" fontId="0" fillId="8" borderId="1" xfId="4" applyNumberFormat="1" applyFont="1" applyBorder="1"/>
    <xf numFmtId="0" fontId="5" fillId="7" borderId="12" xfId="3" applyNumberFormat="1" applyFont="1" applyBorder="1" applyAlignment="1">
      <alignment horizontal="center"/>
    </xf>
    <xf numFmtId="3" fontId="0" fillId="8" borderId="11" xfId="4" applyNumberFormat="1" applyFont="1" applyBorder="1"/>
    <xf numFmtId="0" fontId="10" fillId="0" borderId="0" xfId="0" applyFont="1"/>
    <xf numFmtId="3" fontId="0" fillId="0" borderId="0" xfId="0" applyNumberFormat="1" applyFont="1"/>
    <xf numFmtId="0" fontId="0" fillId="0" borderId="0" xfId="0" applyFont="1" applyAlignment="1">
      <alignment horizontal="right"/>
    </xf>
    <xf numFmtId="3" fontId="0" fillId="0" borderId="0" xfId="0" applyNumberFormat="1" applyFont="1" applyAlignment="1">
      <alignment horizontal="right"/>
    </xf>
    <xf numFmtId="6" fontId="0" fillId="0" borderId="0" xfId="0" applyNumberFormat="1" applyFont="1" applyAlignment="1">
      <alignment horizontal="right"/>
    </xf>
    <xf numFmtId="3" fontId="1" fillId="2" borderId="0" xfId="0" applyNumberFormat="1" applyFont="1" applyFill="1"/>
    <xf numFmtId="0" fontId="0" fillId="2" borderId="0" xfId="0" applyFont="1" applyFill="1"/>
    <xf numFmtId="0" fontId="0" fillId="2" borderId="0" xfId="0" applyFont="1" applyFill="1" applyAlignment="1">
      <alignment horizontal="right"/>
    </xf>
    <xf numFmtId="3" fontId="1" fillId="6" borderId="0" xfId="1" applyNumberFormat="1" applyFont="1" applyAlignment="1">
      <alignment horizontal="right"/>
    </xf>
    <xf numFmtId="2" fontId="7" fillId="7" borderId="0" xfId="3"/>
    <xf numFmtId="1" fontId="7" fillId="10" borderId="0" xfId="6"/>
    <xf numFmtId="0" fontId="0" fillId="0" borderId="0" xfId="0" applyFont="1" applyFill="1"/>
    <xf numFmtId="166" fontId="0" fillId="0" borderId="0" xfId="0" applyNumberFormat="1"/>
    <xf numFmtId="0" fontId="0" fillId="0" borderId="0" xfId="0" applyNumberFormat="1"/>
    <xf numFmtId="3" fontId="0" fillId="8" borderId="16" xfId="4" applyNumberFormat="1" applyFont="1" applyBorder="1"/>
    <xf numFmtId="3" fontId="0" fillId="8" borderId="0" xfId="4" applyNumberFormat="1" applyFont="1" applyFill="1" applyBorder="1"/>
    <xf numFmtId="3" fontId="0" fillId="8" borderId="0" xfId="4" applyNumberFormat="1" applyFont="1" applyFill="1"/>
    <xf numFmtId="3" fontId="0" fillId="10" borderId="0" xfId="0" applyNumberFormat="1" applyFont="1" applyFill="1" applyAlignment="1">
      <alignment horizontal="right"/>
    </xf>
    <xf numFmtId="43" fontId="0" fillId="0" borderId="0" xfId="8" applyFont="1"/>
    <xf numFmtId="0" fontId="0" fillId="11" borderId="0" xfId="0" applyFill="1"/>
    <xf numFmtId="0" fontId="6" fillId="3" borderId="0" xfId="2"/>
    <xf numFmtId="0" fontId="7" fillId="9" borderId="0" xfId="5"/>
    <xf numFmtId="0" fontId="6" fillId="6" borderId="0" xfId="1"/>
    <xf numFmtId="3" fontId="5" fillId="7" borderId="20" xfId="3" applyNumberFormat="1" applyFont="1" applyBorder="1" applyAlignment="1">
      <alignment vertical="top"/>
    </xf>
    <xf numFmtId="3" fontId="5" fillId="7" borderId="18" xfId="3" applyNumberFormat="1" applyFont="1" applyBorder="1" applyAlignment="1">
      <alignment vertical="top"/>
    </xf>
    <xf numFmtId="3" fontId="5" fillId="7" borderId="17" xfId="3" applyNumberFormat="1" applyFont="1" applyBorder="1" applyAlignment="1">
      <alignment vertical="top"/>
    </xf>
    <xf numFmtId="3" fontId="5" fillId="7" borderId="21" xfId="3" applyNumberFormat="1" applyFont="1" applyBorder="1" applyAlignment="1">
      <alignment vertical="top"/>
    </xf>
    <xf numFmtId="167" fontId="0" fillId="0" borderId="0" xfId="7" applyNumberFormat="1" applyFont="1"/>
    <xf numFmtId="3" fontId="5" fillId="7" borderId="0" xfId="3" applyNumberFormat="1" applyFont="1" applyBorder="1" applyAlignment="1">
      <alignment horizontal="right"/>
    </xf>
    <xf numFmtId="3" fontId="5" fillId="7" borderId="0" xfId="3" applyNumberFormat="1" applyFont="1" applyFill="1"/>
    <xf numFmtId="0" fontId="5" fillId="7" borderId="0" xfId="3" applyNumberFormat="1" applyFont="1" applyFill="1" applyBorder="1"/>
    <xf numFmtId="0" fontId="5" fillId="7" borderId="12" xfId="3" applyNumberFormat="1" applyFont="1" applyFill="1" applyBorder="1"/>
    <xf numFmtId="0" fontId="5" fillId="7" borderId="0" xfId="3" applyNumberFormat="1" applyFont="1" applyFill="1"/>
    <xf numFmtId="3" fontId="5" fillId="7" borderId="12" xfId="3" applyNumberFormat="1" applyFont="1" applyFill="1" applyBorder="1"/>
    <xf numFmtId="3" fontId="5" fillId="8" borderId="0" xfId="4" applyNumberFormat="1" applyFont="1" applyBorder="1"/>
    <xf numFmtId="1" fontId="5" fillId="7" borderId="0" xfId="3" applyNumberFormat="1" applyFont="1"/>
    <xf numFmtId="1" fontId="5" fillId="7" borderId="0" xfId="3" applyNumberFormat="1" applyFont="1" applyAlignment="1">
      <alignment horizontal="center"/>
    </xf>
    <xf numFmtId="2" fontId="5" fillId="7" borderId="0" xfId="3" applyFont="1"/>
    <xf numFmtId="3" fontId="5" fillId="7" borderId="0" xfId="3" applyNumberFormat="1" applyFont="1" applyFill="1" applyBorder="1"/>
    <xf numFmtId="9" fontId="0" fillId="0" borderId="0" xfId="7" applyFont="1"/>
    <xf numFmtId="0" fontId="5" fillId="7" borderId="12" xfId="3" applyNumberFormat="1" applyFont="1" applyFill="1" applyBorder="1" applyAlignment="1">
      <alignment horizontal="right"/>
    </xf>
    <xf numFmtId="0" fontId="5" fillId="7" borderId="0" xfId="3" applyNumberFormat="1" applyFont="1" applyFill="1" applyAlignment="1">
      <alignment horizontal="right"/>
    </xf>
    <xf numFmtId="1" fontId="5" fillId="7" borderId="0" xfId="3" applyNumberFormat="1" applyFont="1" applyFill="1"/>
    <xf numFmtId="10" fontId="0" fillId="0" borderId="0" xfId="7" applyNumberFormat="1" applyFont="1"/>
    <xf numFmtId="0" fontId="0" fillId="12" borderId="0" xfId="0" applyFill="1"/>
    <xf numFmtId="0" fontId="0" fillId="12" borderId="0" xfId="0" applyFill="1" applyAlignment="1">
      <alignment horizontal="center"/>
    </xf>
    <xf numFmtId="168" fontId="0" fillId="0" borderId="0" xfId="0" applyNumberFormat="1"/>
    <xf numFmtId="0" fontId="0" fillId="9" borderId="0" xfId="0" applyFill="1"/>
    <xf numFmtId="3" fontId="0" fillId="9" borderId="0" xfId="0" applyNumberFormat="1" applyFill="1"/>
    <xf numFmtId="0" fontId="0" fillId="9" borderId="0" xfId="0" applyFill="1" applyAlignment="1">
      <alignment horizontal="center"/>
    </xf>
    <xf numFmtId="0" fontId="11" fillId="0" borderId="0" xfId="0" applyFont="1"/>
    <xf numFmtId="0" fontId="6" fillId="6" borderId="3" xfId="1" applyBorder="1" applyAlignment="1">
      <alignment vertical="top"/>
    </xf>
    <xf numFmtId="0" fontId="6" fillId="6" borderId="4" xfId="1" applyBorder="1" applyAlignment="1">
      <alignment vertical="top"/>
    </xf>
    <xf numFmtId="0" fontId="6" fillId="6" borderId="5" xfId="1" applyBorder="1" applyAlignment="1">
      <alignment vertical="top"/>
    </xf>
    <xf numFmtId="0" fontId="7" fillId="9" borderId="6" xfId="5" applyBorder="1"/>
    <xf numFmtId="2" fontId="7" fillId="7" borderId="6" xfId="3" applyBorder="1"/>
    <xf numFmtId="2" fontId="7" fillId="8" borderId="6" xfId="4" applyBorder="1"/>
    <xf numFmtId="2" fontId="7" fillId="8" borderId="0" xfId="4"/>
    <xf numFmtId="1" fontId="7" fillId="10" borderId="6" xfId="6" applyBorder="1"/>
    <xf numFmtId="2" fontId="7" fillId="13" borderId="8" xfId="9" applyBorder="1"/>
    <xf numFmtId="2" fontId="7" fillId="13" borderId="9" xfId="9" applyBorder="1"/>
    <xf numFmtId="0" fontId="9" fillId="0" borderId="14" xfId="0" applyFont="1" applyBorder="1"/>
    <xf numFmtId="0" fontId="0" fillId="0" borderId="15" xfId="0" applyFont="1" applyBorder="1"/>
    <xf numFmtId="0" fontId="0" fillId="0" borderId="15" xfId="0" applyFont="1" applyFill="1" applyBorder="1"/>
    <xf numFmtId="0" fontId="9" fillId="0" borderId="19" xfId="0" applyFont="1" applyBorder="1"/>
    <xf numFmtId="0" fontId="0" fillId="0" borderId="12" xfId="0" applyFont="1" applyBorder="1"/>
    <xf numFmtId="0" fontId="0" fillId="8" borderId="0" xfId="0" applyFill="1"/>
    <xf numFmtId="168" fontId="0" fillId="8" borderId="0" xfId="0" applyNumberFormat="1" applyFill="1"/>
    <xf numFmtId="168" fontId="7" fillId="13" borderId="0" xfId="9" applyNumberFormat="1"/>
    <xf numFmtId="1" fontId="7" fillId="13" borderId="0" xfId="9" applyNumberFormat="1"/>
    <xf numFmtId="9" fontId="7" fillId="13" borderId="0" xfId="7" applyFont="1" applyFill="1"/>
    <xf numFmtId="3" fontId="0" fillId="7" borderId="0" xfId="4" applyNumberFormat="1" applyFont="1" applyFill="1" applyBorder="1"/>
    <xf numFmtId="3" fontId="5" fillId="7" borderId="16" xfId="3" applyNumberFormat="1" applyFont="1" applyFill="1" applyBorder="1"/>
    <xf numFmtId="2" fontId="7" fillId="7" borderId="16" xfId="3" applyFill="1" applyBorder="1"/>
    <xf numFmtId="2" fontId="5" fillId="7" borderId="16" xfId="3" applyFont="1" applyBorder="1"/>
    <xf numFmtId="2" fontId="7" fillId="7" borderId="16" xfId="3" applyBorder="1"/>
    <xf numFmtId="0" fontId="5" fillId="7" borderId="0" xfId="3" applyNumberFormat="1" applyFont="1" applyFill="1" applyBorder="1" applyAlignment="1">
      <alignment horizontal="right"/>
    </xf>
    <xf numFmtId="168" fontId="7" fillId="13" borderId="0" xfId="9" applyNumberFormat="1" applyFill="1"/>
    <xf numFmtId="3" fontId="0" fillId="13" borderId="0" xfId="4" applyNumberFormat="1" applyFont="1" applyFill="1"/>
    <xf numFmtId="3" fontId="0" fillId="13" borderId="1" xfId="4" applyNumberFormat="1" applyFont="1" applyFill="1" applyBorder="1" applyAlignment="1">
      <alignment horizontal="right"/>
    </xf>
    <xf numFmtId="3" fontId="0" fillId="9" borderId="0" xfId="0" applyNumberFormat="1" applyFill="1" applyBorder="1"/>
    <xf numFmtId="0" fontId="0" fillId="9" borderId="0" xfId="0" applyFill="1" applyBorder="1" applyAlignment="1">
      <alignment horizontal="center"/>
    </xf>
    <xf numFmtId="168" fontId="0" fillId="7" borderId="0" xfId="0" applyNumberFormat="1" applyFill="1"/>
    <xf numFmtId="2" fontId="0" fillId="9" borderId="17" xfId="5" applyNumberFormat="1" applyFont="1" applyBorder="1"/>
    <xf numFmtId="0" fontId="0" fillId="9" borderId="17" xfId="5" applyNumberFormat="1" applyFont="1" applyBorder="1" applyAlignment="1">
      <alignment horizontal="center"/>
    </xf>
    <xf numFmtId="0" fontId="0" fillId="9" borderId="17" xfId="5" applyFont="1" applyBorder="1" applyAlignment="1">
      <alignment horizontal="center"/>
    </xf>
    <xf numFmtId="3" fontId="0" fillId="8" borderId="1" xfId="4" applyNumberFormat="1" applyFont="1" applyFill="1" applyBorder="1" applyAlignment="1">
      <alignment horizontal="right"/>
    </xf>
    <xf numFmtId="3" fontId="0" fillId="8" borderId="0" xfId="4" applyNumberFormat="1" applyFont="1" applyFill="1" applyBorder="1" applyAlignment="1">
      <alignment horizontal="right"/>
    </xf>
    <xf numFmtId="168" fontId="6" fillId="6" borderId="0" xfId="1" applyNumberFormat="1"/>
    <xf numFmtId="167" fontId="7" fillId="13" borderId="0" xfId="7" applyNumberFormat="1" applyFont="1" applyFill="1"/>
    <xf numFmtId="0" fontId="0" fillId="0" borderId="15" xfId="0" applyBorder="1"/>
    <xf numFmtId="0" fontId="0" fillId="0" borderId="13" xfId="0" applyBorder="1"/>
    <xf numFmtId="0" fontId="0" fillId="0" borderId="12" xfId="0" applyBorder="1"/>
    <xf numFmtId="0" fontId="0" fillId="0" borderId="11" xfId="0" applyBorder="1"/>
    <xf numFmtId="3" fontId="5" fillId="7" borderId="20" xfId="3" applyNumberFormat="1" applyFont="1" applyBorder="1" applyAlignment="1">
      <alignment horizontal="left" vertical="top" wrapText="1"/>
    </xf>
    <xf numFmtId="3" fontId="5" fillId="7" borderId="18" xfId="3" applyNumberFormat="1" applyFont="1" applyBorder="1" applyAlignment="1">
      <alignment horizontal="left" vertical="top" wrapText="1"/>
    </xf>
    <xf numFmtId="3" fontId="5" fillId="7" borderId="17" xfId="3" applyNumberFormat="1" applyFont="1" applyBorder="1" applyAlignment="1">
      <alignment horizontal="left" vertical="top" wrapText="1"/>
    </xf>
    <xf numFmtId="3" fontId="5" fillId="7" borderId="21" xfId="3" applyNumberFormat="1" applyFont="1" applyBorder="1" applyAlignment="1">
      <alignment horizontal="left" vertical="top" wrapText="1"/>
    </xf>
    <xf numFmtId="0" fontId="6" fillId="3" borderId="0" xfId="2" applyAlignment="1">
      <alignment horizontal="center" vertical="center"/>
    </xf>
    <xf numFmtId="0" fontId="6" fillId="3" borderId="0" xfId="2" applyAlignment="1">
      <alignment horizontal="center"/>
    </xf>
    <xf numFmtId="3" fontId="5" fillId="7" borderId="19" xfId="3" applyNumberFormat="1" applyFont="1" applyFill="1" applyBorder="1"/>
    <xf numFmtId="3" fontId="5" fillId="8" borderId="12" xfId="4" applyNumberFormat="1" applyFont="1" applyBorder="1"/>
    <xf numFmtId="2" fontId="5" fillId="7" borderId="19" xfId="3" applyFont="1" applyBorder="1"/>
    <xf numFmtId="2" fontId="5" fillId="7" borderId="12" xfId="3" applyFont="1" applyBorder="1"/>
    <xf numFmtId="3" fontId="5" fillId="7" borderId="12" xfId="3" applyNumberFormat="1" applyFont="1" applyBorder="1" applyAlignment="1">
      <alignment horizontal="right"/>
    </xf>
    <xf numFmtId="2" fontId="7" fillId="7" borderId="12" xfId="3" applyBorder="1"/>
  </cellXfs>
  <cellStyles count="10">
    <cellStyle name="Calculation Cell" xfId="4" xr:uid="{B9B55694-FD6A-441F-8BAD-76DAF98790A8}"/>
    <cellStyle name="Comma" xfId="8" builtinId="3"/>
    <cellStyle name="Header 2" xfId="1" xr:uid="{3B062291-4C59-4BFF-8014-7AEA90EA8841}"/>
    <cellStyle name="Input Cell" xfId="3" xr:uid="{A4BAD18F-C9AD-4C17-8D0D-FF250F775297}"/>
    <cellStyle name="Normal" xfId="0" builtinId="0"/>
    <cellStyle name="Output Cell" xfId="9" xr:uid="{C9357207-E3D4-474D-831B-F0850D33C385}"/>
    <cellStyle name="Parameter Cell" xfId="6" xr:uid="{69F41AEC-C907-4C4E-91D4-C7599A2FA61D}"/>
    <cellStyle name="Percent" xfId="7" builtinId="5"/>
    <cellStyle name="Table Header" xfId="2" xr:uid="{2EED20C0-8929-4585-9BB3-563B663A56B5}"/>
    <cellStyle name="Table Row Name" xfId="5" xr:uid="{488C922C-BA85-4F8F-9702-4864984102C3}"/>
  </cellStyles>
  <dxfs count="0"/>
  <tableStyles count="1" defaultTableStyle="TableStyleMedium2" defaultPivotStyle="PivotStyleLight16">
    <tableStyle name="Invisible" pivot="0" table="0" count="0" xr9:uid="{88903E76-1DA5-4E9C-B5AC-7EFD0BDAE2B8}"/>
  </tableStyles>
  <colors>
    <mruColors>
      <color rgb="FF9EC0DB"/>
      <color rgb="FF9ECCA6"/>
      <color rgb="FFE0D4A4"/>
      <color rgb="FF008698"/>
      <color rgb="FFC9C0AF"/>
      <color rgb="FFB5A991"/>
      <color rgb="FF696A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17480081970548"/>
          <c:y val="3.1463228079838E-2"/>
          <c:w val="0.85866143373582715"/>
          <c:h val="0.843450534509742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Results!$D$27</c:f>
              <c:strCache>
                <c:ptCount val="1"/>
                <c:pt idx="0">
                  <c:v>Central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BF-4BD4-B4D4-AE55EB572AC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BF-4BD4-B4D4-AE55EB572AC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7BF-4BD4-B4D4-AE55EB572AC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27-40B4-8375-60A68728421A}"/>
              </c:ext>
            </c:extLst>
          </c:dPt>
          <c:cat>
            <c:strRef>
              <c:f>Results!$B$28:$B$37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Results!$D$28:$D$37</c:f>
              <c:numCache>
                <c:formatCode>0.0</c:formatCode>
                <c:ptCount val="10"/>
                <c:pt idx="0">
                  <c:v>-186.93784381904501</c:v>
                </c:pt>
                <c:pt idx="1">
                  <c:v>1377.8532439919982</c:v>
                </c:pt>
                <c:pt idx="2">
                  <c:v>1383.4752951888738</c:v>
                </c:pt>
                <c:pt idx="3">
                  <c:v>1370.1217708279419</c:v>
                </c:pt>
                <c:pt idx="4">
                  <c:v>1355.4858726775064</c:v>
                </c:pt>
                <c:pt idx="5">
                  <c:v>1342.1323483165747</c:v>
                </c:pt>
                <c:pt idx="6">
                  <c:v>3528.2409245477679</c:v>
                </c:pt>
                <c:pt idx="7">
                  <c:v>3545.1724433930358</c:v>
                </c:pt>
                <c:pt idx="8">
                  <c:v>3518.7391992363337</c:v>
                </c:pt>
                <c:pt idx="9">
                  <c:v>3625.4605923657209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A-48E8-A087-CC604F993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9000"/>
          <c:min val="-1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3600000"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Capex</c:v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8BB-4030-80C0-4B4597C5A2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8BB-4030-80C0-4B4597C5A24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BB-4030-80C0-4B4597C5A24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345-42D1-974E-6136C9D8886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8BB-4030-80C0-4B4597C5A24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BB-4030-80C0-4B4597C5A241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BB-4030-80C0-4B4597C5A241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45-42D1-974E-6136C9D8886E}"/>
              </c:ext>
            </c:extLst>
          </c:dPt>
          <c:cat>
            <c:multiLvlStrRef>
              <c:f>Results!$B$149:$C$170</c:f>
              <c:multiLvlStrCache>
                <c:ptCount val="22"/>
                <c:lvl>
                  <c:pt idx="1">
                    <c:v>Option 1A/1B</c:v>
                  </c:pt>
                  <c:pt idx="2">
                    <c:v>Option 1C</c:v>
                  </c:pt>
                  <c:pt idx="3">
                    <c:v>Option 3</c:v>
                  </c:pt>
                  <c:pt idx="4">
                    <c:v>Option 4</c:v>
                  </c:pt>
                  <c:pt idx="5">
                    <c:v>Option 5</c:v>
                  </c:pt>
                  <c:pt idx="6">
                    <c:v>Option 6</c:v>
                  </c:pt>
                  <c:pt idx="7">
                    <c:v>Option 7A</c:v>
                  </c:pt>
                  <c:pt idx="8">
                    <c:v>Option 7B</c:v>
                  </c:pt>
                  <c:pt idx="9">
                    <c:v>Option 7C</c:v>
                  </c:pt>
                  <c:pt idx="10">
                    <c:v>Option 7D</c:v>
                  </c:pt>
                  <c:pt idx="12">
                    <c:v>Option 1A/1B</c:v>
                  </c:pt>
                  <c:pt idx="13">
                    <c:v>Option 1C</c:v>
                  </c:pt>
                  <c:pt idx="14">
                    <c:v>Option 3</c:v>
                  </c:pt>
                  <c:pt idx="15">
                    <c:v>Option 4</c:v>
                  </c:pt>
                  <c:pt idx="16">
                    <c:v>Option 5</c:v>
                  </c:pt>
                  <c:pt idx="17">
                    <c:v>Option 6</c:v>
                  </c:pt>
                  <c:pt idx="18">
                    <c:v>Option 7A</c:v>
                  </c:pt>
                  <c:pt idx="19">
                    <c:v>Option 7B</c:v>
                  </c:pt>
                  <c:pt idx="20">
                    <c:v>Option 7C</c:v>
                  </c:pt>
                  <c:pt idx="21">
                    <c:v>Option 7D</c:v>
                  </c:pt>
                </c:lvl>
                <c:lvl>
                  <c:pt idx="0">
                    <c:v>High discount rate</c:v>
                  </c:pt>
                  <c:pt idx="11">
                    <c:v>Low discount rate</c:v>
                  </c:pt>
                </c:lvl>
              </c:multiLvlStrCache>
            </c:multiLvlStrRef>
          </c:cat>
          <c:val>
            <c:numRef>
              <c:f>Results!$D$149:$D$170</c:f>
              <c:numCache>
                <c:formatCode>General</c:formatCode>
                <c:ptCount val="22"/>
                <c:pt idx="1">
                  <c:v>-180.27287334548839</c:v>
                </c:pt>
                <c:pt idx="2">
                  <c:v>1246.9632078129771</c:v>
                </c:pt>
                <c:pt idx="3">
                  <c:v>1254.5204837706583</c:v>
                </c:pt>
                <c:pt idx="4">
                  <c:v>1242.1132418658135</c:v>
                </c:pt>
                <c:pt idx="5">
                  <c:v>1229.6821978944261</c:v>
                </c:pt>
                <c:pt idx="6">
                  <c:v>1217.2749559895813</c:v>
                </c:pt>
                <c:pt idx="7">
                  <c:v>3237.5058700518762</c:v>
                </c:pt>
                <c:pt idx="8">
                  <c:v>3233.559269457724</c:v>
                </c:pt>
                <c:pt idx="9">
                  <c:v>3232.5374640504042</c:v>
                </c:pt>
                <c:pt idx="10">
                  <c:v>3344.0447372000112</c:v>
                </c:pt>
                <c:pt idx="12">
                  <c:v>-186.13915601920496</c:v>
                </c:pt>
                <c:pt idx="13">
                  <c:v>1637.0897886958001</c:v>
                </c:pt>
                <c:pt idx="14">
                  <c:v>1637.2587210659619</c:v>
                </c:pt>
                <c:pt idx="15">
                  <c:v>1623.773399899987</c:v>
                </c:pt>
                <c:pt idx="16">
                  <c:v>1601.1463214901007</c:v>
                </c:pt>
                <c:pt idx="17">
                  <c:v>1587.6610003241253</c:v>
                </c:pt>
                <c:pt idx="18">
                  <c:v>4083.1762952875238</c:v>
                </c:pt>
                <c:pt idx="19">
                  <c:v>4153.1212147606793</c:v>
                </c:pt>
                <c:pt idx="20">
                  <c:v>4062.7207753866478</c:v>
                </c:pt>
                <c:pt idx="21">
                  <c:v>4156.6998360627622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5-42D1-974E-6136C9D88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562960"/>
        <c:axId val="1670565040"/>
      </c:barChart>
      <c:catAx>
        <c:axId val="167056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565040"/>
        <c:crosses val="autoZero"/>
        <c:auto val="1"/>
        <c:lblAlgn val="ctr"/>
        <c:lblOffset val="100"/>
        <c:noMultiLvlLbl val="0"/>
      </c:catAx>
      <c:valAx>
        <c:axId val="1670565040"/>
        <c:scaling>
          <c:orientation val="minMax"/>
          <c:max val="4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NPV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562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3A-47B0-82B5-E7302BFC675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3A-47B0-82B5-E7302BFC675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93A-47B0-82B5-E7302BFC675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3A-47B0-82B5-E7302BFC675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3A-47B0-82B5-E7302BFC675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93A-47B0-82B5-E7302BFC675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93A-47B0-82B5-E7302BFC675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93A-47B0-82B5-E7302BFC6753}"/>
              </c:ext>
            </c:extLst>
          </c:dPt>
          <c:cat>
            <c:multiLvlStrRef>
              <c:f>Results!$B$174:$C$195</c:f>
              <c:multiLvlStrCache>
                <c:ptCount val="22"/>
                <c:lvl>
                  <c:pt idx="1">
                    <c:v>Option 1A/1B</c:v>
                  </c:pt>
                  <c:pt idx="2">
                    <c:v>Option 1C</c:v>
                  </c:pt>
                  <c:pt idx="3">
                    <c:v>Option 3</c:v>
                  </c:pt>
                  <c:pt idx="4">
                    <c:v>Option 4</c:v>
                  </c:pt>
                  <c:pt idx="5">
                    <c:v>Option 5</c:v>
                  </c:pt>
                  <c:pt idx="6">
                    <c:v>Option 6</c:v>
                  </c:pt>
                  <c:pt idx="7">
                    <c:v>Option 7A</c:v>
                  </c:pt>
                  <c:pt idx="8">
                    <c:v>Option 7B</c:v>
                  </c:pt>
                  <c:pt idx="9">
                    <c:v>Option 7C</c:v>
                  </c:pt>
                  <c:pt idx="10">
                    <c:v>Option 7D</c:v>
                  </c:pt>
                  <c:pt idx="12">
                    <c:v>Option 1A/1B</c:v>
                  </c:pt>
                  <c:pt idx="13">
                    <c:v>Option 1C</c:v>
                  </c:pt>
                  <c:pt idx="14">
                    <c:v>Option 3</c:v>
                  </c:pt>
                  <c:pt idx="15">
                    <c:v>Option 4</c:v>
                  </c:pt>
                  <c:pt idx="16">
                    <c:v>Option 5</c:v>
                  </c:pt>
                  <c:pt idx="17">
                    <c:v>Option 6</c:v>
                  </c:pt>
                  <c:pt idx="18">
                    <c:v>Option 7A</c:v>
                  </c:pt>
                  <c:pt idx="19">
                    <c:v>Option 7B</c:v>
                  </c:pt>
                  <c:pt idx="20">
                    <c:v>Option 7C</c:v>
                  </c:pt>
                  <c:pt idx="21">
                    <c:v>Option 7D</c:v>
                  </c:pt>
                </c:lvl>
                <c:lvl>
                  <c:pt idx="0">
                    <c:v>High capex</c:v>
                  </c:pt>
                  <c:pt idx="11">
                    <c:v>Low capex</c:v>
                  </c:pt>
                </c:lvl>
              </c:multiLvlStrCache>
            </c:multiLvlStrRef>
          </c:cat>
          <c:val>
            <c:numRef>
              <c:f>Results!$D$174:$D$195</c:f>
              <c:numCache>
                <c:formatCode>General</c:formatCode>
                <c:ptCount val="22"/>
                <c:pt idx="1">
                  <c:v>-224.65330565135559</c:v>
                </c:pt>
                <c:pt idx="2">
                  <c:v>1349.719588098759</c:v>
                </c:pt>
                <c:pt idx="3">
                  <c:v>1356.3416684617375</c:v>
                </c:pt>
                <c:pt idx="4">
                  <c:v>1339.7044892726485</c:v>
                </c:pt>
                <c:pt idx="5">
                  <c:v>1316.6238644285638</c:v>
                </c:pt>
                <c:pt idx="6">
                  <c:v>1299.986685239475</c:v>
                </c:pt>
                <c:pt idx="7">
                  <c:v>3517.6802736630984</c:v>
                </c:pt>
                <c:pt idx="8">
                  <c:v>3534.6117925083677</c:v>
                </c:pt>
                <c:pt idx="9">
                  <c:v>3508.178548351666</c:v>
                </c:pt>
                <c:pt idx="10">
                  <c:v>3614.8999414810519</c:v>
                </c:pt>
                <c:pt idx="12">
                  <c:v>-149.22238198673392</c:v>
                </c:pt>
                <c:pt idx="13">
                  <c:v>1405.9868998852367</c:v>
                </c:pt>
                <c:pt idx="14">
                  <c:v>1410.6089219160094</c:v>
                </c:pt>
                <c:pt idx="15">
                  <c:v>1400.5390523832355</c:v>
                </c:pt>
                <c:pt idx="16">
                  <c:v>1394.3478809264486</c:v>
                </c:pt>
                <c:pt idx="17">
                  <c:v>1384.2780113936747</c:v>
                </c:pt>
                <c:pt idx="18">
                  <c:v>3538.801575432436</c:v>
                </c:pt>
                <c:pt idx="19">
                  <c:v>3555.7330942777053</c:v>
                </c:pt>
                <c:pt idx="20">
                  <c:v>3529.2998501210031</c:v>
                </c:pt>
                <c:pt idx="21">
                  <c:v>3636.021243250389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93A-47B0-82B5-E7302BFC6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562960"/>
        <c:axId val="1670565040"/>
      </c:barChart>
      <c:catAx>
        <c:axId val="167056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565040"/>
        <c:crosses val="autoZero"/>
        <c:auto val="1"/>
        <c:lblAlgn val="ctr"/>
        <c:lblOffset val="100"/>
        <c:noMultiLvlLbl val="0"/>
      </c:catAx>
      <c:valAx>
        <c:axId val="1670565040"/>
        <c:scaling>
          <c:orientation val="minMax"/>
          <c:max val="4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NPV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562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Results!$C$117</c:f>
              <c:strCache>
                <c:ptCount val="1"/>
                <c:pt idx="0">
                  <c:v>Central</c:v>
                </c:pt>
              </c:strCache>
            </c:strRef>
          </c:tx>
          <c:spPr>
            <a:solidFill>
              <a:srgbClr val="0066BE"/>
            </a:solidFill>
            <a:ln>
              <a:noFill/>
            </a:ln>
            <a:effectLst/>
          </c:spPr>
          <c:invertIfNegative val="0"/>
          <c:cat>
            <c:strRef>
              <c:f>Results!$B$118:$B$127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Results!$C$118:$C$127</c:f>
              <c:numCache>
                <c:formatCode>0.0</c:formatCode>
                <c:ptCount val="10"/>
                <c:pt idx="0">
                  <c:v>-186.93784381904482</c:v>
                </c:pt>
                <c:pt idx="1">
                  <c:v>1377.8532439919982</c:v>
                </c:pt>
                <c:pt idx="2">
                  <c:v>1383.4752951888738</c:v>
                </c:pt>
                <c:pt idx="3">
                  <c:v>1370.1217708279419</c:v>
                </c:pt>
                <c:pt idx="4">
                  <c:v>1355.4858726775064</c:v>
                </c:pt>
                <c:pt idx="5">
                  <c:v>1342.1323483165747</c:v>
                </c:pt>
                <c:pt idx="6">
                  <c:v>3528.2409245477679</c:v>
                </c:pt>
                <c:pt idx="7">
                  <c:v>3545.1724433930358</c:v>
                </c:pt>
                <c:pt idx="8">
                  <c:v>3518.7391992363337</c:v>
                </c:pt>
                <c:pt idx="9">
                  <c:v>3625.4605923657209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D-44CC-A1CF-946CCD6EBDB6}"/>
            </c:ext>
          </c:extLst>
        </c:ser>
        <c:ser>
          <c:idx val="1"/>
          <c:order val="1"/>
          <c:tx>
            <c:strRef>
              <c:f>Results!$D$117</c:f>
              <c:strCache>
                <c:ptCount val="1"/>
                <c:pt idx="0">
                  <c:v>Sensitivity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Results!$B$118:$B$127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Results!$D$118:$D$127</c:f>
              <c:numCache>
                <c:formatCode>0.0</c:formatCode>
                <c:ptCount val="10"/>
                <c:pt idx="0">
                  <c:v>-186.93784381904482</c:v>
                </c:pt>
                <c:pt idx="1">
                  <c:v>-134.67824267270527</c:v>
                </c:pt>
                <c:pt idx="2">
                  <c:v>-133.80319518640559</c:v>
                </c:pt>
                <c:pt idx="3">
                  <c:v>-147.15671954733739</c:v>
                </c:pt>
                <c:pt idx="4">
                  <c:v>-161.79261769777278</c:v>
                </c:pt>
                <c:pt idx="5">
                  <c:v>-175.14614205870464</c:v>
                </c:pt>
                <c:pt idx="6">
                  <c:v>-178.42700553606767</c:v>
                </c:pt>
                <c:pt idx="7">
                  <c:v>-161.49548669079883</c:v>
                </c:pt>
                <c:pt idx="8">
                  <c:v>-187.50893635992924</c:v>
                </c:pt>
                <c:pt idx="9">
                  <c:v>-81.207337718114587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D-44CC-A1CF-946CCD6EB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0736032"/>
        <c:axId val="1370738112"/>
      </c:barChart>
      <c:catAx>
        <c:axId val="137073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738112"/>
        <c:crosses val="autoZero"/>
        <c:auto val="1"/>
        <c:lblAlgn val="ctr"/>
        <c:lblOffset val="100"/>
        <c:noMultiLvlLbl val="0"/>
      </c:catAx>
      <c:valAx>
        <c:axId val="1370738112"/>
        <c:scaling>
          <c:orientation val="minMax"/>
          <c:max val="9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1000" b="0" i="0" kern="1200" baseline="0">
                    <a:solidFill>
                      <a:srgbClr val="595959"/>
                    </a:solidFill>
                    <a:effectLst/>
                  </a:rPr>
                  <a:t>$m, NPV</a:t>
                </a:r>
                <a:endParaRPr lang="en-AU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736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Results!$G$104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Results!$B$105:$B$114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Results!$G$105:$G$114</c:f>
              <c:numCache>
                <c:formatCode>0.0</c:formatCode>
                <c:ptCount val="10"/>
                <c:pt idx="0">
                  <c:v>-124.58458140228723</c:v>
                </c:pt>
                <c:pt idx="1">
                  <c:v>-102.95987192401539</c:v>
                </c:pt>
                <c:pt idx="2">
                  <c:v>-98.593996541752688</c:v>
                </c:pt>
                <c:pt idx="3">
                  <c:v>-98.593996541752688</c:v>
                </c:pt>
                <c:pt idx="4">
                  <c:v>-143.05973352513271</c:v>
                </c:pt>
                <c:pt idx="5">
                  <c:v>-143.05973352513271</c:v>
                </c:pt>
                <c:pt idx="6">
                  <c:v>-174.17846168704625</c:v>
                </c:pt>
                <c:pt idx="7">
                  <c:v>-204.60782409366357</c:v>
                </c:pt>
                <c:pt idx="8">
                  <c:v>-227.5173064551677</c:v>
                </c:pt>
                <c:pt idx="9">
                  <c:v>-40.331950819292821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E-4E6D-B782-08928F90934B}"/>
            </c:ext>
          </c:extLst>
        </c:ser>
        <c:ser>
          <c:idx val="0"/>
          <c:order val="1"/>
          <c:tx>
            <c:strRef>
              <c:f>Results!$F$104</c:f>
              <c:strCache>
                <c:ptCount val="1"/>
                <c:pt idx="0">
                  <c:v>Sensitivity 7.5.2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Results!$B$105:$B$114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Results!$F$105:$F$114</c:f>
              <c:numCache>
                <c:formatCode>0.0</c:formatCode>
                <c:ptCount val="10"/>
                <c:pt idx="0">
                  <c:v>-124.58458140228723</c:v>
                </c:pt>
                <c:pt idx="1">
                  <c:v>-66.023851978172416</c:v>
                </c:pt>
                <c:pt idx="2">
                  <c:v>-98.593996541752688</c:v>
                </c:pt>
                <c:pt idx="3">
                  <c:v>-98.593996541752688</c:v>
                </c:pt>
                <c:pt idx="4">
                  <c:v>-143.05973352513271</c:v>
                </c:pt>
                <c:pt idx="5">
                  <c:v>-143.05973352513271</c:v>
                </c:pt>
                <c:pt idx="6">
                  <c:v>-174.17846168704625</c:v>
                </c:pt>
                <c:pt idx="7">
                  <c:v>-204.60782409366357</c:v>
                </c:pt>
                <c:pt idx="8">
                  <c:v>-227.5173064551677</c:v>
                </c:pt>
                <c:pt idx="9">
                  <c:v>-40.331950819292821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E-4E6D-B782-08928F909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51556127"/>
        <c:axId val="1951561119"/>
      </c:barChart>
      <c:catAx>
        <c:axId val="1951556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1561119"/>
        <c:crosses val="autoZero"/>
        <c:auto val="1"/>
        <c:lblAlgn val="ctr"/>
        <c:lblOffset val="100"/>
        <c:noMultiLvlLbl val="0"/>
      </c:catAx>
      <c:valAx>
        <c:axId val="195156111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1556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Results!$E$27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36-4790-9A92-519E7BCF334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4C-404A-939F-D224C718BE2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36-4790-9A92-519E7BCF334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936-4790-9A92-519E7BCF3349}"/>
              </c:ext>
            </c:extLst>
          </c:dPt>
          <c:cat>
            <c:strRef>
              <c:f>Results!$B$28:$B$37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Results!$E$28:$E$37</c:f>
              <c:numCache>
                <c:formatCode>0.0</c:formatCode>
                <c:ptCount val="10"/>
                <c:pt idx="0">
                  <c:v>-139.60436701440375</c:v>
                </c:pt>
                <c:pt idx="1">
                  <c:v>3099.3003748953288</c:v>
                </c:pt>
                <c:pt idx="2">
                  <c:v>3399.5304918044658</c:v>
                </c:pt>
                <c:pt idx="3">
                  <c:v>3370.4108445062852</c:v>
                </c:pt>
                <c:pt idx="4">
                  <c:v>3389.7824222867398</c:v>
                </c:pt>
                <c:pt idx="5">
                  <c:v>3360.6627749885597</c:v>
                </c:pt>
                <c:pt idx="6">
                  <c:v>8442.5331134855878</c:v>
                </c:pt>
                <c:pt idx="7">
                  <c:v>8556.3870241628811</c:v>
                </c:pt>
                <c:pt idx="8">
                  <c:v>8470.611932384918</c:v>
                </c:pt>
                <c:pt idx="9">
                  <c:v>8468.3899416656532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3-4FEE-947E-3D195BEAE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Results!$F$27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18-4EF8-8292-D0B7A9CB9EDF}"/>
              </c:ext>
            </c:extLst>
          </c:dPt>
          <c:cat>
            <c:strRef>
              <c:f>Results!$B$28:$B$37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Results!$F$28:$F$37</c:f>
              <c:numCache>
                <c:formatCode>0.0</c:formatCode>
                <c:ptCount val="10"/>
                <c:pt idx="0">
                  <c:v>-124.58458140228723</c:v>
                </c:pt>
                <c:pt idx="1">
                  <c:v>-102.95987192401539</c:v>
                </c:pt>
                <c:pt idx="2">
                  <c:v>-98.593996541752688</c:v>
                </c:pt>
                <c:pt idx="3">
                  <c:v>-98.593996541752688</c:v>
                </c:pt>
                <c:pt idx="4">
                  <c:v>-143.05973352513271</c:v>
                </c:pt>
                <c:pt idx="5">
                  <c:v>-143.05973352513271</c:v>
                </c:pt>
                <c:pt idx="6">
                  <c:v>-174.17846168704625</c:v>
                </c:pt>
                <c:pt idx="7">
                  <c:v>-204.60782409366357</c:v>
                </c:pt>
                <c:pt idx="8">
                  <c:v>-227.5173064551677</c:v>
                </c:pt>
                <c:pt idx="9">
                  <c:v>-40.331950819292821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B-4704-8DD8-B1160AB8C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9000"/>
          <c:min val="-1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Results!$G$27</c:f>
              <c:strCache>
                <c:ptCount val="1"/>
                <c:pt idx="0">
                  <c:v>Weighted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62-472E-A214-52E6D77173D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F62-472E-A214-52E6D77173D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62-472E-A214-52E6D77173D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62-472E-A214-52E6D77173D4}"/>
              </c:ext>
            </c:extLst>
          </c:dPt>
          <c:cat>
            <c:strRef>
              <c:f>Results!$B$28:$B$37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Results!$G$28:$G$37</c:f>
              <c:numCache>
                <c:formatCode>0.0</c:formatCode>
                <c:ptCount val="10"/>
                <c:pt idx="0">
                  <c:v>-159.51615901369516</c:v>
                </c:pt>
                <c:pt idx="1">
                  <c:v>1438.0117477388278</c:v>
                </c:pt>
                <c:pt idx="2">
                  <c:v>1516.971771410115</c:v>
                </c:pt>
                <c:pt idx="3">
                  <c:v>1503.0150974051039</c:v>
                </c:pt>
                <c:pt idx="4">
                  <c:v>1489.4236085291548</c:v>
                </c:pt>
                <c:pt idx="5">
                  <c:v>1475.4669345241441</c:v>
                </c:pt>
                <c:pt idx="6">
                  <c:v>3831.2091252235195</c:v>
                </c:pt>
                <c:pt idx="7">
                  <c:v>3860.5310217138222</c:v>
                </c:pt>
                <c:pt idx="8">
                  <c:v>3820.1432561006045</c:v>
                </c:pt>
                <c:pt idx="9">
                  <c:v>3919.7447938944506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6-4740-A6EE-612130B7F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9000"/>
          <c:min val="-1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Results!$B$63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Results!$C$62:$L$62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Results!$C$63:$F$63</c:f>
              <c:numCache>
                <c:formatCode>#,##0.0</c:formatCode>
                <c:ptCount val="4"/>
                <c:pt idx="0">
                  <c:v>-150.86184732924355</c:v>
                </c:pt>
                <c:pt idx="1">
                  <c:v>-112.53462357295535</c:v>
                </c:pt>
                <c:pt idx="2">
                  <c:v>-108.53450690854359</c:v>
                </c:pt>
                <c:pt idx="3">
                  <c:v>-121.66912622117377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1-491B-9C19-9D8ED79E249F}"/>
            </c:ext>
          </c:extLst>
        </c:ser>
        <c:ser>
          <c:idx val="2"/>
          <c:order val="2"/>
          <c:tx>
            <c:strRef>
              <c:f>Results!$B$65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Results!$C$62:$L$62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Results!$C$65:$F$65</c:f>
              <c:numCache>
                <c:formatCode>#,##0.0</c:formatCode>
                <c:ptCount val="4"/>
                <c:pt idx="0">
                  <c:v>-36.075996489801263</c:v>
                </c:pt>
                <c:pt idx="1">
                  <c:v>-25.383418618220588</c:v>
                </c:pt>
                <c:pt idx="2">
                  <c:v>-28.508487796332712</c:v>
                </c:pt>
                <c:pt idx="3">
                  <c:v>-28.727392844634341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B1-491B-9C19-9D8ED79E249F}"/>
            </c:ext>
          </c:extLst>
        </c:ser>
        <c:ser>
          <c:idx val="9"/>
          <c:order val="9"/>
          <c:tx>
            <c:strRef>
              <c:f>Results!#REF!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Results!$C$62:$L$62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  <c:extLst xmlns:c15="http://schemas.microsoft.com/office/drawing/2012/chart"/>
            </c:strRef>
          </c:cat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D0B1-491B-9C19-9D8ED79E249F}"/>
            </c:ext>
          </c:extLst>
        </c:ser>
        <c:ser>
          <c:idx val="12"/>
          <c:order val="12"/>
          <c:tx>
            <c:strRef>
              <c:f>Results!$B$71</c:f>
              <c:strCache>
                <c:ptCount val="1"/>
                <c:pt idx="0">
                  <c:v>Avoided involuntary load shedding in CW NSW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Results!$C$62:$L$62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Results!$C$71:$F$71</c:f>
              <c:numCache>
                <c:formatCode>#,##0.0</c:formatCode>
                <c:ptCount val="4"/>
                <c:pt idx="0">
                  <c:v>0</c:v>
                </c:pt>
                <c:pt idx="1">
                  <c:v>1515.771286183174</c:v>
                </c:pt>
                <c:pt idx="2">
                  <c:v>1520.5182898937499</c:v>
                </c:pt>
                <c:pt idx="3">
                  <c:v>1520.5182898937499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4F-47C9-B9B7-5D72CE1A3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Results!$B$64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Results!$C$62:$L$62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Results!$C$64:$L$64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0B1-491B-9C19-9D8ED79E249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Results!$B$67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Results!$C$62:$L$62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Results!$C$67:$L$67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0B1-491B-9C19-9D8ED79E249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Results!$B$68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Results!$C$62:$L$62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Results!$C$68:$L$68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0B1-491B-9C19-9D8ED79E249F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Results!$B$69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Results!$C$62:$L$62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Results!$C$69:$L$69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0B1-491B-9C19-9D8ED79E249F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Results!$B$70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- outside of CW NSW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Results!$C$62:$L$62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Results!$C$70:$L$70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0B1-491B-9C19-9D8ED79E249F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Results!$C$62:$L$62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Results!$C$72:$L$72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0B1-491B-9C19-9D8ED79E249F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Results!$C$62:$L$62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Results!$C$73:$L$73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0B1-491B-9C19-9D8ED79E249F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Results!$B$74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Results!$C$62:$L$62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Results!$C$74:$L$74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0B1-491B-9C19-9D8ED79E249F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1"/>
          <c:tx>
            <c:strRef>
              <c:f>Results!$B$75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Results!$C$62:$L$62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xVal>
          <c:yVal>
            <c:numRef>
              <c:f>Results!$C$75:$L$75</c:f>
              <c:numCache>
                <c:formatCode>#,##0.0</c:formatCode>
                <c:ptCount val="10"/>
                <c:pt idx="0">
                  <c:v>-186.93784381904482</c:v>
                </c:pt>
                <c:pt idx="1">
                  <c:v>1377.8532439919979</c:v>
                </c:pt>
                <c:pt idx="2">
                  <c:v>1383.4752951888736</c:v>
                </c:pt>
                <c:pt idx="3">
                  <c:v>1370.1217708279416</c:v>
                </c:pt>
                <c:pt idx="4">
                  <c:v>1355.4858726775064</c:v>
                </c:pt>
                <c:pt idx="5">
                  <c:v>1342.1323483165747</c:v>
                </c:pt>
                <c:pt idx="6">
                  <c:v>3528.2409245477679</c:v>
                </c:pt>
                <c:pt idx="7">
                  <c:v>3545.1724433930358</c:v>
                </c:pt>
                <c:pt idx="8">
                  <c:v>3518.7391992363337</c:v>
                </c:pt>
                <c:pt idx="9">
                  <c:v>3625.4605923657209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0B1-491B-9C19-9D8ED79E2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9000"/>
          <c:min val="-1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Results!$B$63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Results!$O$62:$X$62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Results!$O$63:$R$63</c:f>
              <c:numCache>
                <c:formatCode>#,##0.0</c:formatCode>
                <c:ptCount val="4"/>
                <c:pt idx="0">
                  <c:v>-100.26269576746577</c:v>
                </c:pt>
                <c:pt idx="1">
                  <c:v>-96.090316314093215</c:v>
                </c:pt>
                <c:pt idx="2">
                  <c:v>-88.032757042601162</c:v>
                </c:pt>
                <c:pt idx="3">
                  <c:v>-112.32926584869612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E-4E4A-9F06-AFA21A7F8D53}"/>
            </c:ext>
          </c:extLst>
        </c:ser>
        <c:ser>
          <c:idx val="2"/>
          <c:order val="2"/>
          <c:tx>
            <c:strRef>
              <c:f>Results!$B$65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Results!$O$62:$X$62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Results!$O$65:$R$65</c:f>
              <c:numCache>
                <c:formatCode>#,##0.0</c:formatCode>
                <c:ptCount val="4"/>
                <c:pt idx="0">
                  <c:v>-39.341671246937992</c:v>
                </c:pt>
                <c:pt idx="1">
                  <c:v>-37.31038026930338</c:v>
                </c:pt>
                <c:pt idx="2">
                  <c:v>-37.804506291945167</c:v>
                </c:pt>
                <c:pt idx="3">
                  <c:v>-42.627644784031453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FE-4E4A-9F06-AFA21A7F8D53}"/>
            </c:ext>
          </c:extLst>
        </c:ser>
        <c:ser>
          <c:idx val="13"/>
          <c:order val="8"/>
          <c:tx>
            <c:strRef>
              <c:f>Results!$N$71</c:f>
              <c:strCache>
                <c:ptCount val="1"/>
                <c:pt idx="0">
                  <c:v>Avoided involuntary load shedding in CW NSW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Results!$O$62:$X$62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Results!$O$71:$R$71</c:f>
              <c:numCache>
                <c:formatCode>#,##0.0</c:formatCode>
                <c:ptCount val="4"/>
                <c:pt idx="0">
                  <c:v>0</c:v>
                </c:pt>
                <c:pt idx="1">
                  <c:v>3232.7010714787266</c:v>
                </c:pt>
                <c:pt idx="2">
                  <c:v>3525.3677551390124</c:v>
                </c:pt>
                <c:pt idx="3">
                  <c:v>3525.3677551390124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84-444D-825C-92F586859768}"/>
            </c:ext>
          </c:extLst>
        </c:ser>
        <c:ser>
          <c:idx val="9"/>
          <c:order val="11"/>
          <c:tx>
            <c:strRef>
              <c:f>Results!#REF!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Results!$O$62:$X$62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  <c:extLst xmlns:c15="http://schemas.microsoft.com/office/drawing/2012/chart"/>
            </c:strRef>
          </c:cat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DEFE-4E4A-9F06-AFA21A7F8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Results!$B$64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Results!$O$62:$X$62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Results!$O$64:$X$64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EFE-4E4A-9F06-AFA21A7F8D53}"/>
                  </c:ext>
                </c:extLst>
              </c15:ser>
            </c15:filteredBarSeries>
            <c15:filteredBarSeries>
              <c15:ser>
                <c:idx val="1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Results!$N$66</c15:sqref>
                        </c15:formulaRef>
                      </c:ext>
                    </c:extLst>
                    <c:strCache>
                      <c:ptCount val="1"/>
                      <c:pt idx="0">
                        <c:v>TNSP payments to NNO proponents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Results!$O$62:$X$62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Results!$O$66:$X$66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684-444D-825C-92F586859768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Results!$B$67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Results!$O$62:$X$62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Results!$O$67:$X$67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EFE-4E4A-9F06-AFA21A7F8D53}"/>
                  </c:ext>
                </c:extLst>
              </c15:ser>
            </c15:filteredBarSeries>
            <c15:filteredBarSeries>
              <c15:ser>
                <c:idx val="4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Results!$B$68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Results!$O$62:$X$62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Results!$O$68:$X$68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EFE-4E4A-9F06-AFA21A7F8D53}"/>
                  </c:ext>
                </c:extLst>
              </c15:ser>
            </c15:filteredBarSeries>
            <c15:filteredBarSeries>
              <c15:ser>
                <c:idx val="5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Results!$B$69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Results!$O$62:$X$62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Results!$O$69:$X$69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EFE-4E4A-9F06-AFA21A7F8D53}"/>
                  </c:ext>
                </c:extLst>
              </c15:ser>
            </c15:filteredBarSeries>
            <c15:filteredBarSeries>
              <c15:ser>
                <c:idx val="6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Results!$B$70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- outside of CW NSW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Results!$O$62:$X$62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Results!$O$70:$X$70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EFE-4E4A-9F06-AFA21A7F8D53}"/>
                  </c:ext>
                </c:extLst>
              </c15:ser>
            </c15:filteredBarSeries>
            <c15:filteredBarSeries>
              <c15:ser>
                <c:idx val="7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Results!$O$62:$X$62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Results!$O$72:$X$72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EFE-4E4A-9F06-AFA21A7F8D53}"/>
                  </c:ext>
                </c:extLst>
              </c15:ser>
            </c15:filteredBarSeries>
            <c15:filteredBarSeries>
              <c15:ser>
                <c:idx val="8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Results!$O$62:$X$62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Results!$O$73:$X$73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EFE-4E4A-9F06-AFA21A7F8D53}"/>
                  </c:ext>
                </c:extLst>
              </c15:ser>
            </c15:filteredBarSeries>
            <c15:filteredBarSeries>
              <c15:ser>
                <c:idx val="10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Results!$B$74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Results!$O$62:$X$62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Results!$O$74:$X$74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EFE-4E4A-9F06-AFA21A7F8D53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3"/>
          <c:tx>
            <c:strRef>
              <c:f>Results!$B$75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Results!$O$62:$X$62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xVal>
          <c:yVal>
            <c:numRef>
              <c:f>Results!$O$75:$X$75</c:f>
              <c:numCache>
                <c:formatCode>#,##0.0</c:formatCode>
                <c:ptCount val="10"/>
                <c:pt idx="0">
                  <c:v>-139.60436701440375</c:v>
                </c:pt>
                <c:pt idx="1">
                  <c:v>3099.3003748953302</c:v>
                </c:pt>
                <c:pt idx="2">
                  <c:v>3399.5304918044662</c:v>
                </c:pt>
                <c:pt idx="3">
                  <c:v>3370.4108445062848</c:v>
                </c:pt>
                <c:pt idx="4">
                  <c:v>3389.7824222867398</c:v>
                </c:pt>
                <c:pt idx="5">
                  <c:v>3360.6627749885597</c:v>
                </c:pt>
                <c:pt idx="6">
                  <c:v>8442.5331134855878</c:v>
                </c:pt>
                <c:pt idx="7">
                  <c:v>8556.3870241628811</c:v>
                </c:pt>
                <c:pt idx="8">
                  <c:v>8470.611932384918</c:v>
                </c:pt>
                <c:pt idx="9">
                  <c:v>8468.3899416656532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EFE-4E4A-9F06-AFA21A7F8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Results!$B$63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Results!$AB$62:$AK$62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Results!$AB$63:$AE$63</c:f>
              <c:numCache>
                <c:formatCode>#,##0.0</c:formatCode>
                <c:ptCount val="4"/>
                <c:pt idx="0">
                  <c:v>-106.38910018394783</c:v>
                </c:pt>
                <c:pt idx="1">
                  <c:v>-89.017480823826375</c:v>
                </c:pt>
                <c:pt idx="2">
                  <c:v>-83.051143541273078</c:v>
                </c:pt>
                <c:pt idx="3">
                  <c:v>-83.051143541273078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1-44C8-8A6B-590787F22C8B}"/>
            </c:ext>
          </c:extLst>
        </c:ser>
        <c:ser>
          <c:idx val="2"/>
          <c:order val="2"/>
          <c:tx>
            <c:strRef>
              <c:f>Results!$AA$65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Results!$AB$62:$AK$62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Results!$AB$65:$AE$65</c:f>
              <c:numCache>
                <c:formatCode>#,##0.0</c:formatCode>
                <c:ptCount val="4"/>
                <c:pt idx="0">
                  <c:v>-18.19548121833941</c:v>
                </c:pt>
                <c:pt idx="1">
                  <c:v>-16.006992195724887</c:v>
                </c:pt>
                <c:pt idx="2">
                  <c:v>-17.607454096015484</c:v>
                </c:pt>
                <c:pt idx="3">
                  <c:v>-17.607454096015484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21-44C8-8A6B-590787F22C8B}"/>
            </c:ext>
          </c:extLst>
        </c:ser>
        <c:ser>
          <c:idx val="12"/>
          <c:order val="7"/>
          <c:tx>
            <c:strRef>
              <c:f>Results!$AA$71</c:f>
              <c:strCache>
                <c:ptCount val="1"/>
                <c:pt idx="0">
                  <c:v>Avoided involuntary load shedding in CW NSW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Results!$AB$62:$AK$62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Results!$AB$71:$AE$71</c:f>
              <c:numCache>
                <c:formatCode>#,##0.0</c:formatCode>
                <c:ptCount val="4"/>
                <c:pt idx="0">
                  <c:v>0</c:v>
                </c:pt>
                <c:pt idx="1">
                  <c:v>2.0646010955358656</c:v>
                </c:pt>
                <c:pt idx="2">
                  <c:v>2.0646010955358656</c:v>
                </c:pt>
                <c:pt idx="3">
                  <c:v>2.0646010955358656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56-4E27-872E-3926F8258E43}"/>
            </c:ext>
          </c:extLst>
        </c:ser>
        <c:ser>
          <c:idx val="9"/>
          <c:order val="10"/>
          <c:tx>
            <c:strRef>
              <c:f>Results!#REF!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Results!$AB$62:$AK$62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  <c:extLst xmlns:c15="http://schemas.microsoft.com/office/drawing/2012/chart"/>
            </c:strRef>
          </c:cat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6821-44C8-8A6B-590787F22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Results!$B$64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Results!$AB$62:$AK$62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Results!$AB$64:$AK$64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821-44C8-8A6B-590787F22C8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Results!$B$67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Results!$AB$62:$AK$62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Results!$AB$67:$AK$67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821-44C8-8A6B-590787F22C8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Results!$B$68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Results!$AB$62:$AK$62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Results!$AB$68:$AK$68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821-44C8-8A6B-590787F22C8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Results!$B$69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Results!$AB$62:$AK$62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Results!$AB$69:$AK$69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821-44C8-8A6B-590787F22C8B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Results!$B$70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- outside of CW NSW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Results!$AB$62:$AK$62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Results!$AB$70:$AK$70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821-44C8-8A6B-590787F22C8B}"/>
                  </c:ext>
                </c:extLst>
              </c15:ser>
            </c15:filteredBarSeries>
            <c15:filteredBarSeries>
              <c15:ser>
                <c:idx val="7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Results!$AB$62:$AK$62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Results!$AB$72:$AK$72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821-44C8-8A6B-590787F22C8B}"/>
                  </c:ext>
                </c:extLst>
              </c15:ser>
            </c15:filteredBarSeries>
            <c15:filteredBarSeries>
              <c15:ser>
                <c:idx val="8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Results!$AB$62:$AK$62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Results!$AB$73:$AK$73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821-44C8-8A6B-590787F22C8B}"/>
                  </c:ext>
                </c:extLst>
              </c15:ser>
            </c15:filteredBarSeries>
            <c15:filteredBarSeries>
              <c15:ser>
                <c:idx val="10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Results!$B$74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Results!$AB$62:$AK$62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Results!$AB$74:$AK$74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821-44C8-8A6B-590787F22C8B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2"/>
          <c:tx>
            <c:strRef>
              <c:f>Results!$B$75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Results!$AB$62:$AK$62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xVal>
          <c:yVal>
            <c:numRef>
              <c:f>Results!$AB$75:$AK$75</c:f>
              <c:numCache>
                <c:formatCode>#,##0.0</c:formatCode>
                <c:ptCount val="10"/>
                <c:pt idx="0">
                  <c:v>-124.58458140228724</c:v>
                </c:pt>
                <c:pt idx="1">
                  <c:v>-102.9598719240154</c:v>
                </c:pt>
                <c:pt idx="2">
                  <c:v>-98.593996541752702</c:v>
                </c:pt>
                <c:pt idx="3">
                  <c:v>-98.593996541752702</c:v>
                </c:pt>
                <c:pt idx="4">
                  <c:v>-143.05973352513271</c:v>
                </c:pt>
                <c:pt idx="5">
                  <c:v>-143.05973352513271</c:v>
                </c:pt>
                <c:pt idx="6">
                  <c:v>-174.17846168704625</c:v>
                </c:pt>
                <c:pt idx="7">
                  <c:v>-204.60782409366357</c:v>
                </c:pt>
                <c:pt idx="8">
                  <c:v>-227.5173064551677</c:v>
                </c:pt>
                <c:pt idx="9">
                  <c:v>-40.331950819292821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821-44C8-8A6B-590787F22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9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Results!$B$63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Results!$AN$62:$AW$62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Results!$AN$63:$AQ$63</c:f>
              <c:numCache>
                <c:formatCode>#,##0.0</c:formatCode>
                <c:ptCount val="4"/>
                <c:pt idx="0">
                  <c:v>-127.09387265247518</c:v>
                </c:pt>
                <c:pt idx="1">
                  <c:v>-102.54426107095757</c:v>
                </c:pt>
                <c:pt idx="2">
                  <c:v>-97.038228600240345</c:v>
                </c:pt>
                <c:pt idx="3">
                  <c:v>-109.67966545807917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E-4749-869F-C127E09BFB4B}"/>
            </c:ext>
          </c:extLst>
        </c:ser>
        <c:ser>
          <c:idx val="2"/>
          <c:order val="2"/>
          <c:tx>
            <c:strRef>
              <c:f>Results!$B$65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Results!$AN$62:$AW$62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Results!$AN$65:$AQ$65</c:f>
              <c:numCache>
                <c:formatCode>#,##0.0</c:formatCode>
                <c:ptCount val="4"/>
                <c:pt idx="0">
                  <c:v>-32.422286361219982</c:v>
                </c:pt>
                <c:pt idx="1">
                  <c:v>-26.021052425367362</c:v>
                </c:pt>
                <c:pt idx="2">
                  <c:v>-28.10723399515652</c:v>
                </c:pt>
                <c:pt idx="3">
                  <c:v>-29.422471142328902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8E-4749-869F-C127E09BFB4B}"/>
            </c:ext>
          </c:extLst>
        </c:ser>
        <c:ser>
          <c:idx val="12"/>
          <c:order val="7"/>
          <c:tx>
            <c:strRef>
              <c:f>Results!$AM$71</c:f>
              <c:strCache>
                <c:ptCount val="1"/>
                <c:pt idx="0">
                  <c:v>Avoided involuntary load shedding in CW NSW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Results!$AN$62:$AW$62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Results!$AN$71:$AQ$71</c:f>
              <c:numCache>
                <c:formatCode>#,##0.0</c:formatCode>
                <c:ptCount val="4"/>
                <c:pt idx="0">
                  <c:v>0</c:v>
                </c:pt>
                <c:pt idx="1">
                  <c:v>1566.5770612351525</c:v>
                </c:pt>
                <c:pt idx="2">
                  <c:v>1642.117234005512</c:v>
                </c:pt>
                <c:pt idx="3">
                  <c:v>1642.117234005512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5-48C4-887E-1ADB455699CC}"/>
            </c:ext>
          </c:extLst>
        </c:ser>
        <c:ser>
          <c:idx val="9"/>
          <c:order val="10"/>
          <c:tx>
            <c:strRef>
              <c:f>Results!#REF!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Results!$AN$62:$AW$62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  <c:extLst xmlns:c15="http://schemas.microsoft.com/office/drawing/2012/chart"/>
            </c:strRef>
          </c:cat>
          <c:val>
            <c:numRef>
              <c:f>Results!#REF!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E78E-4749-869F-C127E09B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Results!$B$64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Results!$AN$62:$AW$62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Results!$AN$64:$AW$64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78E-4749-869F-C127E09BFB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Results!$B$67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Results!$AN$62:$AW$62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Results!$AN$67:$AW$67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78E-4749-869F-C127E09BFB4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Results!$B$68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Results!$AN$62:$AW$62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Results!$AN$68:$AW$68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78E-4749-869F-C127E09BFB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Results!$B$69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Results!$AN$62:$AW$62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Results!$AN$69:$AW$69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78E-4749-869F-C127E09BFB4B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Results!$B$70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- outside of CW NSW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Results!$AN$62:$AW$62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Results!$AN$70:$AW$70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78E-4749-869F-C127E09BFB4B}"/>
                  </c:ext>
                </c:extLst>
              </c15:ser>
            </c15:filteredBarSeries>
            <c15:filteredBarSeries>
              <c15:ser>
                <c:idx val="7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Results!$AN$62:$AW$62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Results!$AN$72:$AW$72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78E-4749-869F-C127E09BFB4B}"/>
                  </c:ext>
                </c:extLst>
              </c15:ser>
            </c15:filteredBarSeries>
            <c15:filteredBarSeries>
              <c15:ser>
                <c:idx val="8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Results!$AN$62:$AW$62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Results!$AN$73:$AW$73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78E-4749-869F-C127E09BFB4B}"/>
                  </c:ext>
                </c:extLst>
              </c15:ser>
            </c15:filteredBarSeries>
            <c15:filteredBarSeries>
              <c15:ser>
                <c:idx val="10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Results!$B$74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Results!$AN$62:$AW$62</c15:sqref>
                        </c15:formulaRef>
                      </c:ext>
                    </c:extLst>
                    <c:strCache>
                      <c:ptCount val="10"/>
                      <c:pt idx="0">
                        <c:v>Option 1A/1B</c:v>
                      </c:pt>
                      <c:pt idx="1">
                        <c:v>Option 1C</c:v>
                      </c:pt>
                      <c:pt idx="2">
                        <c:v>Option 3</c:v>
                      </c:pt>
                      <c:pt idx="3">
                        <c:v>Option 4</c:v>
                      </c:pt>
                      <c:pt idx="4">
                        <c:v>Option 5</c:v>
                      </c:pt>
                      <c:pt idx="5">
                        <c:v>Option 6</c:v>
                      </c:pt>
                      <c:pt idx="6">
                        <c:v>Option 7A</c:v>
                      </c:pt>
                      <c:pt idx="7">
                        <c:v>Option 7B</c:v>
                      </c:pt>
                      <c:pt idx="8">
                        <c:v>Option 7C</c:v>
                      </c:pt>
                      <c:pt idx="9">
                        <c:v>Option 7D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Results!$AN$74:$AW$74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78E-4749-869F-C127E09BFB4B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2"/>
          <c:tx>
            <c:strRef>
              <c:f>Results!$B$75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Results!$AN$62:$AW$62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xVal>
          <c:yVal>
            <c:numRef>
              <c:f>Results!$AN$75:$AW$75</c:f>
              <c:numCache>
                <c:formatCode>#,##0.0</c:formatCode>
                <c:ptCount val="10"/>
                <c:pt idx="0">
                  <c:v>-159.51615901369516</c:v>
                </c:pt>
                <c:pt idx="1">
                  <c:v>1438.0117477388276</c:v>
                </c:pt>
                <c:pt idx="2">
                  <c:v>1516.9717714101153</c:v>
                </c:pt>
                <c:pt idx="3">
                  <c:v>1503.0150974051039</c:v>
                </c:pt>
                <c:pt idx="4">
                  <c:v>1489.4236085291548</c:v>
                </c:pt>
                <c:pt idx="5">
                  <c:v>1475.4669345241441</c:v>
                </c:pt>
                <c:pt idx="6">
                  <c:v>3831.2091252235195</c:v>
                </c:pt>
                <c:pt idx="7">
                  <c:v>3860.5310217138222</c:v>
                </c:pt>
                <c:pt idx="8">
                  <c:v>3820.1432561006045</c:v>
                </c:pt>
                <c:pt idx="9">
                  <c:v>3919.7447938944506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78E-4749-869F-C127E09B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9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Results!$C$134</c:f>
              <c:strCache>
                <c:ptCount val="1"/>
                <c:pt idx="0">
                  <c:v>Core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Results!$B$135:$B$144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Results!$C$135:$C$144</c:f>
              <c:numCache>
                <c:formatCode>0.0</c:formatCode>
                <c:ptCount val="10"/>
                <c:pt idx="0">
                  <c:v>-159.51615901369516</c:v>
                </c:pt>
                <c:pt idx="1">
                  <c:v>1438.0117477388278</c:v>
                </c:pt>
                <c:pt idx="2">
                  <c:v>1516.971771410115</c:v>
                </c:pt>
                <c:pt idx="3">
                  <c:v>1503.0150974051039</c:v>
                </c:pt>
                <c:pt idx="4">
                  <c:v>1489.4236085291548</c:v>
                </c:pt>
                <c:pt idx="5">
                  <c:v>1475.4669345241441</c:v>
                </c:pt>
                <c:pt idx="6">
                  <c:v>3831.2091252235195</c:v>
                </c:pt>
                <c:pt idx="7">
                  <c:v>3860.5310217138222</c:v>
                </c:pt>
                <c:pt idx="8">
                  <c:v>3820.1432561006045</c:v>
                </c:pt>
                <c:pt idx="9">
                  <c:v>3919.7447938944506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8-42E8-B3D6-C3D4714BAA11}"/>
            </c:ext>
          </c:extLst>
        </c:ser>
        <c:ser>
          <c:idx val="1"/>
          <c:order val="1"/>
          <c:tx>
            <c:strRef>
              <c:f>Results!$D$134</c:f>
              <c:strCache>
                <c:ptCount val="1"/>
                <c:pt idx="0">
                  <c:v>Sensitivity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Results!$B$135:$B$144</c:f>
              <c:strCache>
                <c:ptCount val="10"/>
                <c:pt idx="0">
                  <c:v>Option 1A/1B</c:v>
                </c:pt>
                <c:pt idx="1">
                  <c:v>Option 1C</c:v>
                </c:pt>
                <c:pt idx="2">
                  <c:v>Option 3</c:v>
                </c:pt>
                <c:pt idx="3">
                  <c:v>Option 4</c:v>
                </c:pt>
                <c:pt idx="4">
                  <c:v>Option 5</c:v>
                </c:pt>
                <c:pt idx="5">
                  <c:v>Option 6</c:v>
                </c:pt>
                <c:pt idx="6">
                  <c:v>Option 7A</c:v>
                </c:pt>
                <c:pt idx="7">
                  <c:v>Option 7B</c:v>
                </c:pt>
                <c:pt idx="8">
                  <c:v>Option 7C</c:v>
                </c:pt>
                <c:pt idx="9">
                  <c:v>Option 7D</c:v>
                </c:pt>
              </c:strCache>
            </c:strRef>
          </c:cat>
          <c:val>
            <c:numRef>
              <c:f>Results!$D$135:$D$144</c:f>
              <c:numCache>
                <c:formatCode>0.0</c:formatCode>
                <c:ptCount val="10"/>
                <c:pt idx="0">
                  <c:v>-159.51615901369516</c:v>
                </c:pt>
                <c:pt idx="1">
                  <c:v>1438.0117477388278</c:v>
                </c:pt>
                <c:pt idx="2">
                  <c:v>1516.971771410115</c:v>
                </c:pt>
                <c:pt idx="3">
                  <c:v>1503.0150974051039</c:v>
                </c:pt>
                <c:pt idx="4">
                  <c:v>1489.4236085291548</c:v>
                </c:pt>
                <c:pt idx="5">
                  <c:v>1475.4669345241441</c:v>
                </c:pt>
                <c:pt idx="6">
                  <c:v>3838.2065371461131</c:v>
                </c:pt>
                <c:pt idx="7">
                  <c:v>3860.5310217138222</c:v>
                </c:pt>
                <c:pt idx="8">
                  <c:v>3842.0319340437404</c:v>
                </c:pt>
                <c:pt idx="9">
                  <c:v>3920.8342243805605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8-42E8-B3D6-C3D4714BA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0736032"/>
        <c:axId val="1370738112"/>
      </c:barChart>
      <c:catAx>
        <c:axId val="137073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738112"/>
        <c:crosses val="autoZero"/>
        <c:auto val="1"/>
        <c:lblAlgn val="ctr"/>
        <c:lblOffset val="100"/>
        <c:noMultiLvlLbl val="0"/>
      </c:catAx>
      <c:valAx>
        <c:axId val="1370738112"/>
        <c:scaling>
          <c:orientation val="minMax"/>
          <c:max val="9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1000" b="0" i="0" kern="1200" baseline="0">
                    <a:solidFill>
                      <a:srgbClr val="595959"/>
                    </a:solidFill>
                    <a:effectLst/>
                  </a:rPr>
                  <a:t>$m, NPV</a:t>
                </a:r>
                <a:endParaRPr lang="en-AU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0736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8</xdr:col>
      <xdr:colOff>171295</xdr:colOff>
      <xdr:row>5</xdr:row>
      <xdr:rowOff>69734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0C51D-EFD6-4EDC-BE7D-935FA957E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51" t="34056" r="23117" b="36360"/>
        <a:stretch/>
      </xdr:blipFill>
      <xdr:spPr>
        <a:xfrm>
          <a:off x="3286125" y="180975"/>
          <a:ext cx="2142970" cy="79680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</xdr:row>
      <xdr:rowOff>168275</xdr:rowOff>
    </xdr:from>
    <xdr:to>
      <xdr:col>7</xdr:col>
      <xdr:colOff>215900</xdr:colOff>
      <xdr:row>23</xdr:row>
      <xdr:rowOff>163823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D17CB5-D413-489B-B452-D3F8503DC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325" y="1873250"/>
          <a:ext cx="4121150" cy="2643498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609600</xdr:colOff>
      <xdr:row>5</xdr:row>
      <xdr:rowOff>123001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D3C7166-8044-4ACB-93B4-AE938E09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7225" y="180975"/>
          <a:ext cx="1924050" cy="853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42</xdr:row>
      <xdr:rowOff>0</xdr:rowOff>
    </xdr:from>
    <xdr:to>
      <xdr:col>7</xdr:col>
      <xdr:colOff>682626</xdr:colOff>
      <xdr:row>57</xdr:row>
      <xdr:rowOff>124100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EFD0C1-CB2D-4155-93FF-8EF4DC160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42</xdr:row>
      <xdr:rowOff>0</xdr:rowOff>
    </xdr:from>
    <xdr:to>
      <xdr:col>20</xdr:col>
      <xdr:colOff>220850</xdr:colOff>
      <xdr:row>57</xdr:row>
      <xdr:rowOff>117750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78F786F-BE7F-4D74-A32B-193E0DFF6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68036</xdr:colOff>
      <xdr:row>42</xdr:row>
      <xdr:rowOff>27214</xdr:rowOff>
    </xdr:from>
    <xdr:to>
      <xdr:col>33</xdr:col>
      <xdr:colOff>411389</xdr:colOff>
      <xdr:row>58</xdr:row>
      <xdr:rowOff>134529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5D15F91-5320-41CA-98EB-5356FB756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45</xdr:col>
      <xdr:colOff>220850</xdr:colOff>
      <xdr:row>57</xdr:row>
      <xdr:rowOff>117750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500AD01-314D-4906-A303-FD2896066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637605</xdr:colOff>
      <xdr:row>76</xdr:row>
      <xdr:rowOff>108858</xdr:rowOff>
    </xdr:from>
    <xdr:to>
      <xdr:col>8</xdr:col>
      <xdr:colOff>925286</xdr:colOff>
      <xdr:row>95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DCD598D-EF59-4DFE-B2D4-E25A7E8C0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30389</xdr:colOff>
      <xdr:row>76</xdr:row>
      <xdr:rowOff>84818</xdr:rowOff>
    </xdr:from>
    <xdr:to>
      <xdr:col>21</xdr:col>
      <xdr:colOff>27215</xdr:colOff>
      <xdr:row>95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7D8CB4B-894A-425E-9481-2D735D821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0</xdr:colOff>
      <xdr:row>76</xdr:row>
      <xdr:rowOff>108857</xdr:rowOff>
    </xdr:from>
    <xdr:to>
      <xdr:col>33</xdr:col>
      <xdr:colOff>639536</xdr:colOff>
      <xdr:row>95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8A82E2B5-0537-4C92-86CB-2112F1E2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0</xdr:colOff>
      <xdr:row>77</xdr:row>
      <xdr:rowOff>13608</xdr:rowOff>
    </xdr:from>
    <xdr:to>
      <xdr:col>45</xdr:col>
      <xdr:colOff>598715</xdr:colOff>
      <xdr:row>94</xdr:row>
      <xdr:rowOff>136071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1DB9379-4DF4-4CA2-A995-4ED337D4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632732</xdr:colOff>
      <xdr:row>131</xdr:row>
      <xdr:rowOff>63955</xdr:rowOff>
    </xdr:from>
    <xdr:to>
      <xdr:col>12</xdr:col>
      <xdr:colOff>92075</xdr:colOff>
      <xdr:row>147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358B18-62BE-4BB0-A27F-D50D64B29F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898977</xdr:colOff>
      <xdr:row>149</xdr:row>
      <xdr:rowOff>92073</xdr:rowOff>
    </xdr:from>
    <xdr:to>
      <xdr:col>12</xdr:col>
      <xdr:colOff>490763</xdr:colOff>
      <xdr:row>169</xdr:row>
      <xdr:rowOff>27211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18D6182-F5D2-4FB5-AB23-F03DC0D4AC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935717</xdr:colOff>
      <xdr:row>174</xdr:row>
      <xdr:rowOff>146503</xdr:rowOff>
    </xdr:from>
    <xdr:to>
      <xdr:col>12</xdr:col>
      <xdr:colOff>527503</xdr:colOff>
      <xdr:row>194</xdr:row>
      <xdr:rowOff>91167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D522757-3401-408B-B9E7-D8DA0E730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683531</xdr:colOff>
      <xdr:row>115</xdr:row>
      <xdr:rowOff>16783</xdr:rowOff>
    </xdr:from>
    <xdr:to>
      <xdr:col>12</xdr:col>
      <xdr:colOff>81641</xdr:colOff>
      <xdr:row>130</xdr:row>
      <xdr:rowOff>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623C13F-6B61-4FF5-91EB-298C9B7D3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551088</xdr:colOff>
      <xdr:row>101</xdr:row>
      <xdr:rowOff>50346</xdr:rowOff>
    </xdr:from>
    <xdr:to>
      <xdr:col>15</xdr:col>
      <xdr:colOff>503009</xdr:colOff>
      <xdr:row>114</xdr:row>
      <xdr:rowOff>167367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4EADFFDA-E32F-4622-98D8-4F38D4A846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ransgrid">
  <a:themeElements>
    <a:clrScheme name="Tansgrid">
      <a:dk1>
        <a:sysClr val="windowText" lastClr="000000"/>
      </a:dk1>
      <a:lt1>
        <a:sysClr val="window" lastClr="FFFFFF"/>
      </a:lt1>
      <a:dk2>
        <a:srgbClr val="BFBFBF"/>
      </a:dk2>
      <a:lt2>
        <a:srgbClr val="0066BE"/>
      </a:lt2>
      <a:accent1>
        <a:srgbClr val="47A843"/>
      </a:accent1>
      <a:accent2>
        <a:srgbClr val="B2D83A"/>
      </a:accent2>
      <a:accent3>
        <a:srgbClr val="0066BE"/>
      </a:accent3>
      <a:accent4>
        <a:srgbClr val="EC7023"/>
      </a:accent4>
      <a:accent5>
        <a:srgbClr val="DF2A2A"/>
      </a:accent5>
      <a:accent6>
        <a:srgbClr val="4D3097"/>
      </a:accent6>
      <a:hlink>
        <a:srgbClr val="0066BE"/>
      </a:hlink>
      <a:folHlink>
        <a:srgbClr val="4D3097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ansgrid">
    <a:dk1>
      <a:sysClr val="windowText" lastClr="000000"/>
    </a:dk1>
    <a:lt1>
      <a:sysClr val="window" lastClr="FFFFFF"/>
    </a:lt1>
    <a:dk2>
      <a:srgbClr val="BFBFBF"/>
    </a:dk2>
    <a:lt2>
      <a:srgbClr val="0066BE"/>
    </a:lt2>
    <a:accent1>
      <a:srgbClr val="47A843"/>
    </a:accent1>
    <a:accent2>
      <a:srgbClr val="B2D83A"/>
    </a:accent2>
    <a:accent3>
      <a:srgbClr val="0066BE"/>
    </a:accent3>
    <a:accent4>
      <a:srgbClr val="EC7023"/>
    </a:accent4>
    <a:accent5>
      <a:srgbClr val="DF2A2A"/>
    </a:accent5>
    <a:accent6>
      <a:srgbClr val="4D3097"/>
    </a:accent6>
    <a:hlink>
      <a:srgbClr val="0066BE"/>
    </a:hlink>
    <a:folHlink>
      <a:srgbClr val="4D3097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F9D80-C32D-43FC-936A-1E09F22D0303}">
  <sheetPr>
    <tabColor theme="1" tint="0.34998626667073579"/>
  </sheetPr>
  <dimension ref="B8:L16"/>
  <sheetViews>
    <sheetView showGridLines="0" workbookViewId="0">
      <selection activeCell="I23" sqref="I23"/>
    </sheetView>
  </sheetViews>
  <sheetFormatPr defaultRowHeight="14.25" x14ac:dyDescent="0.2"/>
  <cols>
    <col min="10" max="10" width="10.625" customWidth="1"/>
    <col min="12" max="12" width="26.375" customWidth="1"/>
  </cols>
  <sheetData>
    <row r="8" spans="2:12" ht="20.25" x14ac:dyDescent="0.3">
      <c r="B8" s="108" t="s">
        <v>144</v>
      </c>
    </row>
    <row r="10" spans="2:12" ht="15" thickBot="1" x14ac:dyDescent="0.25"/>
    <row r="11" spans="2:12" ht="15.75" x14ac:dyDescent="0.2">
      <c r="J11" s="109" t="s">
        <v>145</v>
      </c>
      <c r="K11" s="110"/>
      <c r="L11" s="111"/>
    </row>
    <row r="12" spans="2:12" ht="15" x14ac:dyDescent="0.2">
      <c r="J12" s="112" t="s">
        <v>146</v>
      </c>
      <c r="K12" s="79"/>
      <c r="L12" s="52"/>
    </row>
    <row r="13" spans="2:12" ht="15" x14ac:dyDescent="0.2">
      <c r="J13" s="113" t="s">
        <v>147</v>
      </c>
      <c r="K13" s="67"/>
      <c r="L13" s="52"/>
    </row>
    <row r="14" spans="2:12" ht="15" x14ac:dyDescent="0.2">
      <c r="J14" s="114" t="s">
        <v>148</v>
      </c>
      <c r="K14" s="115"/>
      <c r="L14" s="52"/>
    </row>
    <row r="15" spans="2:12" ht="15" x14ac:dyDescent="0.2">
      <c r="J15" s="116" t="s">
        <v>149</v>
      </c>
      <c r="K15" s="68"/>
      <c r="L15" s="52"/>
    </row>
    <row r="16" spans="2:12" ht="15.75" thickBot="1" x14ac:dyDescent="0.25">
      <c r="J16" s="117" t="s">
        <v>150</v>
      </c>
      <c r="K16" s="118"/>
      <c r="L16" s="53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ED0C5-713F-40BA-ABEB-0AF0B81318AC}">
  <sheetPr>
    <tabColor theme="3"/>
  </sheetPr>
  <dimension ref="B2:T55"/>
  <sheetViews>
    <sheetView zoomScale="70" zoomScaleNormal="70" workbookViewId="0">
      <selection activeCell="N20" sqref="N20"/>
    </sheetView>
  </sheetViews>
  <sheetFormatPr defaultRowHeight="14.25" x14ac:dyDescent="0.2"/>
  <cols>
    <col min="2" max="2" width="14.75" customWidth="1"/>
    <col min="3" max="3" width="12.125" customWidth="1"/>
    <col min="7" max="7" width="11.125" customWidth="1"/>
    <col min="8" max="8" width="9.625" customWidth="1"/>
    <col min="10" max="10" width="4.25" customWidth="1"/>
    <col min="11" max="11" width="16.375" customWidth="1"/>
    <col min="12" max="12" width="11.375" customWidth="1"/>
    <col min="13" max="13" width="12.875" customWidth="1"/>
    <col min="14" max="14" width="13.875" customWidth="1"/>
    <col min="16" max="16" width="4" customWidth="1"/>
    <col min="17" max="17" width="16.375" customWidth="1"/>
    <col min="18" max="18" width="12.125" customWidth="1"/>
    <col min="19" max="19" width="12.625" customWidth="1"/>
    <col min="20" max="20" width="12.875" customWidth="1"/>
  </cols>
  <sheetData>
    <row r="2" spans="2:20" ht="15.75" x14ac:dyDescent="0.25">
      <c r="L2" s="157" t="s">
        <v>129</v>
      </c>
      <c r="M2" s="157"/>
      <c r="N2" s="157"/>
      <c r="R2" s="157" t="s">
        <v>129</v>
      </c>
      <c r="S2" s="157"/>
      <c r="T2" s="157"/>
    </row>
    <row r="3" spans="2:20" ht="15.75" x14ac:dyDescent="0.25">
      <c r="B3" s="80" t="s">
        <v>127</v>
      </c>
      <c r="C3" s="80"/>
      <c r="D3" s="80"/>
      <c r="E3" s="80"/>
      <c r="F3" s="80"/>
      <c r="G3" s="80"/>
      <c r="K3" s="79"/>
      <c r="L3" s="79" t="s">
        <v>130</v>
      </c>
      <c r="M3" s="79" t="s">
        <v>131</v>
      </c>
      <c r="N3" s="79" t="s">
        <v>132</v>
      </c>
      <c r="Q3" s="79"/>
      <c r="R3" s="79" t="s">
        <v>130</v>
      </c>
      <c r="S3" s="79" t="s">
        <v>131</v>
      </c>
      <c r="T3" s="79" t="s">
        <v>132</v>
      </c>
    </row>
    <row r="4" spans="2:20" ht="15" x14ac:dyDescent="0.2">
      <c r="J4" s="156">
        <v>3</v>
      </c>
      <c r="K4" s="79" t="s">
        <v>130</v>
      </c>
      <c r="L4" s="126">
        <f>G7-G6</f>
        <v>2402.7730224843353</v>
      </c>
      <c r="M4" s="126">
        <f>G13-G12</f>
        <v>2401.8294205511593</v>
      </c>
      <c r="N4" s="126">
        <f>G19-G18</f>
        <v>1930.0854477639261</v>
      </c>
      <c r="P4" s="156">
        <v>3</v>
      </c>
      <c r="Q4" s="79" t="s">
        <v>130</v>
      </c>
      <c r="R4" s="147">
        <f>G7/G6</f>
        <v>2.5839273134600362</v>
      </c>
      <c r="S4" s="147">
        <f>G13/G12</f>
        <v>2.5833052834717662</v>
      </c>
      <c r="T4" s="147">
        <f>G19/G18</f>
        <v>2.2723278601089576</v>
      </c>
    </row>
    <row r="5" spans="2:20" ht="15.75" x14ac:dyDescent="0.25">
      <c r="B5" s="78" t="s">
        <v>28</v>
      </c>
      <c r="C5" s="78" t="s">
        <v>20</v>
      </c>
      <c r="D5" s="78" t="s">
        <v>75</v>
      </c>
      <c r="E5" s="78" t="s">
        <v>74</v>
      </c>
      <c r="F5" s="78" t="s">
        <v>76</v>
      </c>
      <c r="G5" s="78" t="s">
        <v>57</v>
      </c>
      <c r="J5" s="156"/>
      <c r="K5" s="79" t="s">
        <v>128</v>
      </c>
      <c r="L5" s="126">
        <f>G49-G48</f>
        <v>539.28280319934356</v>
      </c>
      <c r="M5" s="126">
        <f>G43-G42</f>
        <v>538.33920126616795</v>
      </c>
      <c r="N5" s="126">
        <f>G25-G24</f>
        <v>66.595228478934132</v>
      </c>
      <c r="P5" s="156"/>
      <c r="Q5" s="79" t="s">
        <v>128</v>
      </c>
      <c r="R5" s="147">
        <f>G49/G48</f>
        <v>1.1595705152270503</v>
      </c>
      <c r="S5" s="147">
        <f>G43/G42</f>
        <v>1.1592913091300769</v>
      </c>
      <c r="T5" s="147">
        <f>G25/G24</f>
        <v>1.0197051247638589</v>
      </c>
    </row>
    <row r="6" spans="2:20" ht="15" x14ac:dyDescent="0.2">
      <c r="B6" s="105" t="s">
        <v>2</v>
      </c>
      <c r="C6" s="105" t="s">
        <v>59</v>
      </c>
      <c r="D6" s="125">
        <v>1383.4752951888738</v>
      </c>
      <c r="E6" s="125">
        <v>3399.5304918044658</v>
      </c>
      <c r="F6" s="125">
        <v>-98.593996541752688</v>
      </c>
      <c r="G6" s="125">
        <v>1516.971771410115</v>
      </c>
      <c r="J6" s="156"/>
      <c r="K6" s="79" t="s">
        <v>133</v>
      </c>
      <c r="L6" s="126">
        <f>G55-G54</f>
        <v>69.155725609818091</v>
      </c>
      <c r="M6" s="126">
        <f>G37-G36</f>
        <v>68.212123676642022</v>
      </c>
      <c r="N6" s="126">
        <f>G31-G30</f>
        <v>-403.53184911059088</v>
      </c>
      <c r="P6" s="156"/>
      <c r="Q6" s="79" t="s">
        <v>133</v>
      </c>
      <c r="R6" s="147">
        <f>G55/G54</f>
        <v>1.0179679659723115</v>
      </c>
      <c r="S6" s="147">
        <f>G37/G36</f>
        <v>1.0177228003366796</v>
      </c>
      <c r="T6" s="147">
        <f>G31/G30</f>
        <v>0.89515479058853664</v>
      </c>
    </row>
    <row r="7" spans="2:20" x14ac:dyDescent="0.2">
      <c r="B7" s="105" t="s">
        <v>97</v>
      </c>
      <c r="C7" s="105" t="s">
        <v>59</v>
      </c>
      <c r="D7" s="125">
        <v>3625.4605923657209</v>
      </c>
      <c r="E7" s="125">
        <v>8468.3899416656532</v>
      </c>
      <c r="F7" s="125">
        <v>-40.331950819292821</v>
      </c>
      <c r="G7" s="125">
        <v>3919.7447938944506</v>
      </c>
    </row>
    <row r="8" spans="2:20" x14ac:dyDescent="0.2">
      <c r="D8" s="104"/>
      <c r="E8" s="104"/>
      <c r="F8" s="104"/>
      <c r="G8" s="104"/>
    </row>
    <row r="9" spans="2:20" ht="15.75" x14ac:dyDescent="0.25">
      <c r="B9" s="80" t="s">
        <v>164</v>
      </c>
      <c r="C9" s="80"/>
      <c r="D9" s="146"/>
      <c r="E9" s="146"/>
      <c r="F9" s="146"/>
      <c r="G9" s="146"/>
    </row>
    <row r="10" spans="2:20" x14ac:dyDescent="0.2">
      <c r="D10" s="104"/>
      <c r="E10" s="104"/>
      <c r="F10" s="104"/>
      <c r="G10" s="104"/>
    </row>
    <row r="11" spans="2:20" ht="15.75" x14ac:dyDescent="0.25">
      <c r="B11" s="78" t="s">
        <v>28</v>
      </c>
      <c r="C11" s="78" t="s">
        <v>20</v>
      </c>
      <c r="D11" s="78" t="s">
        <v>75</v>
      </c>
      <c r="E11" s="78" t="s">
        <v>74</v>
      </c>
      <c r="F11" s="78" t="s">
        <v>76</v>
      </c>
      <c r="G11" s="78" t="s">
        <v>57</v>
      </c>
    </row>
    <row r="12" spans="2:20" x14ac:dyDescent="0.2">
      <c r="B12" s="105" t="s">
        <v>2</v>
      </c>
      <c r="C12" s="105" t="s">
        <v>59</v>
      </c>
      <c r="D12" s="125">
        <v>1383.4752951888738</v>
      </c>
      <c r="E12" s="125">
        <v>3399.5304918044658</v>
      </c>
      <c r="F12" s="125">
        <v>-98.593996541752688</v>
      </c>
      <c r="G12" s="125">
        <v>1516.971771410115</v>
      </c>
    </row>
    <row r="13" spans="2:20" x14ac:dyDescent="0.2">
      <c r="B13" s="105" t="s">
        <v>97</v>
      </c>
      <c r="C13" s="105" t="s">
        <v>59</v>
      </c>
      <c r="D13" s="125">
        <v>3628.9548297618371</v>
      </c>
      <c r="E13" s="125">
        <v>8453.3959552998222</v>
      </c>
      <c r="F13" s="125">
        <v>-36.100846978399538</v>
      </c>
      <c r="G13" s="125">
        <v>3918.8011919612745</v>
      </c>
    </row>
    <row r="14" spans="2:20" x14ac:dyDescent="0.2">
      <c r="D14" s="104"/>
      <c r="E14" s="104"/>
      <c r="F14" s="104"/>
      <c r="G14" s="104"/>
    </row>
    <row r="15" spans="2:20" ht="15.75" x14ac:dyDescent="0.25">
      <c r="B15" s="80" t="s">
        <v>165</v>
      </c>
      <c r="C15" s="80"/>
      <c r="D15" s="146"/>
      <c r="E15" s="146"/>
      <c r="F15" s="146"/>
      <c r="G15" s="146"/>
    </row>
    <row r="16" spans="2:20" x14ac:dyDescent="0.2">
      <c r="D16" s="104"/>
      <c r="E16" s="104"/>
      <c r="F16" s="104"/>
      <c r="G16" s="104"/>
    </row>
    <row r="17" spans="2:7" ht="15.75" x14ac:dyDescent="0.25">
      <c r="B17" s="78" t="s">
        <v>28</v>
      </c>
      <c r="C17" s="78" t="s">
        <v>20</v>
      </c>
      <c r="D17" s="78" t="s">
        <v>75</v>
      </c>
      <c r="E17" s="78" t="s">
        <v>74</v>
      </c>
      <c r="F17" s="78" t="s">
        <v>76</v>
      </c>
      <c r="G17" s="78" t="s">
        <v>57</v>
      </c>
    </row>
    <row r="18" spans="2:7" x14ac:dyDescent="0.2">
      <c r="B18" s="105" t="s">
        <v>2</v>
      </c>
      <c r="C18" s="105" t="s">
        <v>59</v>
      </c>
      <c r="D18" s="125">
        <v>1383.4752951888738</v>
      </c>
      <c r="E18" s="125">
        <v>3399.5304918044658</v>
      </c>
      <c r="F18" s="125">
        <v>-98.593996541752688</v>
      </c>
      <c r="G18" s="125">
        <v>1516.971771410115</v>
      </c>
    </row>
    <row r="19" spans="2:7" x14ac:dyDescent="0.2">
      <c r="B19" s="105" t="s">
        <v>97</v>
      </c>
      <c r="C19" s="105" t="s">
        <v>59</v>
      </c>
      <c r="D19" s="125">
        <v>3208.4592674429346</v>
      </c>
      <c r="E19" s="125">
        <v>7403.4279013429805</v>
      </c>
      <c r="F19" s="125">
        <v>-32.117559532684183</v>
      </c>
      <c r="G19" s="125">
        <v>3447.0572191740412</v>
      </c>
    </row>
    <row r="20" spans="2:7" x14ac:dyDescent="0.2">
      <c r="D20" s="104"/>
      <c r="E20" s="104"/>
      <c r="F20" s="104"/>
      <c r="G20" s="104"/>
    </row>
    <row r="21" spans="2:7" ht="15.75" x14ac:dyDescent="0.25">
      <c r="B21" s="80" t="s">
        <v>166</v>
      </c>
      <c r="C21" s="80"/>
      <c r="D21" s="146"/>
      <c r="E21" s="146"/>
      <c r="F21" s="146"/>
      <c r="G21" s="146"/>
    </row>
    <row r="22" spans="2:7" x14ac:dyDescent="0.2">
      <c r="D22" s="104"/>
      <c r="E22" s="104"/>
      <c r="F22" s="104"/>
      <c r="G22" s="104"/>
    </row>
    <row r="23" spans="2:7" ht="15.75" x14ac:dyDescent="0.25">
      <c r="B23" s="78" t="s">
        <v>28</v>
      </c>
      <c r="C23" s="78" t="s">
        <v>20</v>
      </c>
      <c r="D23" s="78" t="s">
        <v>75</v>
      </c>
      <c r="E23" s="78" t="s">
        <v>74</v>
      </c>
      <c r="F23" s="78" t="s">
        <v>76</v>
      </c>
      <c r="G23" s="78" t="s">
        <v>57</v>
      </c>
    </row>
    <row r="24" spans="2:7" x14ac:dyDescent="0.2">
      <c r="B24" s="105" t="s">
        <v>2</v>
      </c>
      <c r="C24" s="105" t="s">
        <v>59</v>
      </c>
      <c r="D24" s="125">
        <v>3141.9661153897723</v>
      </c>
      <c r="E24" s="125">
        <v>7342.6824182420532</v>
      </c>
      <c r="F24" s="125">
        <v>-108.25751563747779</v>
      </c>
      <c r="G24" s="125">
        <v>3379.5892833460302</v>
      </c>
    </row>
    <row r="25" spans="2:7" x14ac:dyDescent="0.2">
      <c r="B25" s="105" t="s">
        <v>97</v>
      </c>
      <c r="C25" s="105" t="s">
        <v>59</v>
      </c>
      <c r="D25" s="125">
        <v>3208.4592674429346</v>
      </c>
      <c r="E25" s="125">
        <v>7399.9370719466742</v>
      </c>
      <c r="F25" s="125">
        <v>-32.117559532684183</v>
      </c>
      <c r="G25" s="125">
        <v>3446.1845118249644</v>
      </c>
    </row>
    <row r="26" spans="2:7" x14ac:dyDescent="0.2">
      <c r="D26" s="104"/>
      <c r="E26" s="104"/>
      <c r="F26" s="104"/>
      <c r="G26" s="104"/>
    </row>
    <row r="27" spans="2:7" ht="15.75" x14ac:dyDescent="0.25">
      <c r="B27" s="80" t="s">
        <v>167</v>
      </c>
      <c r="C27" s="80"/>
      <c r="D27" s="146"/>
      <c r="E27" s="146"/>
      <c r="F27" s="146"/>
      <c r="G27" s="146"/>
    </row>
    <row r="28" spans="2:7" x14ac:dyDescent="0.2">
      <c r="D28" s="104"/>
      <c r="E28" s="104"/>
      <c r="F28" s="104"/>
      <c r="G28" s="104"/>
    </row>
    <row r="29" spans="2:7" ht="15.75" x14ac:dyDescent="0.25">
      <c r="B29" s="78" t="s">
        <v>28</v>
      </c>
      <c r="C29" s="78" t="s">
        <v>20</v>
      </c>
      <c r="D29" s="78" t="s">
        <v>75</v>
      </c>
      <c r="E29" s="78" t="s">
        <v>74</v>
      </c>
      <c r="F29" s="78" t="s">
        <v>76</v>
      </c>
      <c r="G29" s="78" t="s">
        <v>57</v>
      </c>
    </row>
    <row r="30" spans="2:7" x14ac:dyDescent="0.2">
      <c r="B30" s="105" t="s">
        <v>2</v>
      </c>
      <c r="C30" s="105" t="s">
        <v>59</v>
      </c>
      <c r="D30" s="125">
        <v>3558.1693328156343</v>
      </c>
      <c r="E30" s="125">
        <v>8387.2564672715525</v>
      </c>
      <c r="F30" s="125">
        <v>-108.25751563747779</v>
      </c>
      <c r="G30" s="125">
        <v>3848.8344043163356</v>
      </c>
    </row>
    <row r="31" spans="2:7" x14ac:dyDescent="0.2">
      <c r="B31" s="105" t="s">
        <v>97</v>
      </c>
      <c r="C31" s="105" t="s">
        <v>59</v>
      </c>
      <c r="D31" s="125">
        <v>3208.4592674429346</v>
      </c>
      <c r="E31" s="125">
        <v>7396.4092454697929</v>
      </c>
      <c r="F31" s="125">
        <v>-32.117559532684183</v>
      </c>
      <c r="G31" s="125">
        <v>3445.3025552057447</v>
      </c>
    </row>
    <row r="32" spans="2:7" x14ac:dyDescent="0.2">
      <c r="D32" s="104"/>
      <c r="E32" s="104"/>
      <c r="F32" s="104"/>
      <c r="G32" s="104"/>
    </row>
    <row r="33" spans="2:7" ht="15.75" x14ac:dyDescent="0.25">
      <c r="B33" s="80" t="s">
        <v>168</v>
      </c>
      <c r="C33" s="80"/>
      <c r="D33" s="146"/>
      <c r="E33" s="146"/>
      <c r="F33" s="146"/>
      <c r="G33" s="146"/>
    </row>
    <row r="34" spans="2:7" x14ac:dyDescent="0.2">
      <c r="D34" s="104"/>
      <c r="E34" s="104"/>
      <c r="F34" s="104"/>
      <c r="G34" s="104"/>
    </row>
    <row r="35" spans="2:7" ht="15.75" x14ac:dyDescent="0.25">
      <c r="B35" s="78" t="s">
        <v>28</v>
      </c>
      <c r="C35" s="78" t="s">
        <v>20</v>
      </c>
      <c r="D35" s="78" t="s">
        <v>75</v>
      </c>
      <c r="E35" s="78" t="s">
        <v>74</v>
      </c>
      <c r="F35" s="78" t="s">
        <v>76</v>
      </c>
      <c r="G35" s="78" t="s">
        <v>57</v>
      </c>
    </row>
    <row r="36" spans="2:7" x14ac:dyDescent="0.2">
      <c r="B36" s="105" t="s">
        <v>2</v>
      </c>
      <c r="C36" s="105" t="s">
        <v>59</v>
      </c>
      <c r="D36" s="125">
        <v>3558.1693328156343</v>
      </c>
      <c r="E36" s="125">
        <v>8387.2564672715525</v>
      </c>
      <c r="F36" s="125">
        <v>-108.25751563747779</v>
      </c>
      <c r="G36" s="125">
        <v>3848.8344043163356</v>
      </c>
    </row>
    <row r="37" spans="2:7" x14ac:dyDescent="0.2">
      <c r="B37" s="105" t="s">
        <v>97</v>
      </c>
      <c r="C37" s="105" t="s">
        <v>59</v>
      </c>
      <c r="D37" s="125">
        <v>3628.9548297618371</v>
      </c>
      <c r="E37" s="125">
        <v>8446.3772994266365</v>
      </c>
      <c r="F37" s="125">
        <v>-36.100846978399538</v>
      </c>
      <c r="G37" s="125">
        <v>3917.0465279929776</v>
      </c>
    </row>
    <row r="38" spans="2:7" x14ac:dyDescent="0.2">
      <c r="D38" s="104"/>
      <c r="E38" s="104"/>
      <c r="F38" s="104"/>
      <c r="G38" s="104"/>
    </row>
    <row r="39" spans="2:7" ht="15.75" x14ac:dyDescent="0.25">
      <c r="B39" s="80" t="s">
        <v>169</v>
      </c>
      <c r="C39" s="80"/>
      <c r="D39" s="146"/>
      <c r="E39" s="146"/>
      <c r="F39" s="146"/>
      <c r="G39" s="146"/>
    </row>
    <row r="40" spans="2:7" x14ac:dyDescent="0.2">
      <c r="D40" s="104"/>
      <c r="E40" s="104"/>
      <c r="F40" s="104"/>
      <c r="G40" s="104"/>
    </row>
    <row r="41" spans="2:7" ht="15.75" x14ac:dyDescent="0.25">
      <c r="B41" s="78" t="s">
        <v>28</v>
      </c>
      <c r="C41" s="78" t="s">
        <v>20</v>
      </c>
      <c r="D41" s="78" t="s">
        <v>75</v>
      </c>
      <c r="E41" s="78" t="s">
        <v>74</v>
      </c>
      <c r="F41" s="78" t="s">
        <v>76</v>
      </c>
      <c r="G41" s="78" t="s">
        <v>57</v>
      </c>
    </row>
    <row r="42" spans="2:7" x14ac:dyDescent="0.2">
      <c r="B42" s="105" t="s">
        <v>2</v>
      </c>
      <c r="C42" s="105" t="s">
        <v>59</v>
      </c>
      <c r="D42" s="125">
        <v>3141.9661153897723</v>
      </c>
      <c r="E42" s="125">
        <v>7342.6824182420532</v>
      </c>
      <c r="F42" s="125">
        <v>-108.25751563747779</v>
      </c>
      <c r="G42" s="125">
        <v>3379.5892833460302</v>
      </c>
    </row>
    <row r="43" spans="2:7" x14ac:dyDescent="0.2">
      <c r="B43" s="105" t="s">
        <v>97</v>
      </c>
      <c r="C43" s="105" t="s">
        <v>59</v>
      </c>
      <c r="D43" s="125">
        <v>3628.9548297618371</v>
      </c>
      <c r="E43" s="125">
        <v>8449.9051259035168</v>
      </c>
      <c r="F43" s="125">
        <v>-36.100846978399538</v>
      </c>
      <c r="G43" s="125">
        <v>3917.9284846121982</v>
      </c>
    </row>
    <row r="44" spans="2:7" x14ac:dyDescent="0.2">
      <c r="D44" s="104"/>
      <c r="E44" s="104"/>
      <c r="F44" s="104"/>
      <c r="G44" s="104"/>
    </row>
    <row r="45" spans="2:7" ht="15.75" x14ac:dyDescent="0.25">
      <c r="B45" s="80" t="s">
        <v>170</v>
      </c>
      <c r="C45" s="80"/>
      <c r="D45" s="146"/>
      <c r="E45" s="146"/>
      <c r="F45" s="146"/>
      <c r="G45" s="146"/>
    </row>
    <row r="46" spans="2:7" x14ac:dyDescent="0.2">
      <c r="D46" s="104"/>
      <c r="E46" s="104"/>
      <c r="F46" s="104"/>
      <c r="G46" s="104"/>
    </row>
    <row r="47" spans="2:7" ht="15.75" x14ac:dyDescent="0.25">
      <c r="B47" s="78" t="s">
        <v>28</v>
      </c>
      <c r="C47" s="78" t="s">
        <v>20</v>
      </c>
      <c r="D47" s="78" t="s">
        <v>75</v>
      </c>
      <c r="E47" s="78" t="s">
        <v>74</v>
      </c>
      <c r="F47" s="78" t="s">
        <v>76</v>
      </c>
      <c r="G47" s="78" t="s">
        <v>57</v>
      </c>
    </row>
    <row r="48" spans="2:7" x14ac:dyDescent="0.2">
      <c r="B48" s="105" t="s">
        <v>2</v>
      </c>
      <c r="C48" s="105" t="s">
        <v>59</v>
      </c>
      <c r="D48" s="125">
        <v>3141.9661153897723</v>
      </c>
      <c r="E48" s="125">
        <v>7342.6824182420532</v>
      </c>
      <c r="F48" s="125">
        <v>-108.25751563747779</v>
      </c>
      <c r="G48" s="125">
        <v>3379.5892833460302</v>
      </c>
    </row>
    <row r="49" spans="2:7" x14ac:dyDescent="0.2">
      <c r="B49" s="105" t="s">
        <v>97</v>
      </c>
      <c r="C49" s="105" t="s">
        <v>59</v>
      </c>
      <c r="D49" s="125">
        <v>3625.4605923657209</v>
      </c>
      <c r="E49" s="125">
        <v>8464.899112269346</v>
      </c>
      <c r="F49" s="125">
        <v>-40.331950819292821</v>
      </c>
      <c r="G49" s="125">
        <v>3918.8720865453738</v>
      </c>
    </row>
    <row r="50" spans="2:7" x14ac:dyDescent="0.2">
      <c r="D50" s="104"/>
      <c r="E50" s="104"/>
      <c r="F50" s="104"/>
      <c r="G50" s="104"/>
    </row>
    <row r="51" spans="2:7" ht="15.75" x14ac:dyDescent="0.25">
      <c r="B51" s="80" t="s">
        <v>171</v>
      </c>
      <c r="C51" s="80"/>
      <c r="D51" s="146"/>
      <c r="E51" s="146"/>
      <c r="F51" s="146"/>
      <c r="G51" s="146"/>
    </row>
    <row r="52" spans="2:7" x14ac:dyDescent="0.2">
      <c r="D52" s="104"/>
      <c r="E52" s="104"/>
      <c r="F52" s="104"/>
      <c r="G52" s="104"/>
    </row>
    <row r="53" spans="2:7" ht="15.75" x14ac:dyDescent="0.25">
      <c r="B53" s="78" t="s">
        <v>28</v>
      </c>
      <c r="C53" s="78" t="s">
        <v>20</v>
      </c>
      <c r="D53" s="78" t="s">
        <v>75</v>
      </c>
      <c r="E53" s="78" t="s">
        <v>74</v>
      </c>
      <c r="F53" s="78" t="s">
        <v>76</v>
      </c>
      <c r="G53" s="78" t="s">
        <v>57</v>
      </c>
    </row>
    <row r="54" spans="2:7" x14ac:dyDescent="0.2">
      <c r="B54" s="105" t="s">
        <v>2</v>
      </c>
      <c r="C54" s="105" t="s">
        <v>59</v>
      </c>
      <c r="D54" s="125">
        <v>3558.1693328156343</v>
      </c>
      <c r="E54" s="125">
        <v>8387.2564672715525</v>
      </c>
      <c r="F54" s="125">
        <v>-108.25751563747779</v>
      </c>
      <c r="G54" s="125">
        <v>3848.8344043163356</v>
      </c>
    </row>
    <row r="55" spans="2:7" x14ac:dyDescent="0.2">
      <c r="B55" s="105" t="s">
        <v>97</v>
      </c>
      <c r="C55" s="105" t="s">
        <v>59</v>
      </c>
      <c r="D55" s="125">
        <v>3625.4605923657209</v>
      </c>
      <c r="E55" s="125">
        <v>8461.3712857924638</v>
      </c>
      <c r="F55" s="125">
        <v>-40.331950819292821</v>
      </c>
      <c r="G55" s="125">
        <v>3917.9901299261537</v>
      </c>
    </row>
  </sheetData>
  <mergeCells count="4">
    <mergeCell ref="P4:P6"/>
    <mergeCell ref="R2:T2"/>
    <mergeCell ref="L2:N2"/>
    <mergeCell ref="J4:J6"/>
  </mergeCells>
  <phoneticPr fontId="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0F6B1-42FB-42FF-B6E1-1BECCBCA69ED}">
  <sheetPr>
    <tabColor theme="4"/>
  </sheetPr>
  <dimension ref="B3:AX195"/>
  <sheetViews>
    <sheetView showGridLines="0" topLeftCell="S19" zoomScale="70" zoomScaleNormal="70" workbookViewId="0">
      <selection activeCell="P179" sqref="P179"/>
    </sheetView>
  </sheetViews>
  <sheetFormatPr defaultRowHeight="14.25" x14ac:dyDescent="0.2"/>
  <cols>
    <col min="2" max="2" width="20.5" customWidth="1"/>
    <col min="3" max="3" width="10.5" customWidth="1"/>
    <col min="4" max="4" width="13.125" customWidth="1"/>
    <col min="5" max="6" width="12.625" customWidth="1"/>
    <col min="7" max="7" width="13" customWidth="1"/>
    <col min="8" max="8" width="14.5" customWidth="1"/>
    <col min="9" max="9" width="16.375" customWidth="1"/>
    <col min="10" max="10" width="12.375" customWidth="1"/>
    <col min="11" max="12" width="10.5" customWidth="1"/>
    <col min="14" max="14" width="20.5" customWidth="1"/>
    <col min="15" max="24" width="10.5" customWidth="1"/>
    <col min="26" max="26" width="10.5" customWidth="1"/>
    <col min="27" max="27" width="20.5" customWidth="1"/>
    <col min="28" max="38" width="10.5" customWidth="1"/>
    <col min="39" max="39" width="20.5" customWidth="1"/>
    <col min="40" max="50" width="10.5" customWidth="1"/>
  </cols>
  <sheetData>
    <row r="3" spans="2:11" ht="15" x14ac:dyDescent="0.25">
      <c r="B3" s="6" t="s">
        <v>38</v>
      </c>
      <c r="C3" s="6"/>
      <c r="D3" s="6"/>
      <c r="E3" s="6"/>
      <c r="F3" s="21"/>
      <c r="G3" s="16" t="s">
        <v>34</v>
      </c>
      <c r="H3" s="16" t="s">
        <v>35</v>
      </c>
      <c r="I3" s="16" t="s">
        <v>37</v>
      </c>
    </row>
    <row r="4" spans="2:11" ht="15" x14ac:dyDescent="0.25">
      <c r="B4" s="4" t="s">
        <v>39</v>
      </c>
      <c r="C4" s="4"/>
      <c r="D4" s="4"/>
      <c r="E4" s="4"/>
      <c r="F4" s="22" t="s">
        <v>20</v>
      </c>
      <c r="G4" s="3" t="s">
        <v>142</v>
      </c>
      <c r="H4" s="3" t="s">
        <v>74</v>
      </c>
      <c r="I4" s="3" t="s">
        <v>76</v>
      </c>
    </row>
    <row r="5" spans="2:11" x14ac:dyDescent="0.2">
      <c r="B5" s="105" t="s">
        <v>40</v>
      </c>
      <c r="C5" s="105"/>
      <c r="D5" s="105"/>
      <c r="E5" s="105"/>
      <c r="F5" s="107" t="s">
        <v>41</v>
      </c>
      <c r="G5" s="17">
        <v>5.5E-2</v>
      </c>
      <c r="H5" s="17">
        <v>2.23E-2</v>
      </c>
      <c r="I5" s="17">
        <v>7.4999999999999997E-2</v>
      </c>
    </row>
    <row r="6" spans="2:11" x14ac:dyDescent="0.2">
      <c r="B6" s="105" t="s">
        <v>101</v>
      </c>
      <c r="C6" s="105"/>
      <c r="D6" s="105"/>
      <c r="E6" s="105"/>
      <c r="F6" s="107" t="s">
        <v>102</v>
      </c>
      <c r="G6" s="75">
        <v>53484</v>
      </c>
      <c r="H6" s="75">
        <v>69529.2</v>
      </c>
      <c r="I6" s="75">
        <v>37438.799999999996</v>
      </c>
      <c r="J6" s="13"/>
      <c r="K6" s="13"/>
    </row>
    <row r="7" spans="2:11" x14ac:dyDescent="0.2">
      <c r="F7" s="23"/>
    </row>
    <row r="8" spans="2:11" ht="15" x14ac:dyDescent="0.25">
      <c r="B8" s="4" t="s">
        <v>42</v>
      </c>
      <c r="C8" s="4"/>
      <c r="D8" s="4"/>
      <c r="E8" s="4"/>
      <c r="F8" s="22" t="s">
        <v>20</v>
      </c>
      <c r="G8" s="3" t="s">
        <v>142</v>
      </c>
      <c r="H8" s="3" t="s">
        <v>74</v>
      </c>
      <c r="I8" s="3" t="s">
        <v>76</v>
      </c>
    </row>
    <row r="9" spans="2:11" x14ac:dyDescent="0.2">
      <c r="B9" s="105" t="s">
        <v>114</v>
      </c>
      <c r="C9" s="105"/>
      <c r="D9" s="105"/>
      <c r="E9" s="105"/>
      <c r="F9" s="107" t="s">
        <v>43</v>
      </c>
      <c r="G9" s="18">
        <v>1</v>
      </c>
      <c r="H9" s="18">
        <v>0.75</v>
      </c>
      <c r="I9" s="18">
        <v>1.25</v>
      </c>
    </row>
    <row r="10" spans="2:11" x14ac:dyDescent="0.2">
      <c r="B10" s="105" t="s">
        <v>54</v>
      </c>
      <c r="C10" s="105"/>
      <c r="D10" s="105"/>
      <c r="E10" s="105"/>
      <c r="F10" s="107" t="s">
        <v>43</v>
      </c>
      <c r="G10" s="18">
        <v>1</v>
      </c>
      <c r="H10" s="18">
        <v>1</v>
      </c>
      <c r="I10" s="18">
        <v>1</v>
      </c>
    </row>
    <row r="11" spans="2:11" x14ac:dyDescent="0.2">
      <c r="B11" s="105" t="s">
        <v>13</v>
      </c>
      <c r="C11" s="105"/>
      <c r="D11" s="105"/>
      <c r="E11" s="105"/>
      <c r="F11" s="107" t="s">
        <v>43</v>
      </c>
      <c r="G11" s="18">
        <v>1</v>
      </c>
      <c r="H11" s="18">
        <v>0.75</v>
      </c>
      <c r="I11" s="18">
        <v>1.25</v>
      </c>
    </row>
    <row r="12" spans="2:11" x14ac:dyDescent="0.2">
      <c r="F12" s="23"/>
    </row>
    <row r="13" spans="2:11" ht="15" x14ac:dyDescent="0.25">
      <c r="B13" s="4" t="s">
        <v>44</v>
      </c>
      <c r="C13" s="4"/>
      <c r="D13" s="4"/>
      <c r="E13" s="4"/>
      <c r="F13" s="22" t="s">
        <v>20</v>
      </c>
      <c r="G13" s="3" t="s">
        <v>142</v>
      </c>
      <c r="H13" s="3" t="s">
        <v>74</v>
      </c>
      <c r="I13" s="3" t="s">
        <v>76</v>
      </c>
    </row>
    <row r="14" spans="2:11" x14ac:dyDescent="0.2">
      <c r="B14" s="106" t="s">
        <v>8</v>
      </c>
      <c r="C14" s="105"/>
      <c r="D14" s="105"/>
      <c r="E14" s="105"/>
      <c r="F14" s="107" t="s">
        <v>43</v>
      </c>
      <c r="G14" s="18">
        <v>1</v>
      </c>
      <c r="H14" s="18">
        <v>1.3</v>
      </c>
      <c r="I14" s="18">
        <v>0.7</v>
      </c>
    </row>
    <row r="15" spans="2:11" x14ac:dyDescent="0.2">
      <c r="B15" s="106" t="s">
        <v>9</v>
      </c>
      <c r="C15" s="105"/>
      <c r="D15" s="105"/>
      <c r="E15" s="105"/>
      <c r="F15" s="107" t="s">
        <v>43</v>
      </c>
      <c r="G15" s="18">
        <v>1</v>
      </c>
      <c r="H15" s="18">
        <v>1.3</v>
      </c>
      <c r="I15" s="18">
        <v>0.7</v>
      </c>
    </row>
    <row r="16" spans="2:11" x14ac:dyDescent="0.2">
      <c r="B16" s="106" t="s">
        <v>172</v>
      </c>
      <c r="C16" s="105"/>
      <c r="D16" s="105"/>
      <c r="E16" s="105"/>
      <c r="F16" s="107" t="s">
        <v>43</v>
      </c>
      <c r="G16" s="18">
        <v>1</v>
      </c>
      <c r="H16" s="18">
        <v>1.3</v>
      </c>
      <c r="I16" s="18">
        <v>0.7</v>
      </c>
    </row>
    <row r="17" spans="2:23" x14ac:dyDescent="0.2">
      <c r="B17" s="106" t="s">
        <v>10</v>
      </c>
      <c r="C17" s="105"/>
      <c r="D17" s="105"/>
      <c r="E17" s="105"/>
      <c r="F17" s="107" t="s">
        <v>43</v>
      </c>
      <c r="G17" s="18">
        <v>1</v>
      </c>
      <c r="H17" s="18">
        <v>1.3</v>
      </c>
      <c r="I17" s="18">
        <v>0.7</v>
      </c>
    </row>
    <row r="18" spans="2:23" x14ac:dyDescent="0.2">
      <c r="B18" s="106" t="s">
        <v>7</v>
      </c>
      <c r="C18" s="105"/>
      <c r="D18" s="105"/>
      <c r="E18" s="105"/>
      <c r="F18" s="107" t="s">
        <v>43</v>
      </c>
      <c r="G18" s="18">
        <v>1</v>
      </c>
      <c r="H18" s="18">
        <v>1.3</v>
      </c>
      <c r="I18" s="18">
        <v>0.7</v>
      </c>
    </row>
    <row r="19" spans="2:23" x14ac:dyDescent="0.2">
      <c r="B19" s="106" t="s">
        <v>11</v>
      </c>
      <c r="C19" s="105"/>
      <c r="D19" s="105"/>
      <c r="E19" s="105"/>
      <c r="F19" s="107" t="s">
        <v>43</v>
      </c>
      <c r="G19" s="18">
        <v>1</v>
      </c>
      <c r="H19" s="18">
        <v>1.3</v>
      </c>
      <c r="I19" s="18">
        <v>0.7</v>
      </c>
    </row>
    <row r="20" spans="2:23" x14ac:dyDescent="0.2">
      <c r="F20" s="23"/>
    </row>
    <row r="21" spans="2:23" ht="15" x14ac:dyDescent="0.25">
      <c r="B21" s="4" t="s">
        <v>45</v>
      </c>
      <c r="C21" s="4"/>
      <c r="D21" s="4"/>
      <c r="E21" s="4"/>
      <c r="F21" s="22" t="s">
        <v>20</v>
      </c>
      <c r="G21" s="3" t="s">
        <v>142</v>
      </c>
      <c r="H21" s="3" t="s">
        <v>74</v>
      </c>
      <c r="I21" s="3" t="s">
        <v>76</v>
      </c>
    </row>
    <row r="22" spans="2:23" x14ac:dyDescent="0.2">
      <c r="B22" s="105" t="s">
        <v>46</v>
      </c>
      <c r="C22" s="105"/>
      <c r="D22" s="105"/>
      <c r="E22" s="105"/>
      <c r="F22" s="107" t="s">
        <v>41</v>
      </c>
      <c r="G22" s="19">
        <v>0.5</v>
      </c>
      <c r="H22" s="19">
        <v>0.25</v>
      </c>
      <c r="I22" s="19">
        <v>0.25</v>
      </c>
    </row>
    <row r="23" spans="2:23" x14ac:dyDescent="0.2">
      <c r="F23" s="23"/>
    </row>
    <row r="24" spans="2:23" x14ac:dyDescent="0.2">
      <c r="L24" s="43"/>
      <c r="M24" s="97"/>
      <c r="N24" s="43"/>
    </row>
    <row r="25" spans="2:23" ht="19.5" x14ac:dyDescent="0.3">
      <c r="B25" s="2" t="s">
        <v>47</v>
      </c>
      <c r="C25" s="1"/>
      <c r="D25" s="1"/>
      <c r="E25" s="1"/>
      <c r="F25" s="1"/>
      <c r="G25" s="1"/>
      <c r="H25" s="1"/>
      <c r="I25" s="1"/>
    </row>
    <row r="27" spans="2:23" ht="15.75" x14ac:dyDescent="0.25">
      <c r="B27" s="78" t="s">
        <v>28</v>
      </c>
      <c r="C27" s="78" t="s">
        <v>20</v>
      </c>
      <c r="D27" s="78" t="s">
        <v>142</v>
      </c>
      <c r="E27" s="78" t="s">
        <v>74</v>
      </c>
      <c r="F27" s="78" t="s">
        <v>76</v>
      </c>
      <c r="G27" s="78" t="s">
        <v>57</v>
      </c>
      <c r="H27" s="78" t="s">
        <v>60</v>
      </c>
      <c r="I27" s="78" t="s">
        <v>155</v>
      </c>
      <c r="J27" s="39"/>
      <c r="K27" s="39"/>
      <c r="L27" s="39"/>
    </row>
    <row r="28" spans="2:23" ht="15" x14ac:dyDescent="0.2">
      <c r="B28" s="79" t="s">
        <v>103</v>
      </c>
      <c r="C28" s="79" t="s">
        <v>59</v>
      </c>
      <c r="D28" s="126">
        <f>Central!F6/1000000</f>
        <v>-186.93784381904501</v>
      </c>
      <c r="E28" s="126">
        <f>High!F6/1000000</f>
        <v>-139.60436701440375</v>
      </c>
      <c r="F28" s="126">
        <f>Low!F6/1000000</f>
        <v>-124.58458140228723</v>
      </c>
      <c r="G28" s="126">
        <f>Weighted!F10/1000000</f>
        <v>-159.51615901369516</v>
      </c>
      <c r="H28" s="127">
        <f t="shared" ref="H28:H37" si="0">RANK(G28,$G$28:$G$37)</f>
        <v>10</v>
      </c>
      <c r="I28" s="128">
        <f t="shared" ref="I28:I37" si="1">G28/MAX($G$28:$G$37)</f>
        <v>-4.0695547134130733E-2</v>
      </c>
      <c r="J28" s="43"/>
      <c r="K28" s="43"/>
      <c r="L28" s="85"/>
      <c r="M28" s="85"/>
    </row>
    <row r="29" spans="2:23" ht="15" x14ac:dyDescent="0.2">
      <c r="B29" s="79" t="s">
        <v>104</v>
      </c>
      <c r="C29" s="79" t="s">
        <v>59</v>
      </c>
      <c r="D29" s="126">
        <f>Central!F7/1000000</f>
        <v>1377.8532439919982</v>
      </c>
      <c r="E29" s="126">
        <f>High!F7/1000000</f>
        <v>3099.3003748953288</v>
      </c>
      <c r="F29" s="126">
        <f>Low!F7/1000000</f>
        <v>-102.95987192401539</v>
      </c>
      <c r="G29" s="126">
        <f>Weighted!F11/1000000</f>
        <v>1438.0117477388278</v>
      </c>
      <c r="H29" s="127">
        <f t="shared" si="0"/>
        <v>9</v>
      </c>
      <c r="I29" s="128">
        <f t="shared" si="1"/>
        <v>0.36686361570751536</v>
      </c>
      <c r="J29" s="43"/>
      <c r="K29" s="43"/>
      <c r="L29" s="85"/>
      <c r="M29" s="85"/>
    </row>
    <row r="30" spans="2:23" ht="15" x14ac:dyDescent="0.2">
      <c r="B30" s="79" t="s">
        <v>2</v>
      </c>
      <c r="C30" s="79" t="s">
        <v>59</v>
      </c>
      <c r="D30" s="126">
        <f>Central!F8/1000000</f>
        <v>1383.4752951888738</v>
      </c>
      <c r="E30" s="126">
        <f>High!F8/1000000</f>
        <v>3399.5304918044658</v>
      </c>
      <c r="F30" s="126">
        <f>Low!F8/1000000</f>
        <v>-98.593996541752688</v>
      </c>
      <c r="G30" s="126">
        <f>Weighted!F12/1000000</f>
        <v>1516.971771410115</v>
      </c>
      <c r="H30" s="127">
        <f t="shared" si="0"/>
        <v>5</v>
      </c>
      <c r="I30" s="128">
        <f t="shared" si="1"/>
        <v>0.3870077903472211</v>
      </c>
      <c r="J30" s="43"/>
      <c r="K30" s="43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</row>
    <row r="31" spans="2:23" ht="15" x14ac:dyDescent="0.2">
      <c r="B31" s="79" t="s">
        <v>3</v>
      </c>
      <c r="C31" s="79" t="s">
        <v>59</v>
      </c>
      <c r="D31" s="126">
        <f>Central!F9/1000000</f>
        <v>1370.1217708279419</v>
      </c>
      <c r="E31" s="126">
        <f>High!F9/1000000</f>
        <v>3370.4108445062852</v>
      </c>
      <c r="F31" s="135">
        <f>Low!F9/1000000</f>
        <v>-98.593996541752688</v>
      </c>
      <c r="G31" s="126">
        <f>Weighted!F13/1000000</f>
        <v>1503.0150974051039</v>
      </c>
      <c r="H31" s="127">
        <f t="shared" si="0"/>
        <v>6</v>
      </c>
      <c r="I31" s="128">
        <f t="shared" si="1"/>
        <v>0.38344718251715254</v>
      </c>
      <c r="J31" s="43"/>
      <c r="K31" s="43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</row>
    <row r="32" spans="2:23" ht="15" x14ac:dyDescent="0.2">
      <c r="B32" s="79" t="s">
        <v>4</v>
      </c>
      <c r="C32" s="79" t="s">
        <v>59</v>
      </c>
      <c r="D32" s="126">
        <f>Central!F10/1000000</f>
        <v>1355.4858726775064</v>
      </c>
      <c r="E32" s="126">
        <f>High!F10/1000000</f>
        <v>3389.7824222867398</v>
      </c>
      <c r="F32" s="126">
        <f>Low!F10/1000000</f>
        <v>-143.05973352513271</v>
      </c>
      <c r="G32" s="126">
        <f>Weighted!F14/1000000</f>
        <v>1489.4236085291548</v>
      </c>
      <c r="H32" s="127">
        <f t="shared" si="0"/>
        <v>7</v>
      </c>
      <c r="I32" s="128">
        <f t="shared" si="1"/>
        <v>0.37997974022419517</v>
      </c>
      <c r="J32" s="43"/>
      <c r="K32" s="43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</row>
    <row r="33" spans="2:49" ht="15" x14ac:dyDescent="0.2">
      <c r="B33" s="79" t="s">
        <v>6</v>
      </c>
      <c r="C33" s="79" t="s">
        <v>59</v>
      </c>
      <c r="D33" s="126">
        <f>Central!F11/1000000</f>
        <v>1342.1323483165747</v>
      </c>
      <c r="E33" s="126">
        <f>High!F11/1000000</f>
        <v>3360.6627749885597</v>
      </c>
      <c r="F33" s="126">
        <f>Low!F11/1000000</f>
        <v>-143.05973352513271</v>
      </c>
      <c r="G33" s="126">
        <f>Weighted!F15/1000000</f>
        <v>1475.4669345241441</v>
      </c>
      <c r="H33" s="127">
        <f t="shared" si="0"/>
        <v>8</v>
      </c>
      <c r="I33" s="128">
        <f t="shared" si="1"/>
        <v>0.37641913239412672</v>
      </c>
      <c r="J33" s="43"/>
      <c r="K33" s="43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</row>
    <row r="34" spans="2:49" ht="15" x14ac:dyDescent="0.2">
      <c r="B34" s="79" t="s">
        <v>94</v>
      </c>
      <c r="C34" s="79" t="s">
        <v>59</v>
      </c>
      <c r="D34" s="126">
        <f>Central!F12/1000000</f>
        <v>3528.2409245477679</v>
      </c>
      <c r="E34" s="126">
        <f>High!F12/1000000</f>
        <v>8442.5331134855878</v>
      </c>
      <c r="F34" s="126">
        <f>Low!F12/1000000</f>
        <v>-174.17846168704625</v>
      </c>
      <c r="G34" s="126">
        <f>Weighted!F16/1000000</f>
        <v>3831.2091252235195</v>
      </c>
      <c r="H34" s="127">
        <f t="shared" si="0"/>
        <v>3</v>
      </c>
      <c r="I34" s="128">
        <f t="shared" si="1"/>
        <v>0.97741289973550383</v>
      </c>
      <c r="J34" s="43"/>
      <c r="K34" s="43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</row>
    <row r="35" spans="2:49" ht="15" x14ac:dyDescent="0.2">
      <c r="B35" s="79" t="s">
        <v>95</v>
      </c>
      <c r="C35" s="79" t="s">
        <v>59</v>
      </c>
      <c r="D35" s="126">
        <f>Central!F13/1000000</f>
        <v>3545.1724433930358</v>
      </c>
      <c r="E35" s="126">
        <f>High!F13/1000000</f>
        <v>8556.3870241628811</v>
      </c>
      <c r="F35" s="126">
        <f>Low!F13/1000000</f>
        <v>-204.60782409366357</v>
      </c>
      <c r="G35" s="126">
        <f>Weighted!F17/1000000</f>
        <v>3860.5310217138222</v>
      </c>
      <c r="H35" s="127">
        <f t="shared" si="0"/>
        <v>2</v>
      </c>
      <c r="I35" s="128">
        <f t="shared" si="1"/>
        <v>0.98489346238233111</v>
      </c>
      <c r="J35" s="43"/>
      <c r="K35" s="43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</row>
    <row r="36" spans="2:49" ht="15" x14ac:dyDescent="0.2">
      <c r="B36" s="79" t="s">
        <v>96</v>
      </c>
      <c r="C36" s="79" t="s">
        <v>59</v>
      </c>
      <c r="D36" s="126">
        <f>Central!F14/1000000</f>
        <v>3518.7391992363337</v>
      </c>
      <c r="E36" s="126">
        <f>High!F14/1000000</f>
        <v>8470.611932384918</v>
      </c>
      <c r="F36" s="126">
        <f>Low!F14/1000000</f>
        <v>-227.5173064551677</v>
      </c>
      <c r="G36" s="126">
        <f>Weighted!F18/1000000</f>
        <v>3820.1432561006045</v>
      </c>
      <c r="H36" s="127">
        <f t="shared" si="0"/>
        <v>4</v>
      </c>
      <c r="I36" s="128">
        <f t="shared" si="1"/>
        <v>0.97458979014424885</v>
      </c>
      <c r="J36" s="43"/>
      <c r="K36" s="43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</row>
    <row r="37" spans="2:49" ht="15" x14ac:dyDescent="0.2">
      <c r="B37" s="79" t="s">
        <v>97</v>
      </c>
      <c r="C37" s="79" t="s">
        <v>59</v>
      </c>
      <c r="D37" s="126">
        <f>Central!F15/1000000</f>
        <v>3625.4605923657209</v>
      </c>
      <c r="E37" s="126">
        <f>High!F15/1000000</f>
        <v>8468.3899416656532</v>
      </c>
      <c r="F37" s="126">
        <f>Low!F15/1000000</f>
        <v>-40.331950819292821</v>
      </c>
      <c r="G37" s="126">
        <f>Weighted!F19/1000000</f>
        <v>3919.7447938944506</v>
      </c>
      <c r="H37" s="127">
        <f t="shared" si="0"/>
        <v>1</v>
      </c>
      <c r="I37" s="128">
        <f t="shared" si="1"/>
        <v>1</v>
      </c>
      <c r="J37" s="43"/>
      <c r="K37" s="43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</row>
    <row r="38" spans="2:49" x14ac:dyDescent="0.2">
      <c r="B38" s="25"/>
    </row>
    <row r="39" spans="2:49" x14ac:dyDescent="0.2">
      <c r="B39" s="25"/>
      <c r="K39" s="101"/>
    </row>
    <row r="40" spans="2:49" ht="19.5" x14ac:dyDescent="0.3">
      <c r="B40" s="24" t="s">
        <v>34</v>
      </c>
      <c r="C40" s="24" t="s">
        <v>142</v>
      </c>
      <c r="D40" s="1"/>
      <c r="E40" s="1"/>
      <c r="F40" s="1"/>
      <c r="G40" s="1"/>
      <c r="H40" s="1"/>
      <c r="I40" s="1"/>
      <c r="J40" s="1"/>
      <c r="K40" s="1"/>
      <c r="L40" s="1"/>
      <c r="N40" s="24" t="s">
        <v>35</v>
      </c>
      <c r="O40" s="24" t="s">
        <v>74</v>
      </c>
      <c r="P40" s="1"/>
      <c r="Q40" s="1"/>
      <c r="R40" s="1"/>
      <c r="S40" s="1"/>
      <c r="T40" s="1"/>
      <c r="U40" s="1"/>
      <c r="V40" s="1"/>
      <c r="W40" s="1"/>
      <c r="X40" s="1"/>
      <c r="AA40" s="24" t="s">
        <v>36</v>
      </c>
      <c r="AB40" s="24" t="s">
        <v>76</v>
      </c>
      <c r="AC40" s="1"/>
      <c r="AD40" s="1"/>
      <c r="AE40" s="1"/>
      <c r="AF40" s="1"/>
      <c r="AG40" s="1"/>
      <c r="AH40" s="1"/>
      <c r="AI40" s="1"/>
      <c r="AJ40" s="1"/>
      <c r="AK40" s="1"/>
      <c r="AM40" s="24" t="s">
        <v>57</v>
      </c>
      <c r="AN40" s="24"/>
      <c r="AO40" s="1"/>
      <c r="AP40" s="1"/>
      <c r="AQ40" s="1"/>
      <c r="AR40" s="1"/>
      <c r="AS40" s="1"/>
      <c r="AT40" s="1"/>
      <c r="AU40" s="1"/>
      <c r="AV40" s="1"/>
      <c r="AW40" s="1"/>
    </row>
    <row r="42" spans="2:49" ht="15" x14ac:dyDescent="0.25">
      <c r="B42" s="44" t="s">
        <v>61</v>
      </c>
      <c r="C42" s="27" t="s">
        <v>142</v>
      </c>
      <c r="D42" s="16"/>
      <c r="E42" s="16"/>
      <c r="F42" s="16"/>
      <c r="G42" s="16"/>
      <c r="H42" s="16"/>
      <c r="I42" s="16"/>
      <c r="J42" s="16"/>
      <c r="K42" s="16"/>
      <c r="L42" s="16"/>
      <c r="N42" s="44" t="s">
        <v>61</v>
      </c>
      <c r="O42" s="44" t="s">
        <v>74</v>
      </c>
      <c r="P42" s="16"/>
      <c r="Q42" s="16"/>
      <c r="R42" s="16"/>
      <c r="S42" s="16"/>
      <c r="T42" s="16"/>
      <c r="U42" s="16"/>
      <c r="V42" s="16"/>
      <c r="W42" s="16"/>
      <c r="X42" s="16"/>
      <c r="AA42" s="44" t="s">
        <v>61</v>
      </c>
      <c r="AB42" s="27" t="s">
        <v>76</v>
      </c>
      <c r="AC42" s="16"/>
      <c r="AD42" s="16"/>
      <c r="AE42" s="16"/>
      <c r="AF42" s="16"/>
      <c r="AG42" s="16"/>
      <c r="AH42" s="16"/>
      <c r="AI42" s="16"/>
      <c r="AJ42" s="16"/>
      <c r="AK42" s="16"/>
      <c r="AM42" s="44" t="s">
        <v>61</v>
      </c>
      <c r="AN42" s="27" t="s">
        <v>57</v>
      </c>
      <c r="AO42" s="16"/>
      <c r="AP42" s="16"/>
      <c r="AQ42" s="16"/>
      <c r="AR42" s="16"/>
      <c r="AS42" s="16"/>
      <c r="AT42" s="16"/>
      <c r="AU42" s="16"/>
      <c r="AV42" s="16"/>
      <c r="AW42" s="16"/>
    </row>
    <row r="60" spans="2:49" ht="15" x14ac:dyDescent="0.25">
      <c r="B60" s="44" t="s">
        <v>63</v>
      </c>
      <c r="C60" s="27" t="s">
        <v>142</v>
      </c>
      <c r="D60" s="16"/>
      <c r="E60" s="16"/>
      <c r="F60" s="16"/>
      <c r="G60" s="16"/>
      <c r="H60" s="16"/>
      <c r="I60" s="16"/>
      <c r="J60" s="16"/>
      <c r="K60" s="16"/>
      <c r="L60" s="16"/>
      <c r="N60" s="44" t="s">
        <v>63</v>
      </c>
      <c r="O60" s="27" t="s">
        <v>74</v>
      </c>
      <c r="P60" s="16"/>
      <c r="Q60" s="16"/>
      <c r="R60" s="16"/>
      <c r="S60" s="16"/>
      <c r="T60" s="16"/>
      <c r="U60" s="16"/>
      <c r="V60" s="16"/>
      <c r="W60" s="16"/>
      <c r="X60" s="16"/>
      <c r="AA60" s="44" t="s">
        <v>63</v>
      </c>
      <c r="AB60" s="27" t="s">
        <v>76</v>
      </c>
      <c r="AC60" s="16"/>
      <c r="AD60" s="16"/>
      <c r="AE60" s="16"/>
      <c r="AF60" s="16"/>
      <c r="AG60" s="16"/>
      <c r="AH60" s="16"/>
      <c r="AI60" s="16"/>
      <c r="AJ60" s="16"/>
      <c r="AK60" s="16"/>
      <c r="AM60" s="44" t="s">
        <v>63</v>
      </c>
      <c r="AN60" s="27" t="s">
        <v>57</v>
      </c>
      <c r="AO60" s="16"/>
      <c r="AP60" s="16"/>
      <c r="AQ60" s="16"/>
      <c r="AR60" s="16"/>
      <c r="AS60" s="16"/>
      <c r="AT60" s="16"/>
      <c r="AU60" s="16"/>
      <c r="AV60" s="16"/>
      <c r="AW60" s="16"/>
    </row>
    <row r="62" spans="2:49" ht="15" x14ac:dyDescent="0.25">
      <c r="B62" s="4" t="s">
        <v>28</v>
      </c>
      <c r="C62" s="3" t="s">
        <v>103</v>
      </c>
      <c r="D62" s="3" t="s">
        <v>104</v>
      </c>
      <c r="E62" s="3" t="s">
        <v>2</v>
      </c>
      <c r="F62" s="3" t="s">
        <v>3</v>
      </c>
      <c r="G62" s="3" t="s">
        <v>4</v>
      </c>
      <c r="H62" s="3" t="s">
        <v>6</v>
      </c>
      <c r="I62" s="3" t="s">
        <v>94</v>
      </c>
      <c r="J62" s="3" t="s">
        <v>95</v>
      </c>
      <c r="K62" s="3" t="s">
        <v>96</v>
      </c>
      <c r="L62" s="3" t="s">
        <v>97</v>
      </c>
      <c r="M62" s="45"/>
      <c r="N62" s="4" t="s">
        <v>28</v>
      </c>
      <c r="O62" s="3" t="s">
        <v>103</v>
      </c>
      <c r="P62" s="3" t="s">
        <v>104</v>
      </c>
      <c r="Q62" s="3" t="s">
        <v>2</v>
      </c>
      <c r="R62" s="3" t="s">
        <v>3</v>
      </c>
      <c r="S62" s="3" t="s">
        <v>4</v>
      </c>
      <c r="T62" s="3" t="s">
        <v>6</v>
      </c>
      <c r="U62" s="3" t="s">
        <v>94</v>
      </c>
      <c r="V62" s="3" t="s">
        <v>95</v>
      </c>
      <c r="W62" s="3" t="s">
        <v>96</v>
      </c>
      <c r="X62" s="3" t="s">
        <v>97</v>
      </c>
      <c r="AA62" s="4" t="s">
        <v>28</v>
      </c>
      <c r="AB62" s="3" t="s">
        <v>103</v>
      </c>
      <c r="AC62" s="3" t="s">
        <v>104</v>
      </c>
      <c r="AD62" s="3" t="s">
        <v>2</v>
      </c>
      <c r="AE62" s="3" t="s">
        <v>3</v>
      </c>
      <c r="AF62" s="3" t="s">
        <v>4</v>
      </c>
      <c r="AG62" s="3" t="s">
        <v>6</v>
      </c>
      <c r="AH62" s="3" t="s">
        <v>94</v>
      </c>
      <c r="AI62" s="3" t="s">
        <v>95</v>
      </c>
      <c r="AJ62" s="3" t="s">
        <v>96</v>
      </c>
      <c r="AK62" s="3" t="s">
        <v>97</v>
      </c>
      <c r="AM62" s="4" t="s">
        <v>28</v>
      </c>
      <c r="AN62" s="3" t="s">
        <v>103</v>
      </c>
      <c r="AO62" s="3" t="s">
        <v>104</v>
      </c>
      <c r="AP62" s="3" t="s">
        <v>2</v>
      </c>
      <c r="AQ62" s="3" t="s">
        <v>3</v>
      </c>
      <c r="AR62" s="3" t="s">
        <v>4</v>
      </c>
      <c r="AS62" s="3" t="s">
        <v>6</v>
      </c>
      <c r="AT62" s="3" t="s">
        <v>94</v>
      </c>
      <c r="AU62" s="3" t="s">
        <v>95</v>
      </c>
      <c r="AV62" s="3" t="s">
        <v>96</v>
      </c>
      <c r="AW62" s="3" t="s">
        <v>97</v>
      </c>
    </row>
    <row r="63" spans="2:49" x14ac:dyDescent="0.2">
      <c r="B63" s="106" t="s">
        <v>53</v>
      </c>
      <c r="C63" s="42">
        <v>-150.86184732924355</v>
      </c>
      <c r="D63" s="42">
        <v>-112.53462357295535</v>
      </c>
      <c r="E63" s="42">
        <v>-108.53450690854359</v>
      </c>
      <c r="F63" s="42">
        <v>-121.66912622117377</v>
      </c>
      <c r="G63" s="42"/>
      <c r="H63" s="42"/>
      <c r="I63" s="42" t="s">
        <v>159</v>
      </c>
      <c r="J63" s="42"/>
      <c r="K63" s="42"/>
      <c r="L63" s="42"/>
      <c r="N63" s="106" t="s">
        <v>53</v>
      </c>
      <c r="O63" s="42">
        <v>-100.26269576746577</v>
      </c>
      <c r="P63" s="42">
        <v>-96.090316314093215</v>
      </c>
      <c r="Q63" s="42">
        <v>-88.032757042601162</v>
      </c>
      <c r="R63" s="42">
        <v>-112.32926584869612</v>
      </c>
      <c r="S63" s="42"/>
      <c r="T63" s="42"/>
      <c r="U63" s="42" t="s">
        <v>159</v>
      </c>
      <c r="V63" s="42"/>
      <c r="W63" s="42"/>
      <c r="X63" s="42"/>
      <c r="AA63" s="106" t="s">
        <v>53</v>
      </c>
      <c r="AB63" s="42">
        <v>-106.38910018394783</v>
      </c>
      <c r="AC63" s="42">
        <v>-89.017480823826375</v>
      </c>
      <c r="AD63" s="42">
        <v>-83.051143541273078</v>
      </c>
      <c r="AE63" s="42">
        <v>-83.051143541273078</v>
      </c>
      <c r="AF63" s="42"/>
      <c r="AG63" s="42"/>
      <c r="AH63" s="42" t="s">
        <v>159</v>
      </c>
      <c r="AI63" s="42"/>
      <c r="AJ63" s="42"/>
      <c r="AK63" s="42"/>
      <c r="AM63" s="106" t="s">
        <v>53</v>
      </c>
      <c r="AN63" s="42">
        <v>-127.09387265247518</v>
      </c>
      <c r="AO63" s="42">
        <v>-102.54426107095757</v>
      </c>
      <c r="AP63" s="42">
        <v>-97.038228600240345</v>
      </c>
      <c r="AQ63" s="42">
        <v>-109.67966545807917</v>
      </c>
      <c r="AR63" s="42"/>
      <c r="AS63" s="42"/>
      <c r="AT63" s="42" t="s">
        <v>159</v>
      </c>
      <c r="AU63" s="42"/>
      <c r="AV63" s="42"/>
      <c r="AW63" s="42"/>
    </row>
    <row r="64" spans="2:49" x14ac:dyDescent="0.2">
      <c r="B64" s="106" t="s">
        <v>54</v>
      </c>
      <c r="C64" s="42">
        <v>0</v>
      </c>
      <c r="D64" s="42">
        <v>0</v>
      </c>
      <c r="E64" s="42">
        <v>0</v>
      </c>
      <c r="F64" s="42">
        <v>0</v>
      </c>
      <c r="G64" s="42"/>
      <c r="H64" s="42"/>
      <c r="I64" s="42" t="s">
        <v>159</v>
      </c>
      <c r="J64" s="42"/>
      <c r="K64" s="42"/>
      <c r="L64" s="42"/>
      <c r="N64" s="106" t="s">
        <v>54</v>
      </c>
      <c r="O64" s="42">
        <v>0</v>
      </c>
      <c r="P64" s="42">
        <v>0</v>
      </c>
      <c r="Q64" s="42">
        <v>0</v>
      </c>
      <c r="R64" s="42">
        <v>0</v>
      </c>
      <c r="S64" s="42"/>
      <c r="T64" s="42"/>
      <c r="U64" s="42" t="s">
        <v>159</v>
      </c>
      <c r="V64" s="42"/>
      <c r="W64" s="42"/>
      <c r="X64" s="42"/>
      <c r="AA64" s="106" t="s">
        <v>54</v>
      </c>
      <c r="AB64" s="42">
        <v>0</v>
      </c>
      <c r="AC64" s="42">
        <v>0</v>
      </c>
      <c r="AD64" s="42">
        <v>0</v>
      </c>
      <c r="AE64" s="42">
        <v>0</v>
      </c>
      <c r="AF64" s="42"/>
      <c r="AG64" s="42"/>
      <c r="AH64" s="42" t="s">
        <v>159</v>
      </c>
      <c r="AI64" s="42"/>
      <c r="AJ64" s="42"/>
      <c r="AK64" s="42"/>
      <c r="AM64" s="106" t="s">
        <v>54</v>
      </c>
      <c r="AN64" s="42">
        <v>0</v>
      </c>
      <c r="AO64" s="42">
        <v>0</v>
      </c>
      <c r="AP64" s="42">
        <v>0</v>
      </c>
      <c r="AQ64" s="42">
        <v>0</v>
      </c>
      <c r="AR64" s="42"/>
      <c r="AS64" s="42"/>
      <c r="AT64" s="42" t="s">
        <v>159</v>
      </c>
      <c r="AU64" s="42"/>
      <c r="AV64" s="42"/>
      <c r="AW64" s="42"/>
    </row>
    <row r="65" spans="2:50" x14ac:dyDescent="0.2">
      <c r="B65" s="106" t="s">
        <v>56</v>
      </c>
      <c r="C65" s="42">
        <v>-36.075996489801263</v>
      </c>
      <c r="D65" s="42">
        <v>-25.383418618220588</v>
      </c>
      <c r="E65" s="42">
        <v>-28.508487796332712</v>
      </c>
      <c r="F65" s="42">
        <v>-28.727392844634341</v>
      </c>
      <c r="G65" s="42"/>
      <c r="H65" s="42"/>
      <c r="I65" s="42" t="s">
        <v>159</v>
      </c>
      <c r="J65" s="42"/>
      <c r="K65" s="42"/>
      <c r="L65" s="42"/>
      <c r="N65" s="106" t="s">
        <v>56</v>
      </c>
      <c r="O65" s="42">
        <v>-39.341671246937992</v>
      </c>
      <c r="P65" s="42">
        <v>-37.31038026930338</v>
      </c>
      <c r="Q65" s="42">
        <v>-37.804506291945167</v>
      </c>
      <c r="R65" s="42">
        <v>-42.627644784031453</v>
      </c>
      <c r="S65" s="42"/>
      <c r="T65" s="42"/>
      <c r="U65" s="42" t="s">
        <v>159</v>
      </c>
      <c r="V65" s="42"/>
      <c r="W65" s="42"/>
      <c r="X65" s="42"/>
      <c r="AA65" s="106" t="s">
        <v>56</v>
      </c>
      <c r="AB65" s="42">
        <v>-18.19548121833941</v>
      </c>
      <c r="AC65" s="42">
        <v>-16.006992195724887</v>
      </c>
      <c r="AD65" s="42">
        <v>-17.607454096015484</v>
      </c>
      <c r="AE65" s="42">
        <v>-17.607454096015484</v>
      </c>
      <c r="AF65" s="42"/>
      <c r="AG65" s="42"/>
      <c r="AH65" s="42" t="s">
        <v>159</v>
      </c>
      <c r="AI65" s="42"/>
      <c r="AJ65" s="42"/>
      <c r="AK65" s="42"/>
      <c r="AM65" s="106" t="s">
        <v>56</v>
      </c>
      <c r="AN65" s="42">
        <v>-32.422286361219982</v>
      </c>
      <c r="AO65" s="42">
        <v>-26.021052425367362</v>
      </c>
      <c r="AP65" s="42">
        <v>-28.10723399515652</v>
      </c>
      <c r="AQ65" s="42">
        <v>-29.422471142328902</v>
      </c>
      <c r="AR65" s="42"/>
      <c r="AS65" s="42"/>
      <c r="AT65" s="42" t="s">
        <v>159</v>
      </c>
      <c r="AU65" s="42"/>
      <c r="AV65" s="42"/>
      <c r="AW65" s="42"/>
    </row>
    <row r="66" spans="2:50" x14ac:dyDescent="0.2">
      <c r="B66" s="106" t="s">
        <v>118</v>
      </c>
      <c r="C66" s="42">
        <v>0</v>
      </c>
      <c r="D66" s="42">
        <v>0</v>
      </c>
      <c r="E66" s="42">
        <v>0</v>
      </c>
      <c r="F66" s="42">
        <v>0</v>
      </c>
      <c r="G66" s="42"/>
      <c r="H66" s="42"/>
      <c r="I66" s="42" t="s">
        <v>159</v>
      </c>
      <c r="J66" s="42"/>
      <c r="K66" s="42"/>
      <c r="L66" s="42"/>
      <c r="N66" s="106" t="s">
        <v>118</v>
      </c>
      <c r="O66" s="42">
        <v>0</v>
      </c>
      <c r="P66" s="42">
        <v>0</v>
      </c>
      <c r="Q66" s="42">
        <v>0</v>
      </c>
      <c r="R66" s="42">
        <v>0</v>
      </c>
      <c r="S66" s="42"/>
      <c r="T66" s="42"/>
      <c r="U66" s="42" t="s">
        <v>159</v>
      </c>
      <c r="V66" s="42"/>
      <c r="W66" s="42"/>
      <c r="X66" s="42"/>
      <c r="AA66" s="106" t="s">
        <v>118</v>
      </c>
      <c r="AB66" s="42">
        <v>0</v>
      </c>
      <c r="AC66" s="42">
        <v>0</v>
      </c>
      <c r="AD66" s="42">
        <v>0</v>
      </c>
      <c r="AE66" s="42">
        <v>0</v>
      </c>
      <c r="AF66" s="42"/>
      <c r="AG66" s="42"/>
      <c r="AH66" s="42" t="s">
        <v>159</v>
      </c>
      <c r="AI66" s="42"/>
      <c r="AJ66" s="42"/>
      <c r="AK66" s="42"/>
      <c r="AM66" s="106" t="s">
        <v>118</v>
      </c>
      <c r="AN66" s="42">
        <v>0</v>
      </c>
      <c r="AO66" s="42">
        <v>0</v>
      </c>
      <c r="AP66" s="42">
        <v>0</v>
      </c>
      <c r="AQ66" s="42">
        <v>0</v>
      </c>
      <c r="AR66" s="42"/>
      <c r="AS66" s="42"/>
      <c r="AT66" s="42" t="s">
        <v>159</v>
      </c>
      <c r="AU66" s="42"/>
      <c r="AV66" s="42"/>
      <c r="AW66" s="42"/>
    </row>
    <row r="67" spans="2:50" x14ac:dyDescent="0.2">
      <c r="B67" s="106" t="s">
        <v>55</v>
      </c>
      <c r="C67" s="42">
        <v>0</v>
      </c>
      <c r="D67" s="42">
        <v>0</v>
      </c>
      <c r="E67" s="42">
        <v>0</v>
      </c>
      <c r="F67" s="42">
        <v>0</v>
      </c>
      <c r="G67" s="42"/>
      <c r="H67" s="42"/>
      <c r="I67" s="42" t="s">
        <v>159</v>
      </c>
      <c r="J67" s="42"/>
      <c r="K67" s="42"/>
      <c r="L67" s="42"/>
      <c r="N67" s="106" t="s">
        <v>55</v>
      </c>
      <c r="O67" s="42">
        <v>0</v>
      </c>
      <c r="P67" s="42">
        <v>0</v>
      </c>
      <c r="Q67" s="42">
        <v>0</v>
      </c>
      <c r="R67" s="42">
        <v>0</v>
      </c>
      <c r="S67" s="42"/>
      <c r="T67" s="42"/>
      <c r="U67" s="42" t="s">
        <v>159</v>
      </c>
      <c r="V67" s="42"/>
      <c r="W67" s="42"/>
      <c r="X67" s="42"/>
      <c r="AA67" s="106" t="s">
        <v>55</v>
      </c>
      <c r="AB67" s="42">
        <v>0</v>
      </c>
      <c r="AC67" s="42">
        <v>0</v>
      </c>
      <c r="AD67" s="42">
        <v>0</v>
      </c>
      <c r="AE67" s="42">
        <v>0</v>
      </c>
      <c r="AF67" s="42"/>
      <c r="AG67" s="42"/>
      <c r="AH67" s="42" t="s">
        <v>159</v>
      </c>
      <c r="AI67" s="42"/>
      <c r="AJ67" s="42"/>
      <c r="AK67" s="42"/>
      <c r="AM67" s="106" t="s">
        <v>55</v>
      </c>
      <c r="AN67" s="42">
        <v>0</v>
      </c>
      <c r="AO67" s="42">
        <v>0</v>
      </c>
      <c r="AP67" s="42">
        <v>0</v>
      </c>
      <c r="AQ67" s="42">
        <v>0</v>
      </c>
      <c r="AR67" s="42"/>
      <c r="AS67" s="42"/>
      <c r="AT67" s="42" t="s">
        <v>159</v>
      </c>
      <c r="AU67" s="42"/>
      <c r="AV67" s="42"/>
      <c r="AW67" s="42"/>
    </row>
    <row r="68" spans="2:50" x14ac:dyDescent="0.2">
      <c r="B68" s="106" t="s">
        <v>8</v>
      </c>
      <c r="C68" s="42">
        <v>0</v>
      </c>
      <c r="D68" s="42">
        <v>0</v>
      </c>
      <c r="E68" s="42">
        <v>0</v>
      </c>
      <c r="F68" s="42">
        <v>0</v>
      </c>
      <c r="G68" s="42"/>
      <c r="H68" s="42"/>
      <c r="I68" s="42" t="s">
        <v>159</v>
      </c>
      <c r="J68" s="42"/>
      <c r="K68" s="42"/>
      <c r="L68" s="42"/>
      <c r="N68" s="106" t="s">
        <v>8</v>
      </c>
      <c r="O68" s="42">
        <v>0</v>
      </c>
      <c r="P68" s="42">
        <v>0</v>
      </c>
      <c r="Q68" s="42">
        <v>0</v>
      </c>
      <c r="R68" s="42">
        <v>0</v>
      </c>
      <c r="S68" s="42"/>
      <c r="T68" s="42"/>
      <c r="U68" s="42" t="s">
        <v>159</v>
      </c>
      <c r="V68" s="42"/>
      <c r="W68" s="42"/>
      <c r="X68" s="42"/>
      <c r="AA68" s="106" t="s">
        <v>8</v>
      </c>
      <c r="AB68" s="42">
        <v>0</v>
      </c>
      <c r="AC68" s="42">
        <v>0</v>
      </c>
      <c r="AD68" s="42">
        <v>0</v>
      </c>
      <c r="AE68" s="42">
        <v>0</v>
      </c>
      <c r="AF68" s="42"/>
      <c r="AG68" s="42"/>
      <c r="AH68" s="42" t="s">
        <v>159</v>
      </c>
      <c r="AI68" s="42"/>
      <c r="AJ68" s="42"/>
      <c r="AK68" s="42"/>
      <c r="AM68" s="106" t="s">
        <v>8</v>
      </c>
      <c r="AN68" s="42">
        <v>0</v>
      </c>
      <c r="AO68" s="42">
        <v>0</v>
      </c>
      <c r="AP68" s="42">
        <v>0</v>
      </c>
      <c r="AQ68" s="42">
        <v>0</v>
      </c>
      <c r="AR68" s="42"/>
      <c r="AS68" s="42"/>
      <c r="AT68" s="42" t="s">
        <v>159</v>
      </c>
      <c r="AU68" s="42"/>
      <c r="AV68" s="42"/>
      <c r="AW68" s="42"/>
    </row>
    <row r="69" spans="2:50" x14ac:dyDescent="0.2">
      <c r="B69" s="106" t="s">
        <v>9</v>
      </c>
      <c r="C69" s="42">
        <v>0</v>
      </c>
      <c r="D69" s="42">
        <v>0</v>
      </c>
      <c r="E69" s="42">
        <v>0</v>
      </c>
      <c r="F69" s="42">
        <v>0</v>
      </c>
      <c r="G69" s="42"/>
      <c r="H69" s="42"/>
      <c r="I69" s="42" t="s">
        <v>159</v>
      </c>
      <c r="J69" s="42"/>
      <c r="K69" s="42"/>
      <c r="L69" s="42"/>
      <c r="N69" s="106" t="s">
        <v>9</v>
      </c>
      <c r="O69" s="42">
        <v>0</v>
      </c>
      <c r="P69" s="42">
        <v>0</v>
      </c>
      <c r="Q69" s="42">
        <v>0</v>
      </c>
      <c r="R69" s="42">
        <v>0</v>
      </c>
      <c r="S69" s="42"/>
      <c r="T69" s="42"/>
      <c r="U69" s="42" t="s">
        <v>159</v>
      </c>
      <c r="V69" s="42"/>
      <c r="W69" s="42"/>
      <c r="X69" s="42"/>
      <c r="AA69" s="106" t="s">
        <v>9</v>
      </c>
      <c r="AB69" s="42">
        <v>0</v>
      </c>
      <c r="AC69" s="42">
        <v>0</v>
      </c>
      <c r="AD69" s="42">
        <v>0</v>
      </c>
      <c r="AE69" s="42">
        <v>0</v>
      </c>
      <c r="AF69" s="42"/>
      <c r="AG69" s="42"/>
      <c r="AH69" s="42" t="s">
        <v>159</v>
      </c>
      <c r="AI69" s="42"/>
      <c r="AJ69" s="42"/>
      <c r="AK69" s="42"/>
      <c r="AM69" s="106" t="s">
        <v>9</v>
      </c>
      <c r="AN69" s="42">
        <v>0</v>
      </c>
      <c r="AO69" s="42">
        <v>0</v>
      </c>
      <c r="AP69" s="42">
        <v>0</v>
      </c>
      <c r="AQ69" s="42">
        <v>0</v>
      </c>
      <c r="AR69" s="42"/>
      <c r="AS69" s="42"/>
      <c r="AT69" s="42" t="s">
        <v>159</v>
      </c>
      <c r="AU69" s="42"/>
      <c r="AV69" s="42"/>
      <c r="AW69" s="42"/>
    </row>
    <row r="70" spans="2:50" x14ac:dyDescent="0.2">
      <c r="B70" s="106" t="s">
        <v>119</v>
      </c>
      <c r="C70" s="42">
        <v>0</v>
      </c>
      <c r="D70" s="42">
        <v>0</v>
      </c>
      <c r="E70" s="42">
        <v>0</v>
      </c>
      <c r="F70" s="42">
        <v>0</v>
      </c>
      <c r="G70" s="42"/>
      <c r="H70" s="42"/>
      <c r="I70" s="42" t="s">
        <v>159</v>
      </c>
      <c r="J70" s="42"/>
      <c r="K70" s="42"/>
      <c r="L70" s="42"/>
      <c r="N70" s="106" t="s">
        <v>119</v>
      </c>
      <c r="O70" s="42">
        <v>0</v>
      </c>
      <c r="P70" s="42">
        <v>0</v>
      </c>
      <c r="Q70" s="42">
        <v>0</v>
      </c>
      <c r="R70" s="42">
        <v>0</v>
      </c>
      <c r="S70" s="42"/>
      <c r="T70" s="42"/>
      <c r="U70" s="42" t="s">
        <v>159</v>
      </c>
      <c r="V70" s="42"/>
      <c r="W70" s="42"/>
      <c r="X70" s="42"/>
      <c r="AA70" s="106" t="s">
        <v>119</v>
      </c>
      <c r="AB70" s="42">
        <v>0</v>
      </c>
      <c r="AC70" s="42">
        <v>0</v>
      </c>
      <c r="AD70" s="42">
        <v>0</v>
      </c>
      <c r="AE70" s="42">
        <v>0</v>
      </c>
      <c r="AF70" s="42"/>
      <c r="AG70" s="42"/>
      <c r="AH70" s="42" t="s">
        <v>159</v>
      </c>
      <c r="AI70" s="42"/>
      <c r="AJ70" s="42"/>
      <c r="AK70" s="42"/>
      <c r="AM70" s="106" t="s">
        <v>119</v>
      </c>
      <c r="AN70" s="42">
        <v>0</v>
      </c>
      <c r="AO70" s="42">
        <v>0</v>
      </c>
      <c r="AP70" s="42">
        <v>0</v>
      </c>
      <c r="AQ70" s="42">
        <v>0</v>
      </c>
      <c r="AR70" s="42"/>
      <c r="AS70" s="42"/>
      <c r="AT70" s="42" t="s">
        <v>159</v>
      </c>
      <c r="AU70" s="42"/>
      <c r="AV70" s="42"/>
      <c r="AW70" s="42"/>
    </row>
    <row r="71" spans="2:50" x14ac:dyDescent="0.2">
      <c r="B71" s="106" t="s">
        <v>134</v>
      </c>
      <c r="C71" s="42">
        <v>0</v>
      </c>
      <c r="D71" s="42">
        <v>1515.771286183174</v>
      </c>
      <c r="E71" s="42">
        <v>1520.5182898937499</v>
      </c>
      <c r="F71" s="42">
        <v>1520.5182898937499</v>
      </c>
      <c r="G71" s="42"/>
      <c r="H71" s="42"/>
      <c r="I71" s="42" t="s">
        <v>159</v>
      </c>
      <c r="J71" s="42"/>
      <c r="K71" s="42"/>
      <c r="L71" s="42"/>
      <c r="N71" s="106" t="s">
        <v>134</v>
      </c>
      <c r="O71" s="42">
        <v>0</v>
      </c>
      <c r="P71" s="42">
        <v>3232.7010714787266</v>
      </c>
      <c r="Q71" s="42">
        <v>3525.3677551390124</v>
      </c>
      <c r="R71" s="42">
        <v>3525.3677551390124</v>
      </c>
      <c r="S71" s="42"/>
      <c r="T71" s="42"/>
      <c r="U71" s="42" t="s">
        <v>159</v>
      </c>
      <c r="V71" s="42"/>
      <c r="W71" s="42"/>
      <c r="X71" s="42"/>
      <c r="AA71" s="106" t="s">
        <v>134</v>
      </c>
      <c r="AB71" s="42">
        <v>0</v>
      </c>
      <c r="AC71" s="42">
        <v>2.0646010955358656</v>
      </c>
      <c r="AD71" s="42">
        <v>2.0646010955358656</v>
      </c>
      <c r="AE71" s="42">
        <v>2.0646010955358656</v>
      </c>
      <c r="AF71" s="42"/>
      <c r="AG71" s="42"/>
      <c r="AH71" s="42" t="s">
        <v>159</v>
      </c>
      <c r="AI71" s="42"/>
      <c r="AJ71" s="42"/>
      <c r="AK71" s="42"/>
      <c r="AM71" s="106" t="s">
        <v>134</v>
      </c>
      <c r="AN71" s="42">
        <v>0</v>
      </c>
      <c r="AO71" s="42">
        <v>1566.5770612351525</v>
      </c>
      <c r="AP71" s="42">
        <v>1642.117234005512</v>
      </c>
      <c r="AQ71" s="42">
        <v>1642.117234005512</v>
      </c>
      <c r="AR71" s="42"/>
      <c r="AS71" s="42"/>
      <c r="AT71" s="42" t="s">
        <v>159</v>
      </c>
      <c r="AU71" s="42"/>
      <c r="AV71" s="42"/>
      <c r="AW71" s="42"/>
    </row>
    <row r="72" spans="2:50" x14ac:dyDescent="0.2">
      <c r="B72" s="106" t="s">
        <v>10</v>
      </c>
      <c r="C72" s="42">
        <v>0</v>
      </c>
      <c r="D72" s="42">
        <v>0</v>
      </c>
      <c r="E72" s="42">
        <v>0</v>
      </c>
      <c r="F72" s="42">
        <v>0</v>
      </c>
      <c r="G72" s="42"/>
      <c r="H72" s="42"/>
      <c r="I72" s="42" t="s">
        <v>159</v>
      </c>
      <c r="J72" s="42"/>
      <c r="K72" s="42"/>
      <c r="L72" s="42"/>
      <c r="N72" s="106" t="s">
        <v>10</v>
      </c>
      <c r="O72" s="42">
        <v>0</v>
      </c>
      <c r="P72" s="42">
        <v>0</v>
      </c>
      <c r="Q72" s="42">
        <v>0</v>
      </c>
      <c r="R72" s="42">
        <v>0</v>
      </c>
      <c r="S72" s="42"/>
      <c r="T72" s="42"/>
      <c r="U72" s="42" t="s">
        <v>159</v>
      </c>
      <c r="V72" s="42"/>
      <c r="W72" s="42"/>
      <c r="X72" s="42"/>
      <c r="AA72" s="106" t="s">
        <v>10</v>
      </c>
      <c r="AB72" s="42">
        <v>0</v>
      </c>
      <c r="AC72" s="42">
        <v>0</v>
      </c>
      <c r="AD72" s="42">
        <v>0</v>
      </c>
      <c r="AE72" s="42">
        <v>0</v>
      </c>
      <c r="AF72" s="42"/>
      <c r="AG72" s="42"/>
      <c r="AH72" s="42" t="s">
        <v>159</v>
      </c>
      <c r="AI72" s="42"/>
      <c r="AJ72" s="42"/>
      <c r="AK72" s="42"/>
      <c r="AM72" s="106" t="s">
        <v>10</v>
      </c>
      <c r="AN72" s="42">
        <v>0</v>
      </c>
      <c r="AO72" s="42">
        <v>0</v>
      </c>
      <c r="AP72" s="42">
        <v>0</v>
      </c>
      <c r="AQ72" s="42">
        <v>0</v>
      </c>
      <c r="AR72" s="42"/>
      <c r="AS72" s="42"/>
      <c r="AT72" s="42" t="s">
        <v>159</v>
      </c>
      <c r="AU72" s="42"/>
      <c r="AV72" s="42"/>
      <c r="AW72" s="42"/>
    </row>
    <row r="73" spans="2:50" x14ac:dyDescent="0.2">
      <c r="B73" s="106" t="s">
        <v>7</v>
      </c>
      <c r="C73" s="42">
        <v>0</v>
      </c>
      <c r="D73" s="42">
        <v>0</v>
      </c>
      <c r="E73" s="42">
        <v>0</v>
      </c>
      <c r="F73" s="42">
        <v>0</v>
      </c>
      <c r="G73" s="42"/>
      <c r="H73" s="42"/>
      <c r="I73" s="42" t="s">
        <v>159</v>
      </c>
      <c r="J73" s="42"/>
      <c r="K73" s="42"/>
      <c r="L73" s="42"/>
      <c r="N73" s="106" t="s">
        <v>7</v>
      </c>
      <c r="O73" s="42">
        <v>0</v>
      </c>
      <c r="P73" s="42">
        <v>0</v>
      </c>
      <c r="Q73" s="42">
        <v>0</v>
      </c>
      <c r="R73" s="42">
        <v>0</v>
      </c>
      <c r="S73" s="42"/>
      <c r="T73" s="42"/>
      <c r="U73" s="42" t="s">
        <v>159</v>
      </c>
      <c r="V73" s="42"/>
      <c r="W73" s="42"/>
      <c r="X73" s="42"/>
      <c r="AA73" s="106" t="s">
        <v>7</v>
      </c>
      <c r="AB73" s="42">
        <v>0</v>
      </c>
      <c r="AC73" s="42">
        <v>0</v>
      </c>
      <c r="AD73" s="42">
        <v>0</v>
      </c>
      <c r="AE73" s="42">
        <v>0</v>
      </c>
      <c r="AF73" s="42"/>
      <c r="AG73" s="42"/>
      <c r="AH73" s="42" t="s">
        <v>159</v>
      </c>
      <c r="AI73" s="42"/>
      <c r="AJ73" s="42"/>
      <c r="AK73" s="42"/>
      <c r="AM73" s="106" t="s">
        <v>7</v>
      </c>
      <c r="AN73" s="42">
        <v>0</v>
      </c>
      <c r="AO73" s="42">
        <v>0</v>
      </c>
      <c r="AP73" s="42">
        <v>0</v>
      </c>
      <c r="AQ73" s="42">
        <v>0</v>
      </c>
      <c r="AR73" s="42"/>
      <c r="AS73" s="42"/>
      <c r="AT73" s="42" t="s">
        <v>159</v>
      </c>
      <c r="AU73" s="42"/>
      <c r="AV73" s="42"/>
      <c r="AW73" s="42"/>
    </row>
    <row r="74" spans="2:50" x14ac:dyDescent="0.2">
      <c r="B74" s="106" t="s">
        <v>62</v>
      </c>
      <c r="C74" s="42">
        <v>0</v>
      </c>
      <c r="D74" s="42">
        <v>0</v>
      </c>
      <c r="E74" s="42">
        <v>0</v>
      </c>
      <c r="F74" s="42">
        <v>0</v>
      </c>
      <c r="G74" s="42"/>
      <c r="H74" s="42"/>
      <c r="I74" s="42" t="s">
        <v>159</v>
      </c>
      <c r="J74" s="42"/>
      <c r="K74" s="42"/>
      <c r="L74" s="42"/>
      <c r="N74" s="106" t="s">
        <v>62</v>
      </c>
      <c r="O74" s="42">
        <v>0</v>
      </c>
      <c r="P74" s="42">
        <v>0</v>
      </c>
      <c r="Q74" s="42">
        <v>0</v>
      </c>
      <c r="R74" s="42">
        <v>0</v>
      </c>
      <c r="S74" s="42"/>
      <c r="T74" s="42"/>
      <c r="U74" s="42" t="s">
        <v>159</v>
      </c>
      <c r="V74" s="42"/>
      <c r="W74" s="42"/>
      <c r="X74" s="42"/>
      <c r="AA74" s="106" t="s">
        <v>62</v>
      </c>
      <c r="AB74" s="42">
        <v>0</v>
      </c>
      <c r="AC74" s="42">
        <v>0</v>
      </c>
      <c r="AD74" s="42">
        <v>0</v>
      </c>
      <c r="AE74" s="42">
        <v>0</v>
      </c>
      <c r="AF74" s="42"/>
      <c r="AG74" s="42"/>
      <c r="AH74" s="42" t="s">
        <v>159</v>
      </c>
      <c r="AI74" s="42"/>
      <c r="AJ74" s="42"/>
      <c r="AK74" s="42"/>
      <c r="AM74" s="106" t="s">
        <v>62</v>
      </c>
      <c r="AN74" s="42">
        <v>0</v>
      </c>
      <c r="AO74" s="42">
        <v>0</v>
      </c>
      <c r="AP74" s="42">
        <v>0</v>
      </c>
      <c r="AQ74" s="42">
        <v>0</v>
      </c>
      <c r="AR74" s="42"/>
      <c r="AS74" s="42"/>
      <c r="AT74" s="42" t="s">
        <v>159</v>
      </c>
      <c r="AU74" s="42"/>
      <c r="AV74" s="42"/>
      <c r="AW74" s="42"/>
    </row>
    <row r="75" spans="2:50" ht="15" thickBot="1" x14ac:dyDescent="0.25">
      <c r="B75" s="106" t="s">
        <v>58</v>
      </c>
      <c r="C75" s="46">
        <v>-186.93784381904482</v>
      </c>
      <c r="D75" s="46">
        <v>1377.8532439919979</v>
      </c>
      <c r="E75" s="46">
        <v>1383.4752951888736</v>
      </c>
      <c r="F75" s="46">
        <v>1370.1217708279416</v>
      </c>
      <c r="G75" s="46">
        <v>1355.4858726775064</v>
      </c>
      <c r="H75" s="46">
        <v>1342.1323483165747</v>
      </c>
      <c r="I75" s="46">
        <v>3528.2409245477679</v>
      </c>
      <c r="J75" s="46">
        <v>3545.1724433930358</v>
      </c>
      <c r="K75" s="46">
        <v>3518.7391992363337</v>
      </c>
      <c r="L75" s="46">
        <v>3625.4605923657209</v>
      </c>
      <c r="N75" s="106" t="s">
        <v>58</v>
      </c>
      <c r="O75" s="46">
        <v>-139.60436701440375</v>
      </c>
      <c r="P75" s="46">
        <v>3099.3003748953302</v>
      </c>
      <c r="Q75" s="46">
        <v>3399.5304918044662</v>
      </c>
      <c r="R75" s="46">
        <v>3370.4108445062848</v>
      </c>
      <c r="S75" s="46">
        <v>3389.7824222867398</v>
      </c>
      <c r="T75" s="46">
        <v>3360.6627749885597</v>
      </c>
      <c r="U75" s="46">
        <v>8442.5331134855878</v>
      </c>
      <c r="V75" s="46">
        <v>8556.3870241628811</v>
      </c>
      <c r="W75" s="46">
        <v>8470.611932384918</v>
      </c>
      <c r="X75" s="46">
        <v>8468.3899416656532</v>
      </c>
      <c r="AA75" s="106" t="s">
        <v>58</v>
      </c>
      <c r="AB75" s="46">
        <v>-124.58458140228724</v>
      </c>
      <c r="AC75" s="46">
        <v>-102.9598719240154</v>
      </c>
      <c r="AD75" s="46">
        <v>-98.593996541752702</v>
      </c>
      <c r="AE75" s="46">
        <v>-98.593996541752702</v>
      </c>
      <c r="AF75" s="46">
        <v>-143.05973352513271</v>
      </c>
      <c r="AG75" s="46">
        <v>-143.05973352513271</v>
      </c>
      <c r="AH75" s="46">
        <v>-174.17846168704625</v>
      </c>
      <c r="AI75" s="46">
        <v>-204.60782409366357</v>
      </c>
      <c r="AJ75" s="46">
        <v>-227.5173064551677</v>
      </c>
      <c r="AK75" s="46">
        <v>-40.331950819292821</v>
      </c>
      <c r="AM75" s="106" t="s">
        <v>58</v>
      </c>
      <c r="AN75" s="46">
        <v>-159.51615901369516</v>
      </c>
      <c r="AO75" s="46">
        <v>1438.0117477388276</v>
      </c>
      <c r="AP75" s="46">
        <v>1516.9717714101153</v>
      </c>
      <c r="AQ75" s="46">
        <v>1503.0150974051039</v>
      </c>
      <c r="AR75" s="46">
        <v>1489.4236085291548</v>
      </c>
      <c r="AS75" s="46">
        <v>1475.4669345241441</v>
      </c>
      <c r="AT75" s="46">
        <v>3831.2091252235195</v>
      </c>
      <c r="AU75" s="46">
        <v>3860.5310217138222</v>
      </c>
      <c r="AV75" s="46">
        <v>3820.1432561006045</v>
      </c>
      <c r="AW75" s="46">
        <v>3919.7447938944506</v>
      </c>
    </row>
    <row r="76" spans="2:50" ht="15" thickTop="1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</row>
    <row r="77" spans="2:50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</row>
    <row r="78" spans="2:50" x14ac:dyDescent="0.2">
      <c r="G78" s="101"/>
      <c r="H78" s="101"/>
      <c r="I78" s="101"/>
      <c r="J78" s="101"/>
      <c r="K78" s="101"/>
      <c r="L78" s="101"/>
      <c r="S78" s="101"/>
      <c r="T78" s="101"/>
      <c r="U78" s="101"/>
      <c r="V78" s="101"/>
      <c r="W78" s="101"/>
      <c r="X78" s="101"/>
      <c r="AF78" s="101"/>
      <c r="AG78" s="101"/>
      <c r="AH78" s="101"/>
      <c r="AI78" s="101"/>
      <c r="AJ78" s="101"/>
      <c r="AK78" s="101"/>
      <c r="AR78" s="101"/>
      <c r="AS78" s="101"/>
      <c r="AT78" s="101"/>
      <c r="AU78" s="101"/>
      <c r="AV78" s="101"/>
      <c r="AW78" s="101"/>
      <c r="AX78" s="101"/>
    </row>
    <row r="79" spans="2:50" x14ac:dyDescent="0.2">
      <c r="G79" s="85"/>
      <c r="H79" s="85"/>
      <c r="I79" s="85"/>
      <c r="J79" s="85"/>
      <c r="K79" s="85"/>
      <c r="L79" s="85"/>
    </row>
    <row r="80" spans="2:50" x14ac:dyDescent="0.2">
      <c r="G80" s="85"/>
      <c r="H80" s="85"/>
      <c r="I80" s="85"/>
      <c r="J80" s="85"/>
      <c r="K80" s="85"/>
      <c r="L80" s="85"/>
    </row>
    <row r="88" spans="10:11" x14ac:dyDescent="0.2">
      <c r="J88" s="13"/>
      <c r="K88" s="13"/>
    </row>
    <row r="100" spans="2:49" ht="15.75" x14ac:dyDescent="0.25">
      <c r="B100" s="80" t="s">
        <v>157</v>
      </c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</row>
    <row r="104" spans="2:49" ht="15.75" x14ac:dyDescent="0.25">
      <c r="B104" s="78" t="s">
        <v>28</v>
      </c>
      <c r="C104" s="78" t="s">
        <v>20</v>
      </c>
      <c r="D104" s="78" t="s">
        <v>142</v>
      </c>
      <c r="E104" s="78" t="s">
        <v>74</v>
      </c>
      <c r="F104" s="78" t="s">
        <v>154</v>
      </c>
      <c r="G104" s="78" t="s">
        <v>76</v>
      </c>
      <c r="H104" s="78" t="s">
        <v>57</v>
      </c>
      <c r="I104" s="78" t="s">
        <v>60</v>
      </c>
      <c r="J104" s="78" t="s">
        <v>41</v>
      </c>
    </row>
    <row r="105" spans="2:49" ht="15" x14ac:dyDescent="0.2">
      <c r="B105" s="79" t="s">
        <v>103</v>
      </c>
      <c r="C105" s="79" t="s">
        <v>59</v>
      </c>
      <c r="D105" s="126">
        <v>-186.93784381904482</v>
      </c>
      <c r="E105" s="126">
        <v>-139.60436701440375</v>
      </c>
      <c r="F105" s="126">
        <v>-124.58458140228723</v>
      </c>
      <c r="G105" s="126">
        <v>-124.58458140228723</v>
      </c>
      <c r="H105" s="126">
        <v>-159.51615901369516</v>
      </c>
      <c r="I105" s="127">
        <v>10</v>
      </c>
      <c r="J105" s="128">
        <v>-4.0695547134130733E-2</v>
      </c>
    </row>
    <row r="106" spans="2:49" ht="15" x14ac:dyDescent="0.2">
      <c r="B106" s="79" t="s">
        <v>104</v>
      </c>
      <c r="C106" s="79" t="s">
        <v>59</v>
      </c>
      <c r="D106" s="126">
        <v>1377.8532439919982</v>
      </c>
      <c r="E106" s="126">
        <v>3099.3003748953288</v>
      </c>
      <c r="F106" s="126">
        <v>-66.023851978172416</v>
      </c>
      <c r="G106" s="126">
        <v>-102.95987192401539</v>
      </c>
      <c r="H106" s="126">
        <v>1438.0117477388278</v>
      </c>
      <c r="I106" s="127">
        <v>9</v>
      </c>
      <c r="J106" s="128">
        <v>0.36686361570751536</v>
      </c>
    </row>
    <row r="107" spans="2:49" ht="15" x14ac:dyDescent="0.2">
      <c r="B107" s="79" t="s">
        <v>2</v>
      </c>
      <c r="C107" s="79" t="s">
        <v>59</v>
      </c>
      <c r="D107" s="126">
        <v>1383.4752951888738</v>
      </c>
      <c r="E107" s="126">
        <v>3399.5304918044658</v>
      </c>
      <c r="F107" s="126">
        <v>-98.593996541752688</v>
      </c>
      <c r="G107" s="126">
        <v>-98.593996541752688</v>
      </c>
      <c r="H107" s="126">
        <v>1516.971771410115</v>
      </c>
      <c r="I107" s="127">
        <v>5</v>
      </c>
      <c r="J107" s="128">
        <v>0.3870077903472211</v>
      </c>
    </row>
    <row r="108" spans="2:49" ht="15" x14ac:dyDescent="0.2">
      <c r="B108" s="79" t="s">
        <v>3</v>
      </c>
      <c r="C108" s="79" t="s">
        <v>59</v>
      </c>
      <c r="D108" s="126">
        <v>1370.1217708279419</v>
      </c>
      <c r="E108" s="126">
        <v>3370.4108445062852</v>
      </c>
      <c r="F108" s="126">
        <v>-98.593996541752688</v>
      </c>
      <c r="G108" s="126">
        <v>-98.593996541752688</v>
      </c>
      <c r="H108" s="126">
        <v>1503.0150974051039</v>
      </c>
      <c r="I108" s="127">
        <v>6</v>
      </c>
      <c r="J108" s="128">
        <v>0.38344718251715254</v>
      </c>
    </row>
    <row r="109" spans="2:49" ht="15" x14ac:dyDescent="0.2">
      <c r="B109" s="79" t="s">
        <v>4</v>
      </c>
      <c r="C109" s="79" t="s">
        <v>59</v>
      </c>
      <c r="D109" s="126">
        <v>1355.4858726775064</v>
      </c>
      <c r="E109" s="126">
        <v>3389.7824222867398</v>
      </c>
      <c r="F109" s="126">
        <v>-143.05973352513271</v>
      </c>
      <c r="G109" s="126">
        <v>-143.05973352513271</v>
      </c>
      <c r="H109" s="126">
        <v>1489.4236085291548</v>
      </c>
      <c r="I109" s="127">
        <v>7</v>
      </c>
      <c r="J109" s="128">
        <v>0.37997974022419517</v>
      </c>
    </row>
    <row r="110" spans="2:49" ht="15" x14ac:dyDescent="0.2">
      <c r="B110" s="79" t="s">
        <v>6</v>
      </c>
      <c r="C110" s="79" t="s">
        <v>59</v>
      </c>
      <c r="D110" s="126">
        <v>1342.1323483165747</v>
      </c>
      <c r="E110" s="126">
        <v>3360.6627749885597</v>
      </c>
      <c r="F110" s="126">
        <v>-143.05973352513271</v>
      </c>
      <c r="G110" s="126">
        <v>-143.05973352513271</v>
      </c>
      <c r="H110" s="126">
        <v>1475.4669345241441</v>
      </c>
      <c r="I110" s="127">
        <v>8</v>
      </c>
      <c r="J110" s="128">
        <v>0.37641913239412672</v>
      </c>
    </row>
    <row r="111" spans="2:49" ht="15" x14ac:dyDescent="0.2">
      <c r="B111" s="79" t="s">
        <v>94</v>
      </c>
      <c r="C111" s="79" t="s">
        <v>59</v>
      </c>
      <c r="D111" s="126">
        <v>3528.2409245477679</v>
      </c>
      <c r="E111" s="126">
        <v>8442.5331134855878</v>
      </c>
      <c r="F111" s="126">
        <v>-174.17846168704625</v>
      </c>
      <c r="G111" s="126">
        <v>-174.17846168704625</v>
      </c>
      <c r="H111" s="126">
        <v>3831.2091252235195</v>
      </c>
      <c r="I111" s="127">
        <v>3</v>
      </c>
      <c r="J111" s="128">
        <v>0.97741289973550383</v>
      </c>
    </row>
    <row r="112" spans="2:49" ht="15" x14ac:dyDescent="0.2">
      <c r="B112" s="79" t="s">
        <v>95</v>
      </c>
      <c r="C112" s="79" t="s">
        <v>59</v>
      </c>
      <c r="D112" s="126">
        <v>3545.1724433930358</v>
      </c>
      <c r="E112" s="126">
        <v>8556.3870241628811</v>
      </c>
      <c r="F112" s="126">
        <v>-204.60782409366357</v>
      </c>
      <c r="G112" s="126">
        <v>-204.60782409366357</v>
      </c>
      <c r="H112" s="126">
        <v>3860.5310217138222</v>
      </c>
      <c r="I112" s="127">
        <v>2</v>
      </c>
      <c r="J112" s="128">
        <v>0.98489346238233111</v>
      </c>
    </row>
    <row r="113" spans="2:10" ht="15" x14ac:dyDescent="0.2">
      <c r="B113" s="79" t="s">
        <v>96</v>
      </c>
      <c r="C113" s="79" t="s">
        <v>59</v>
      </c>
      <c r="D113" s="126">
        <v>3518.7391992363337</v>
      </c>
      <c r="E113" s="126">
        <v>8470.611932384918</v>
      </c>
      <c r="F113" s="126">
        <v>-227.5173064551677</v>
      </c>
      <c r="G113" s="126">
        <v>-227.5173064551677</v>
      </c>
      <c r="H113" s="126">
        <v>3820.1432561006045</v>
      </c>
      <c r="I113" s="127">
        <v>4</v>
      </c>
      <c r="J113" s="128">
        <v>0.97458979014424885</v>
      </c>
    </row>
    <row r="114" spans="2:10" ht="15" x14ac:dyDescent="0.2">
      <c r="B114" s="79" t="s">
        <v>97</v>
      </c>
      <c r="C114" s="79" t="s">
        <v>59</v>
      </c>
      <c r="D114" s="126">
        <v>3625.4605923657209</v>
      </c>
      <c r="E114" s="126">
        <v>8468.3899416656532</v>
      </c>
      <c r="F114" s="126">
        <v>-40.331950819292821</v>
      </c>
      <c r="G114" s="126">
        <v>-40.331950819292821</v>
      </c>
      <c r="H114" s="126">
        <v>3919.7447938944506</v>
      </c>
      <c r="I114" s="127">
        <v>1</v>
      </c>
      <c r="J114" s="128">
        <v>1</v>
      </c>
    </row>
    <row r="116" spans="2:10" ht="15.75" x14ac:dyDescent="0.25">
      <c r="B116" s="80" t="s">
        <v>141</v>
      </c>
      <c r="C116" s="80"/>
      <c r="D116" s="80"/>
      <c r="E116" s="80"/>
    </row>
    <row r="117" spans="2:10" ht="15.75" x14ac:dyDescent="0.25">
      <c r="B117" s="78"/>
      <c r="C117" s="78" t="s">
        <v>142</v>
      </c>
      <c r="D117" s="78" t="s">
        <v>123</v>
      </c>
      <c r="E117" s="78"/>
    </row>
    <row r="118" spans="2:10" x14ac:dyDescent="0.2">
      <c r="B118" s="105" t="s">
        <v>103</v>
      </c>
      <c r="C118" s="125">
        <f>D105</f>
        <v>-186.93784381904482</v>
      </c>
      <c r="D118" s="125">
        <v>-186.93784381904482</v>
      </c>
      <c r="E118" s="125"/>
    </row>
    <row r="119" spans="2:10" x14ac:dyDescent="0.2">
      <c r="B119" s="105" t="s">
        <v>104</v>
      </c>
      <c r="C119" s="125">
        <f>D106</f>
        <v>1377.8532439919982</v>
      </c>
      <c r="D119" s="125">
        <v>-134.67824267270527</v>
      </c>
      <c r="E119" s="125"/>
    </row>
    <row r="120" spans="2:10" x14ac:dyDescent="0.2">
      <c r="B120" s="105" t="s">
        <v>2</v>
      </c>
      <c r="C120" s="125">
        <f>D107</f>
        <v>1383.4752951888738</v>
      </c>
      <c r="D120" s="125">
        <v>-133.80319518640559</v>
      </c>
      <c r="E120" s="125"/>
    </row>
    <row r="121" spans="2:10" x14ac:dyDescent="0.2">
      <c r="B121" s="105" t="s">
        <v>3</v>
      </c>
      <c r="C121" s="125">
        <f>D108</f>
        <v>1370.1217708279419</v>
      </c>
      <c r="D121" s="125">
        <v>-147.15671954733739</v>
      </c>
      <c r="E121" s="125"/>
    </row>
    <row r="122" spans="2:10" x14ac:dyDescent="0.2">
      <c r="B122" s="105" t="s">
        <v>4</v>
      </c>
      <c r="C122" s="125">
        <f>D109</f>
        <v>1355.4858726775064</v>
      </c>
      <c r="D122" s="125">
        <v>-161.79261769777278</v>
      </c>
      <c r="E122" s="125"/>
    </row>
    <row r="123" spans="2:10" x14ac:dyDescent="0.2">
      <c r="B123" s="105" t="s">
        <v>6</v>
      </c>
      <c r="C123" s="125">
        <f>D110</f>
        <v>1342.1323483165747</v>
      </c>
      <c r="D123" s="125">
        <v>-175.14614205870464</v>
      </c>
      <c r="E123" s="125"/>
    </row>
    <row r="124" spans="2:10" x14ac:dyDescent="0.2">
      <c r="B124" s="105" t="s">
        <v>94</v>
      </c>
      <c r="C124" s="125">
        <f>D111</f>
        <v>3528.2409245477679</v>
      </c>
      <c r="D124" s="125">
        <v>-178.42700553606767</v>
      </c>
      <c r="E124" s="125"/>
    </row>
    <row r="125" spans="2:10" x14ac:dyDescent="0.2">
      <c r="B125" s="105" t="s">
        <v>95</v>
      </c>
      <c r="C125" s="125">
        <f>D112</f>
        <v>3545.1724433930358</v>
      </c>
      <c r="D125" s="125">
        <v>-161.49548669079883</v>
      </c>
      <c r="E125" s="125"/>
    </row>
    <row r="126" spans="2:10" x14ac:dyDescent="0.2">
      <c r="B126" s="105" t="s">
        <v>96</v>
      </c>
      <c r="C126" s="125">
        <f>D113</f>
        <v>3518.7391992363337</v>
      </c>
      <c r="D126" s="125">
        <v>-187.50893635992924</v>
      </c>
      <c r="E126" s="125"/>
    </row>
    <row r="127" spans="2:10" x14ac:dyDescent="0.2">
      <c r="B127" s="105" t="s">
        <v>97</v>
      </c>
      <c r="C127" s="125">
        <f>D114</f>
        <v>3625.4605923657209</v>
      </c>
      <c r="D127" s="125">
        <v>-81.207337718114587</v>
      </c>
      <c r="E127" s="125"/>
    </row>
    <row r="133" spans="2:9" ht="15.75" x14ac:dyDescent="0.25">
      <c r="B133" s="80" t="s">
        <v>156</v>
      </c>
      <c r="C133" s="80"/>
      <c r="D133" s="80"/>
      <c r="E133" s="80"/>
    </row>
    <row r="134" spans="2:9" ht="15.75" x14ac:dyDescent="0.25">
      <c r="B134" s="78"/>
      <c r="C134" s="78" t="s">
        <v>124</v>
      </c>
      <c r="D134" s="78" t="s">
        <v>123</v>
      </c>
      <c r="E134" s="78"/>
      <c r="I134" s="13"/>
    </row>
    <row r="135" spans="2:9" x14ac:dyDescent="0.2">
      <c r="B135" s="105" t="s">
        <v>103</v>
      </c>
      <c r="C135" s="125">
        <f>H105</f>
        <v>-159.51615901369516</v>
      </c>
      <c r="D135" s="125">
        <v>-159.51615901369516</v>
      </c>
      <c r="E135" s="125"/>
    </row>
    <row r="136" spans="2:9" x14ac:dyDescent="0.2">
      <c r="B136" s="105" t="s">
        <v>104</v>
      </c>
      <c r="C136" s="125">
        <f>H106</f>
        <v>1438.0117477388278</v>
      </c>
      <c r="D136" s="125">
        <v>1438.0117477388278</v>
      </c>
      <c r="E136" s="125"/>
    </row>
    <row r="137" spans="2:9" x14ac:dyDescent="0.2">
      <c r="B137" s="105" t="s">
        <v>2</v>
      </c>
      <c r="C137" s="125">
        <f>H107</f>
        <v>1516.971771410115</v>
      </c>
      <c r="D137" s="125">
        <v>1516.971771410115</v>
      </c>
      <c r="E137" s="125"/>
    </row>
    <row r="138" spans="2:9" x14ac:dyDescent="0.2">
      <c r="B138" s="105" t="s">
        <v>3</v>
      </c>
      <c r="C138" s="125">
        <f>H108</f>
        <v>1503.0150974051039</v>
      </c>
      <c r="D138" s="125">
        <v>1503.0150974051039</v>
      </c>
      <c r="E138" s="125"/>
    </row>
    <row r="139" spans="2:9" x14ac:dyDescent="0.2">
      <c r="B139" s="105" t="s">
        <v>4</v>
      </c>
      <c r="C139" s="125">
        <f>H109</f>
        <v>1489.4236085291548</v>
      </c>
      <c r="D139" s="125">
        <v>1489.4236085291548</v>
      </c>
      <c r="E139" s="125"/>
    </row>
    <row r="140" spans="2:9" x14ac:dyDescent="0.2">
      <c r="B140" s="105" t="s">
        <v>6</v>
      </c>
      <c r="C140" s="125">
        <f>H110</f>
        <v>1475.4669345241441</v>
      </c>
      <c r="D140" s="125">
        <v>1475.4669345241441</v>
      </c>
      <c r="E140" s="125"/>
    </row>
    <row r="141" spans="2:9" x14ac:dyDescent="0.2">
      <c r="B141" s="105" t="s">
        <v>94</v>
      </c>
      <c r="C141" s="125">
        <f>H111</f>
        <v>3831.2091252235195</v>
      </c>
      <c r="D141" s="125">
        <v>3838.2065371461131</v>
      </c>
      <c r="E141" s="125"/>
    </row>
    <row r="142" spans="2:9" x14ac:dyDescent="0.2">
      <c r="B142" s="105" t="s">
        <v>95</v>
      </c>
      <c r="C142" s="125">
        <f>H112</f>
        <v>3860.5310217138222</v>
      </c>
      <c r="D142" s="125">
        <v>3860.5310217138222</v>
      </c>
      <c r="E142" s="125"/>
    </row>
    <row r="143" spans="2:9" x14ac:dyDescent="0.2">
      <c r="B143" s="105" t="s">
        <v>96</v>
      </c>
      <c r="C143" s="125">
        <f>H113</f>
        <v>3820.1432561006045</v>
      </c>
      <c r="D143" s="125">
        <v>3842.0319340437404</v>
      </c>
      <c r="E143" s="125"/>
    </row>
    <row r="144" spans="2:9" x14ac:dyDescent="0.2">
      <c r="B144" s="105" t="s">
        <v>97</v>
      </c>
      <c r="C144" s="125">
        <f>H114</f>
        <v>3919.7447938944506</v>
      </c>
      <c r="D144" s="125">
        <v>3920.8342243805605</v>
      </c>
      <c r="E144" s="125"/>
    </row>
    <row r="149" spans="2:4" ht="15.75" x14ac:dyDescent="0.25">
      <c r="B149" s="78" t="s">
        <v>125</v>
      </c>
      <c r="C149" s="78"/>
      <c r="D149" s="78"/>
    </row>
    <row r="150" spans="2:4" x14ac:dyDescent="0.2">
      <c r="B150" s="105"/>
      <c r="C150" s="105" t="s">
        <v>103</v>
      </c>
      <c r="D150" s="124">
        <v>-180.27287334548839</v>
      </c>
    </row>
    <row r="151" spans="2:4" x14ac:dyDescent="0.2">
      <c r="B151" s="105"/>
      <c r="C151" s="105" t="s">
        <v>104</v>
      </c>
      <c r="D151" s="124">
        <v>1246.9632078129771</v>
      </c>
    </row>
    <row r="152" spans="2:4" x14ac:dyDescent="0.2">
      <c r="B152" s="105"/>
      <c r="C152" s="105" t="s">
        <v>2</v>
      </c>
      <c r="D152" s="124">
        <v>1254.5204837706583</v>
      </c>
    </row>
    <row r="153" spans="2:4" x14ac:dyDescent="0.2">
      <c r="B153" s="105"/>
      <c r="C153" s="105" t="s">
        <v>3</v>
      </c>
      <c r="D153" s="124">
        <v>1242.1132418658135</v>
      </c>
    </row>
    <row r="154" spans="2:4" x14ac:dyDescent="0.2">
      <c r="B154" s="105"/>
      <c r="C154" s="105" t="s">
        <v>4</v>
      </c>
      <c r="D154" s="124">
        <v>1229.6821978944261</v>
      </c>
    </row>
    <row r="155" spans="2:4" x14ac:dyDescent="0.2">
      <c r="B155" s="105"/>
      <c r="C155" s="105" t="s">
        <v>6</v>
      </c>
      <c r="D155" s="124">
        <v>1217.2749559895813</v>
      </c>
    </row>
    <row r="156" spans="2:4" x14ac:dyDescent="0.2">
      <c r="B156" s="105"/>
      <c r="C156" s="105" t="s">
        <v>94</v>
      </c>
      <c r="D156" s="124">
        <v>3237.5058700518762</v>
      </c>
    </row>
    <row r="157" spans="2:4" x14ac:dyDescent="0.2">
      <c r="B157" s="105"/>
      <c r="C157" s="105" t="s">
        <v>95</v>
      </c>
      <c r="D157" s="124">
        <v>3233.559269457724</v>
      </c>
    </row>
    <row r="158" spans="2:4" x14ac:dyDescent="0.2">
      <c r="B158" s="105"/>
      <c r="C158" s="105" t="s">
        <v>96</v>
      </c>
      <c r="D158" s="124">
        <v>3232.5374640504042</v>
      </c>
    </row>
    <row r="159" spans="2:4" x14ac:dyDescent="0.2">
      <c r="B159" s="105"/>
      <c r="C159" s="105" t="s">
        <v>97</v>
      </c>
      <c r="D159" s="124">
        <v>3344.0447372000112</v>
      </c>
    </row>
    <row r="160" spans="2:4" ht="15.75" x14ac:dyDescent="0.25">
      <c r="B160" s="78" t="s">
        <v>126</v>
      </c>
      <c r="C160" s="78"/>
      <c r="D160" s="78"/>
    </row>
    <row r="161" spans="2:4" x14ac:dyDescent="0.2">
      <c r="B161" s="105"/>
      <c r="C161" s="105" t="s">
        <v>103</v>
      </c>
      <c r="D161" s="124">
        <v>-186.13915601920496</v>
      </c>
    </row>
    <row r="162" spans="2:4" x14ac:dyDescent="0.2">
      <c r="B162" s="105"/>
      <c r="C162" s="105" t="s">
        <v>104</v>
      </c>
      <c r="D162" s="124">
        <v>1637.0897886958001</v>
      </c>
    </row>
    <row r="163" spans="2:4" x14ac:dyDescent="0.2">
      <c r="B163" s="105"/>
      <c r="C163" s="105" t="s">
        <v>2</v>
      </c>
      <c r="D163" s="124">
        <v>1637.2587210659619</v>
      </c>
    </row>
    <row r="164" spans="2:4" x14ac:dyDescent="0.2">
      <c r="B164" s="105"/>
      <c r="C164" s="105" t="s">
        <v>3</v>
      </c>
      <c r="D164" s="124">
        <v>1623.773399899987</v>
      </c>
    </row>
    <row r="165" spans="2:4" x14ac:dyDescent="0.2">
      <c r="B165" s="105"/>
      <c r="C165" s="105" t="s">
        <v>4</v>
      </c>
      <c r="D165" s="124">
        <v>1601.1463214901007</v>
      </c>
    </row>
    <row r="166" spans="2:4" x14ac:dyDescent="0.2">
      <c r="B166" s="105"/>
      <c r="C166" s="105" t="s">
        <v>6</v>
      </c>
      <c r="D166" s="124">
        <v>1587.6610003241253</v>
      </c>
    </row>
    <row r="167" spans="2:4" x14ac:dyDescent="0.2">
      <c r="B167" s="105"/>
      <c r="C167" s="105" t="s">
        <v>94</v>
      </c>
      <c r="D167" s="124">
        <v>4083.1762952875238</v>
      </c>
    </row>
    <row r="168" spans="2:4" x14ac:dyDescent="0.2">
      <c r="B168" s="105"/>
      <c r="C168" s="105" t="s">
        <v>95</v>
      </c>
      <c r="D168" s="124">
        <v>4153.1212147606793</v>
      </c>
    </row>
    <row r="169" spans="2:4" x14ac:dyDescent="0.2">
      <c r="B169" s="105"/>
      <c r="C169" s="105" t="s">
        <v>96</v>
      </c>
      <c r="D169" s="124">
        <v>4062.7207753866478</v>
      </c>
    </row>
    <row r="170" spans="2:4" x14ac:dyDescent="0.2">
      <c r="B170" s="105"/>
      <c r="C170" s="105" t="s">
        <v>97</v>
      </c>
      <c r="D170" s="124">
        <v>4156.6998360627622</v>
      </c>
    </row>
    <row r="174" spans="2:4" ht="15.75" x14ac:dyDescent="0.25">
      <c r="B174" s="78" t="s">
        <v>135</v>
      </c>
      <c r="C174" s="78"/>
      <c r="D174" s="78"/>
    </row>
    <row r="175" spans="2:4" x14ac:dyDescent="0.2">
      <c r="B175" s="105"/>
      <c r="C175" s="105" t="s">
        <v>103</v>
      </c>
      <c r="D175" s="124">
        <v>-224.65330565135559</v>
      </c>
    </row>
    <row r="176" spans="2:4" x14ac:dyDescent="0.2">
      <c r="B176" s="105"/>
      <c r="C176" s="105" t="s">
        <v>104</v>
      </c>
      <c r="D176" s="124">
        <v>1349.719588098759</v>
      </c>
    </row>
    <row r="177" spans="2:4" x14ac:dyDescent="0.2">
      <c r="B177" s="105"/>
      <c r="C177" s="105" t="s">
        <v>2</v>
      </c>
      <c r="D177" s="124">
        <v>1356.3416684617375</v>
      </c>
    </row>
    <row r="178" spans="2:4" x14ac:dyDescent="0.2">
      <c r="B178" s="105"/>
      <c r="C178" s="105" t="s">
        <v>3</v>
      </c>
      <c r="D178" s="124">
        <v>1339.7044892726485</v>
      </c>
    </row>
    <row r="179" spans="2:4" x14ac:dyDescent="0.2">
      <c r="B179" s="105"/>
      <c r="C179" s="105" t="s">
        <v>4</v>
      </c>
      <c r="D179" s="124">
        <v>1316.6238644285638</v>
      </c>
    </row>
    <row r="180" spans="2:4" x14ac:dyDescent="0.2">
      <c r="B180" s="105"/>
      <c r="C180" s="105" t="s">
        <v>6</v>
      </c>
      <c r="D180" s="124">
        <v>1299.986685239475</v>
      </c>
    </row>
    <row r="181" spans="2:4" x14ac:dyDescent="0.2">
      <c r="B181" s="105"/>
      <c r="C181" s="105" t="s">
        <v>94</v>
      </c>
      <c r="D181" s="124">
        <v>3517.6802736630984</v>
      </c>
    </row>
    <row r="182" spans="2:4" x14ac:dyDescent="0.2">
      <c r="B182" s="105"/>
      <c r="C182" s="105" t="s">
        <v>95</v>
      </c>
      <c r="D182" s="124">
        <v>3534.6117925083677</v>
      </c>
    </row>
    <row r="183" spans="2:4" x14ac:dyDescent="0.2">
      <c r="B183" s="105"/>
      <c r="C183" s="105" t="s">
        <v>96</v>
      </c>
      <c r="D183" s="124">
        <v>3508.178548351666</v>
      </c>
    </row>
    <row r="184" spans="2:4" x14ac:dyDescent="0.2">
      <c r="B184" s="105"/>
      <c r="C184" s="105" t="s">
        <v>97</v>
      </c>
      <c r="D184" s="124">
        <v>3614.8999414810519</v>
      </c>
    </row>
    <row r="185" spans="2:4" ht="15.75" x14ac:dyDescent="0.25">
      <c r="B185" s="78" t="s">
        <v>136</v>
      </c>
      <c r="C185" s="78"/>
      <c r="D185" s="78"/>
    </row>
    <row r="186" spans="2:4" x14ac:dyDescent="0.2">
      <c r="B186" s="105"/>
      <c r="C186" s="105" t="s">
        <v>103</v>
      </c>
      <c r="D186" s="124">
        <v>-149.22238198673392</v>
      </c>
    </row>
    <row r="187" spans="2:4" x14ac:dyDescent="0.2">
      <c r="B187" s="105"/>
      <c r="C187" s="105" t="s">
        <v>104</v>
      </c>
      <c r="D187" s="124">
        <v>1405.9868998852367</v>
      </c>
    </row>
    <row r="188" spans="2:4" x14ac:dyDescent="0.2">
      <c r="B188" s="105"/>
      <c r="C188" s="105" t="s">
        <v>2</v>
      </c>
      <c r="D188" s="124">
        <v>1410.6089219160094</v>
      </c>
    </row>
    <row r="189" spans="2:4" x14ac:dyDescent="0.2">
      <c r="B189" s="105"/>
      <c r="C189" s="105" t="s">
        <v>3</v>
      </c>
      <c r="D189" s="124">
        <v>1400.5390523832355</v>
      </c>
    </row>
    <row r="190" spans="2:4" x14ac:dyDescent="0.2">
      <c r="B190" s="105"/>
      <c r="C190" s="105" t="s">
        <v>4</v>
      </c>
      <c r="D190" s="124">
        <v>1394.3478809264486</v>
      </c>
    </row>
    <row r="191" spans="2:4" x14ac:dyDescent="0.2">
      <c r="B191" s="105"/>
      <c r="C191" s="105" t="s">
        <v>6</v>
      </c>
      <c r="D191" s="124">
        <v>1384.2780113936747</v>
      </c>
    </row>
    <row r="192" spans="2:4" x14ac:dyDescent="0.2">
      <c r="B192" s="105"/>
      <c r="C192" s="105" t="s">
        <v>94</v>
      </c>
      <c r="D192" s="124">
        <v>3538.801575432436</v>
      </c>
    </row>
    <row r="193" spans="2:4" x14ac:dyDescent="0.2">
      <c r="B193" s="105"/>
      <c r="C193" s="105" t="s">
        <v>95</v>
      </c>
      <c r="D193" s="124">
        <v>3555.7330942777053</v>
      </c>
    </row>
    <row r="194" spans="2:4" x14ac:dyDescent="0.2">
      <c r="B194" s="105"/>
      <c r="C194" s="105" t="s">
        <v>96</v>
      </c>
      <c r="D194" s="124">
        <v>3529.2998501210031</v>
      </c>
    </row>
    <row r="195" spans="2:4" x14ac:dyDescent="0.2">
      <c r="B195" s="105"/>
      <c r="C195" s="105" t="s">
        <v>97</v>
      </c>
      <c r="D195" s="124">
        <v>3636.021243250389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F62D1-A645-4813-AB26-42852E8C9180}">
  <dimension ref="B2:AH114"/>
  <sheetViews>
    <sheetView showGridLines="0" workbookViewId="0">
      <selection activeCell="F4" sqref="F4"/>
    </sheetView>
  </sheetViews>
  <sheetFormatPr defaultRowHeight="14.25" x14ac:dyDescent="0.2"/>
  <cols>
    <col min="2" max="34" width="15.5" customWidth="1"/>
  </cols>
  <sheetData>
    <row r="2" spans="2:34" ht="19.5" x14ac:dyDescent="0.3">
      <c r="B2" s="2" t="s">
        <v>64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4" spans="2:34" ht="15" x14ac:dyDescent="0.25">
      <c r="B4" s="47" t="s">
        <v>65</v>
      </c>
      <c r="C4" s="47"/>
      <c r="D4" s="48" t="str" cm="1">
        <f t="array" ref="D4">INDEX(Results!$B$28:$B$37,MATCH(1,Results!$H$28:$H$37,0),0)</f>
        <v>Option 7D</v>
      </c>
      <c r="F4" s="77" t="s">
        <v>122</v>
      </c>
    </row>
    <row r="6" spans="2:34" ht="15" x14ac:dyDescent="0.25">
      <c r="B6" s="27" t="s">
        <v>66</v>
      </c>
      <c r="C6" s="16"/>
      <c r="D6" s="16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</row>
    <row r="8" spans="2:34" ht="15" x14ac:dyDescent="0.25">
      <c r="B8" s="50" t="str">
        <f>$D$4</f>
        <v>Option 7D</v>
      </c>
      <c r="C8" s="49" t="e">
        <f>'General inputs'!#REF!</f>
        <v>#REF!</v>
      </c>
      <c r="D8" s="49"/>
      <c r="E8" s="32">
        <f>FirstYear</f>
        <v>2022</v>
      </c>
      <c r="F8" s="32">
        <f>E8+1</f>
        <v>2023</v>
      </c>
      <c r="G8" s="32">
        <f t="shared" ref="G8:AH8" si="0">F8+1</f>
        <v>2024</v>
      </c>
      <c r="H8" s="32">
        <f t="shared" si="0"/>
        <v>2025</v>
      </c>
      <c r="I8" s="32">
        <f t="shared" si="0"/>
        <v>2026</v>
      </c>
      <c r="J8" s="32">
        <f t="shared" si="0"/>
        <v>2027</v>
      </c>
      <c r="K8" s="32">
        <f t="shared" si="0"/>
        <v>2028</v>
      </c>
      <c r="L8" s="32">
        <f t="shared" si="0"/>
        <v>2029</v>
      </c>
      <c r="M8" s="32">
        <f t="shared" si="0"/>
        <v>2030</v>
      </c>
      <c r="N8" s="32">
        <f t="shared" si="0"/>
        <v>2031</v>
      </c>
      <c r="O8" s="32">
        <f t="shared" si="0"/>
        <v>2032</v>
      </c>
      <c r="P8" s="32">
        <f t="shared" si="0"/>
        <v>2033</v>
      </c>
      <c r="Q8" s="32">
        <f t="shared" si="0"/>
        <v>2034</v>
      </c>
      <c r="R8" s="32">
        <f t="shared" si="0"/>
        <v>2035</v>
      </c>
      <c r="S8" s="32">
        <f t="shared" si="0"/>
        <v>2036</v>
      </c>
      <c r="T8" s="32">
        <f t="shared" si="0"/>
        <v>2037</v>
      </c>
      <c r="U8" s="32">
        <f t="shared" si="0"/>
        <v>2038</v>
      </c>
      <c r="V8" s="32">
        <f t="shared" si="0"/>
        <v>2039</v>
      </c>
      <c r="W8" s="32">
        <f t="shared" si="0"/>
        <v>2040</v>
      </c>
      <c r="X8" s="32">
        <f t="shared" si="0"/>
        <v>2041</v>
      </c>
      <c r="Y8" s="32">
        <f t="shared" si="0"/>
        <v>2042</v>
      </c>
      <c r="Z8" s="32">
        <f t="shared" si="0"/>
        <v>2043</v>
      </c>
      <c r="AA8" s="32">
        <f t="shared" si="0"/>
        <v>2044</v>
      </c>
      <c r="AB8" s="32">
        <f t="shared" si="0"/>
        <v>2045</v>
      </c>
      <c r="AC8" s="32">
        <f t="shared" si="0"/>
        <v>2046</v>
      </c>
      <c r="AD8" s="32">
        <f t="shared" si="0"/>
        <v>2047</v>
      </c>
      <c r="AE8" s="32">
        <f t="shared" si="0"/>
        <v>2048</v>
      </c>
      <c r="AF8" s="32">
        <f t="shared" si="0"/>
        <v>2049</v>
      </c>
      <c r="AG8" s="32">
        <f t="shared" si="0"/>
        <v>2050</v>
      </c>
      <c r="AH8" s="32">
        <f t="shared" si="0"/>
        <v>2051</v>
      </c>
    </row>
    <row r="9" spans="2:34" x14ac:dyDescent="0.2">
      <c r="B9" s="20" t="e">
        <f>'General inputs'!#REF!</f>
        <v>#REF!</v>
      </c>
      <c r="C9" s="5"/>
      <c r="D9" s="5"/>
      <c r="E9" s="48" t="e">
        <f>INDEX(Central!$G$196:$Z$205,MATCH('Chart tables'!$D$4,Central!$B$196:$B$205,0),MATCH('Chart tables'!E$8,Central!$G$195:$Z$195,0))/1000000</f>
        <v>#VALUE!</v>
      </c>
      <c r="F9" s="48">
        <f>INDEX(Central!$G$196:$Z$205,MATCH('Chart tables'!$D$4,Central!$B$196:$B$205,0),MATCH('Chart tables'!F$8,Central!$G$195:$Z$195,0))/1000000</f>
        <v>0</v>
      </c>
      <c r="G9" s="48">
        <f>INDEX(Central!$G$196:$Z$205,MATCH('Chart tables'!$D$4,Central!$B$196:$B$205,0),MATCH('Chart tables'!G$8,Central!$G$195:$Z$195,0))/1000000</f>
        <v>0</v>
      </c>
      <c r="H9" s="48">
        <f>INDEX(Central!$G$196:$Z$205,MATCH('Chart tables'!$D$4,Central!$B$196:$B$205,0),MATCH('Chart tables'!H$8,Central!$G$195:$Z$195,0))/1000000</f>
        <v>0</v>
      </c>
      <c r="I9" s="48">
        <f>INDEX(Central!$G$196:$Z$205,MATCH('Chart tables'!$D$4,Central!$B$196:$B$205,0),MATCH('Chart tables'!I$8,Central!$G$195:$Z$195,0))/1000000</f>
        <v>0</v>
      </c>
      <c r="J9" s="48">
        <f>INDEX(Central!$G$196:$Z$205,MATCH('Chart tables'!$D$4,Central!$B$196:$B$205,0),MATCH('Chart tables'!J$8,Central!$G$195:$Z$195,0))/1000000</f>
        <v>0</v>
      </c>
      <c r="K9" s="48">
        <f>INDEX(Central!$G$196:$Z$205,MATCH('Chart tables'!$D$4,Central!$B$196:$B$205,0),MATCH('Chart tables'!K$8,Central!$G$195:$Z$195,0))/1000000</f>
        <v>0</v>
      </c>
      <c r="L9" s="48">
        <f>INDEX(Central!$G$196:$Z$205,MATCH('Chart tables'!$D$4,Central!$B$196:$B$205,0),MATCH('Chart tables'!L$8,Central!$G$195:$Z$195,0))/1000000</f>
        <v>0</v>
      </c>
      <c r="M9" s="48">
        <f>INDEX(Central!$G$196:$Z$205,MATCH('Chart tables'!$D$4,Central!$B$196:$B$205,0),MATCH('Chart tables'!M$8,Central!$G$195:$Z$195,0))/1000000</f>
        <v>0</v>
      </c>
      <c r="N9" s="48">
        <f>INDEX(Central!$G$196:$Z$205,MATCH('Chart tables'!$D$4,Central!$B$196:$B$205,0),MATCH('Chart tables'!N$8,Central!$G$195:$Z$195,0))/1000000</f>
        <v>0</v>
      </c>
      <c r="O9" s="48">
        <f>INDEX(Central!$G$196:$Z$205,MATCH('Chart tables'!$D$4,Central!$B$196:$B$205,0),MATCH('Chart tables'!O$8,Central!$G$195:$Z$195,0))/1000000</f>
        <v>0</v>
      </c>
      <c r="P9" s="48">
        <f>INDEX(Central!$G$196:$Z$205,MATCH('Chart tables'!$D$4,Central!$B$196:$B$205,0),MATCH('Chart tables'!P$8,Central!$G$195:$Z$195,0))/1000000</f>
        <v>0</v>
      </c>
      <c r="Q9" s="48">
        <f>INDEX(Central!$G$196:$Z$205,MATCH('Chart tables'!$D$4,Central!$B$196:$B$205,0),MATCH('Chart tables'!Q$8,Central!$G$195:$Z$195,0))/1000000</f>
        <v>0</v>
      </c>
      <c r="R9" s="48">
        <f>INDEX(Central!$G$196:$Z$205,MATCH('Chart tables'!$D$4,Central!$B$196:$B$205,0),MATCH('Chart tables'!R$8,Central!$G$195:$Z$195,0))/1000000</f>
        <v>0</v>
      </c>
      <c r="S9" s="48">
        <f>INDEX(Central!$G$196:$Z$205,MATCH('Chart tables'!$D$4,Central!$B$196:$B$205,0),MATCH('Chart tables'!S$8,Central!$G$195:$Z$195,0))/1000000</f>
        <v>0</v>
      </c>
      <c r="T9" s="48">
        <f>INDEX(Central!$G$196:$Z$205,MATCH('Chart tables'!$D$4,Central!$B$196:$B$205,0),MATCH('Chart tables'!T$8,Central!$G$195:$Z$195,0))/1000000</f>
        <v>0</v>
      </c>
      <c r="U9" s="48">
        <f>INDEX(Central!$G$196:$Z$205,MATCH('Chart tables'!$D$4,Central!$B$196:$B$205,0),MATCH('Chart tables'!U$8,Central!$G$195:$Z$195,0))/1000000</f>
        <v>0</v>
      </c>
      <c r="V9" s="48">
        <f>INDEX(Central!$G$196:$Z$205,MATCH('Chart tables'!$D$4,Central!$B$196:$B$205,0),MATCH('Chart tables'!V$8,Central!$G$195:$Z$195,0))/1000000</f>
        <v>0</v>
      </c>
      <c r="W9" s="48">
        <f>INDEX(Central!$G$196:$Z$205,MATCH('Chart tables'!$D$4,Central!$B$196:$B$205,0),MATCH('Chart tables'!W$8,Central!$G$195:$Z$195,0))/1000000</f>
        <v>0</v>
      </c>
      <c r="X9" s="48">
        <f>INDEX(Central!$G$196:$Z$205,MATCH('Chart tables'!$D$4,Central!$B$196:$B$205,0),MATCH('Chart tables'!X$8,Central!$G$195:$Z$195,0))/1000000</f>
        <v>0</v>
      </c>
      <c r="Y9" s="48" t="e">
        <f>INDEX(Central!$G$196:$Z$205,MATCH('Chart tables'!$D$4,Central!$B$196:$B$205,0),MATCH('Chart tables'!Y$8,Central!$G$195:$Z$195,0))/1000000</f>
        <v>#N/A</v>
      </c>
      <c r="Z9" s="48" t="e">
        <f>INDEX(Central!$G$196:$Z$205,MATCH('Chart tables'!$D$4,Central!$B$196:$B$205,0),MATCH('Chart tables'!Z$8,Central!$G$195:$Z$195,0))/1000000</f>
        <v>#N/A</v>
      </c>
      <c r="AA9" s="48" t="e">
        <f>INDEX(Central!$G$196:$Z$205,MATCH('Chart tables'!$D$4,Central!$B$196:$B$205,0),MATCH('Chart tables'!AA$8,Central!$G$195:$Z$195,0))/1000000</f>
        <v>#N/A</v>
      </c>
      <c r="AB9" s="48" t="e">
        <f>INDEX(Central!$G$196:$Z$205,MATCH('Chart tables'!$D$4,Central!$B$196:$B$205,0),MATCH('Chart tables'!AB$8,Central!$G$195:$Z$195,0))/1000000</f>
        <v>#N/A</v>
      </c>
      <c r="AC9" s="48" t="e">
        <f>INDEX(Central!$G$196:$Z$205,MATCH('Chart tables'!$D$4,Central!$B$196:$B$205,0),MATCH('Chart tables'!AC$8,Central!$G$195:$Z$195,0))/1000000</f>
        <v>#N/A</v>
      </c>
      <c r="AD9" s="48" t="e">
        <f>INDEX(Central!$G$196:$Z$205,MATCH('Chart tables'!$D$4,Central!$B$196:$B$205,0),MATCH('Chart tables'!AD$8,Central!$G$195:$Z$195,0))/1000000</f>
        <v>#N/A</v>
      </c>
      <c r="AE9" s="48" t="e">
        <f>INDEX(Central!$G$196:$Z$205,MATCH('Chart tables'!$D$4,Central!$B$196:$B$205,0),MATCH('Chart tables'!AE$8,Central!$G$195:$Z$195,0))/1000000</f>
        <v>#N/A</v>
      </c>
      <c r="AF9" s="48" t="e">
        <f>INDEX(Central!$G$196:$Z$205,MATCH('Chart tables'!$D$4,Central!$B$196:$B$205,0),MATCH('Chart tables'!AF$8,Central!$G$195:$Z$195,0))/1000000</f>
        <v>#N/A</v>
      </c>
      <c r="AG9" s="48" t="e">
        <f>INDEX(Central!$G$196:$Z$205,MATCH('Chart tables'!$D$4,Central!$B$196:$B$205,0),MATCH('Chart tables'!AG$8,Central!$G$195:$Z$195,0))/1000000</f>
        <v>#N/A</v>
      </c>
      <c r="AH9" s="48" t="e">
        <f>INDEX(Central!$G$196:$Z$205,MATCH('Chart tables'!$D$4,Central!$B$196:$B$205,0),MATCH('Chart tables'!AH$8,Central!$G$195:$Z$195,0))/1000000</f>
        <v>#N/A</v>
      </c>
    </row>
    <row r="10" spans="2:34" x14ac:dyDescent="0.2">
      <c r="B10" s="20" t="e">
        <f>'General inputs'!#REF!</f>
        <v>#REF!</v>
      </c>
      <c r="C10" s="5"/>
      <c r="D10" s="5"/>
      <c r="E10" s="48" t="e">
        <f>INDEX(Central!$G$209:$Z$218,MATCH('Chart tables'!$D$4,Central!$B$209:$B$218,0),MATCH('Chart tables'!E$8,Central!$G$208:$Z$208,0))/1000000</f>
        <v>#VALUE!</v>
      </c>
      <c r="F10" s="48">
        <f>INDEX(Central!$G$209:$Z$218,MATCH('Chart tables'!$D$4,Central!$B$209:$B$218,0),MATCH('Chart tables'!F$8,Central!$G$208:$Z$208,0))/1000000</f>
        <v>0</v>
      </c>
      <c r="G10" s="48">
        <f>INDEX(Central!$G$209:$Z$218,MATCH('Chart tables'!$D$4,Central!$B$209:$B$218,0),MATCH('Chart tables'!G$8,Central!$G$208:$Z$208,0))/1000000</f>
        <v>0</v>
      </c>
      <c r="H10" s="48">
        <f>INDEX(Central!$G$209:$Z$218,MATCH('Chart tables'!$D$4,Central!$B$209:$B$218,0),MATCH('Chart tables'!H$8,Central!$G$208:$Z$208,0))/1000000</f>
        <v>0</v>
      </c>
      <c r="I10" s="48">
        <f>INDEX(Central!$G$209:$Z$218,MATCH('Chart tables'!$D$4,Central!$B$209:$B$218,0),MATCH('Chart tables'!I$8,Central!$G$208:$Z$208,0))/1000000</f>
        <v>0</v>
      </c>
      <c r="J10" s="48">
        <f>INDEX(Central!$G$209:$Z$218,MATCH('Chart tables'!$D$4,Central!$B$209:$B$218,0),MATCH('Chart tables'!J$8,Central!$G$208:$Z$208,0))/1000000</f>
        <v>0</v>
      </c>
      <c r="K10" s="48">
        <f>INDEX(Central!$G$209:$Z$218,MATCH('Chart tables'!$D$4,Central!$B$209:$B$218,0),MATCH('Chart tables'!K$8,Central!$G$208:$Z$208,0))/1000000</f>
        <v>0</v>
      </c>
      <c r="L10" s="48">
        <f>INDEX(Central!$G$209:$Z$218,MATCH('Chart tables'!$D$4,Central!$B$209:$B$218,0),MATCH('Chart tables'!L$8,Central!$G$208:$Z$208,0))/1000000</f>
        <v>0</v>
      </c>
      <c r="M10" s="48">
        <f>INDEX(Central!$G$209:$Z$218,MATCH('Chart tables'!$D$4,Central!$B$209:$B$218,0),MATCH('Chart tables'!M$8,Central!$G$208:$Z$208,0))/1000000</f>
        <v>0</v>
      </c>
      <c r="N10" s="48">
        <f>INDEX(Central!$G$209:$Z$218,MATCH('Chart tables'!$D$4,Central!$B$209:$B$218,0),MATCH('Chart tables'!N$8,Central!$G$208:$Z$208,0))/1000000</f>
        <v>0</v>
      </c>
      <c r="O10" s="48">
        <f>INDEX(Central!$G$209:$Z$218,MATCH('Chart tables'!$D$4,Central!$B$209:$B$218,0),MATCH('Chart tables'!O$8,Central!$G$208:$Z$208,0))/1000000</f>
        <v>0</v>
      </c>
      <c r="P10" s="48">
        <f>INDEX(Central!$G$209:$Z$218,MATCH('Chart tables'!$D$4,Central!$B$209:$B$218,0),MATCH('Chart tables'!P$8,Central!$G$208:$Z$208,0))/1000000</f>
        <v>0</v>
      </c>
      <c r="Q10" s="48">
        <f>INDEX(Central!$G$209:$Z$218,MATCH('Chart tables'!$D$4,Central!$B$209:$B$218,0),MATCH('Chart tables'!Q$8,Central!$G$208:$Z$208,0))/1000000</f>
        <v>0</v>
      </c>
      <c r="R10" s="48">
        <f>INDEX(Central!$G$209:$Z$218,MATCH('Chart tables'!$D$4,Central!$B$209:$B$218,0),MATCH('Chart tables'!R$8,Central!$G$208:$Z$208,0))/1000000</f>
        <v>0</v>
      </c>
      <c r="S10" s="48">
        <f>INDEX(Central!$G$209:$Z$218,MATCH('Chart tables'!$D$4,Central!$B$209:$B$218,0),MATCH('Chart tables'!S$8,Central!$G$208:$Z$208,0))/1000000</f>
        <v>0</v>
      </c>
      <c r="T10" s="48">
        <f>INDEX(Central!$G$209:$Z$218,MATCH('Chart tables'!$D$4,Central!$B$209:$B$218,0),MATCH('Chart tables'!T$8,Central!$G$208:$Z$208,0))/1000000</f>
        <v>0</v>
      </c>
      <c r="U10" s="48">
        <f>INDEX(Central!$G$209:$Z$218,MATCH('Chart tables'!$D$4,Central!$B$209:$B$218,0),MATCH('Chart tables'!U$8,Central!$G$208:$Z$208,0))/1000000</f>
        <v>0</v>
      </c>
      <c r="V10" s="48">
        <f>INDEX(Central!$G$209:$Z$218,MATCH('Chart tables'!$D$4,Central!$B$209:$B$218,0),MATCH('Chart tables'!V$8,Central!$G$208:$Z$208,0))/1000000</f>
        <v>0</v>
      </c>
      <c r="W10" s="48">
        <f>INDEX(Central!$G$209:$Z$218,MATCH('Chart tables'!$D$4,Central!$B$209:$B$218,0),MATCH('Chart tables'!W$8,Central!$G$208:$Z$208,0))/1000000</f>
        <v>0</v>
      </c>
      <c r="X10" s="48">
        <f>INDEX(Central!$G$209:$Z$218,MATCH('Chart tables'!$D$4,Central!$B$209:$B$218,0),MATCH('Chart tables'!X$8,Central!$G$208:$Z$208,0))/1000000</f>
        <v>0</v>
      </c>
      <c r="Y10" s="48" t="e">
        <f>INDEX(Central!$G$209:$Z$218,MATCH('Chart tables'!$D$4,Central!$B$209:$B$218,0),MATCH('Chart tables'!Y$8,Central!$G$208:$Z$208,0))/1000000</f>
        <v>#N/A</v>
      </c>
      <c r="Z10" s="48" t="e">
        <f>INDEX(Central!$G$209:$Z$218,MATCH('Chart tables'!$D$4,Central!$B$209:$B$218,0),MATCH('Chart tables'!Z$8,Central!$G$208:$Z$208,0))/1000000</f>
        <v>#N/A</v>
      </c>
      <c r="AA10" s="48" t="e">
        <f>INDEX(Central!$G$209:$Z$218,MATCH('Chart tables'!$D$4,Central!$B$209:$B$218,0),MATCH('Chart tables'!AA$8,Central!$G$208:$Z$208,0))/1000000</f>
        <v>#N/A</v>
      </c>
      <c r="AB10" s="48" t="e">
        <f>INDEX(Central!$G$209:$Z$218,MATCH('Chart tables'!$D$4,Central!$B$209:$B$218,0),MATCH('Chart tables'!AB$8,Central!$G$208:$Z$208,0))/1000000</f>
        <v>#N/A</v>
      </c>
      <c r="AC10" s="48" t="e">
        <f>INDEX(Central!$G$209:$Z$218,MATCH('Chart tables'!$D$4,Central!$B$209:$B$218,0),MATCH('Chart tables'!AC$8,Central!$G$208:$Z$208,0))/1000000</f>
        <v>#N/A</v>
      </c>
      <c r="AD10" s="48" t="e">
        <f>INDEX(Central!$G$209:$Z$218,MATCH('Chart tables'!$D$4,Central!$B$209:$B$218,0),MATCH('Chart tables'!AD$8,Central!$G$208:$Z$208,0))/1000000</f>
        <v>#N/A</v>
      </c>
      <c r="AE10" s="48" t="e">
        <f>INDEX(Central!$G$209:$Z$218,MATCH('Chart tables'!$D$4,Central!$B$209:$B$218,0),MATCH('Chart tables'!AE$8,Central!$G$208:$Z$208,0))/1000000</f>
        <v>#N/A</v>
      </c>
      <c r="AF10" s="48" t="e">
        <f>INDEX(Central!$G$209:$Z$218,MATCH('Chart tables'!$D$4,Central!$B$209:$B$218,0),MATCH('Chart tables'!AF$8,Central!$G$208:$Z$208,0))/1000000</f>
        <v>#N/A</v>
      </c>
      <c r="AG10" s="48" t="e">
        <f>INDEX(Central!$G$209:$Z$218,MATCH('Chart tables'!$D$4,Central!$B$209:$B$218,0),MATCH('Chart tables'!AG$8,Central!$G$208:$Z$208,0))/1000000</f>
        <v>#N/A</v>
      </c>
      <c r="AH10" s="48" t="e">
        <f>INDEX(Central!$G$209:$Z$218,MATCH('Chart tables'!$D$4,Central!$B$209:$B$218,0),MATCH('Chart tables'!AH$8,Central!$G$208:$Z$208,0))/1000000</f>
        <v>#N/A</v>
      </c>
    </row>
    <row r="11" spans="2:34" x14ac:dyDescent="0.2">
      <c r="B11" s="20" t="e">
        <f>'General inputs'!#REF!</f>
        <v>#REF!</v>
      </c>
      <c r="C11" s="5"/>
      <c r="D11" s="5"/>
      <c r="E11" s="48" t="e">
        <f>INDEX(Central!$G$222:$Z$231,MATCH('Chart tables'!$D$4,Central!$B$222:$B$231,0),MATCH('Chart tables'!E$8,Central!$G$221:$Z$221,0))/1000000</f>
        <v>#VALUE!</v>
      </c>
      <c r="F11" s="48">
        <f>INDEX(Central!$G$222:$Z$231,MATCH('Chart tables'!$D$4,Central!$B$222:$B$231,0),MATCH('Chart tables'!F$8,Central!$G$221:$Z$221,0))/1000000</f>
        <v>0</v>
      </c>
      <c r="G11" s="48">
        <f>INDEX(Central!$G$222:$Z$231,MATCH('Chart tables'!$D$4,Central!$B$222:$B$231,0),MATCH('Chart tables'!G$8,Central!$G$221:$Z$221,0))/1000000</f>
        <v>0</v>
      </c>
      <c r="H11" s="48">
        <f>INDEX(Central!$G$222:$Z$231,MATCH('Chart tables'!$D$4,Central!$B$222:$B$231,0),MATCH('Chart tables'!H$8,Central!$G$221:$Z$221,0))/1000000</f>
        <v>0</v>
      </c>
      <c r="I11" s="48">
        <f>INDEX(Central!$G$222:$Z$231,MATCH('Chart tables'!$D$4,Central!$B$222:$B$231,0),MATCH('Chart tables'!I$8,Central!$G$221:$Z$221,0))/1000000</f>
        <v>0</v>
      </c>
      <c r="J11" s="48">
        <f>INDEX(Central!$G$222:$Z$231,MATCH('Chart tables'!$D$4,Central!$B$222:$B$231,0),MATCH('Chart tables'!J$8,Central!$G$221:$Z$221,0))/1000000</f>
        <v>0</v>
      </c>
      <c r="K11" s="48">
        <f>INDEX(Central!$G$222:$Z$231,MATCH('Chart tables'!$D$4,Central!$B$222:$B$231,0),MATCH('Chart tables'!K$8,Central!$G$221:$Z$221,0))/1000000</f>
        <v>0</v>
      </c>
      <c r="L11" s="48">
        <f>INDEX(Central!$G$222:$Z$231,MATCH('Chart tables'!$D$4,Central!$B$222:$B$231,0),MATCH('Chart tables'!L$8,Central!$G$221:$Z$221,0))/1000000</f>
        <v>0</v>
      </c>
      <c r="M11" s="48">
        <f>INDEX(Central!$G$222:$Z$231,MATCH('Chart tables'!$D$4,Central!$B$222:$B$231,0),MATCH('Chart tables'!M$8,Central!$G$221:$Z$221,0))/1000000</f>
        <v>0</v>
      </c>
      <c r="N11" s="48">
        <f>INDEX(Central!$G$222:$Z$231,MATCH('Chart tables'!$D$4,Central!$B$222:$B$231,0),MATCH('Chart tables'!N$8,Central!$G$221:$Z$221,0))/1000000</f>
        <v>0</v>
      </c>
      <c r="O11" s="48">
        <f>INDEX(Central!$G$222:$Z$231,MATCH('Chart tables'!$D$4,Central!$B$222:$B$231,0),MATCH('Chart tables'!O$8,Central!$G$221:$Z$221,0))/1000000</f>
        <v>0</v>
      </c>
      <c r="P11" s="48">
        <f>INDEX(Central!$G$222:$Z$231,MATCH('Chart tables'!$D$4,Central!$B$222:$B$231,0),MATCH('Chart tables'!P$8,Central!$G$221:$Z$221,0))/1000000</f>
        <v>0</v>
      </c>
      <c r="Q11" s="48">
        <f>INDEX(Central!$G$222:$Z$231,MATCH('Chart tables'!$D$4,Central!$B$222:$B$231,0),MATCH('Chart tables'!Q$8,Central!$G$221:$Z$221,0))/1000000</f>
        <v>0</v>
      </c>
      <c r="R11" s="48">
        <f>INDEX(Central!$G$222:$Z$231,MATCH('Chart tables'!$D$4,Central!$B$222:$B$231,0),MATCH('Chart tables'!R$8,Central!$G$221:$Z$221,0))/1000000</f>
        <v>0</v>
      </c>
      <c r="S11" s="48">
        <f>INDEX(Central!$G$222:$Z$231,MATCH('Chart tables'!$D$4,Central!$B$222:$B$231,0),MATCH('Chart tables'!S$8,Central!$G$221:$Z$221,0))/1000000</f>
        <v>0</v>
      </c>
      <c r="T11" s="48">
        <f>INDEX(Central!$G$222:$Z$231,MATCH('Chart tables'!$D$4,Central!$B$222:$B$231,0),MATCH('Chart tables'!T$8,Central!$G$221:$Z$221,0))/1000000</f>
        <v>0</v>
      </c>
      <c r="U11" s="48">
        <f>INDEX(Central!$G$222:$Z$231,MATCH('Chart tables'!$D$4,Central!$B$222:$B$231,0),MATCH('Chart tables'!U$8,Central!$G$221:$Z$221,0))/1000000</f>
        <v>0</v>
      </c>
      <c r="V11" s="48">
        <f>INDEX(Central!$G$222:$Z$231,MATCH('Chart tables'!$D$4,Central!$B$222:$B$231,0),MATCH('Chart tables'!V$8,Central!$G$221:$Z$221,0))/1000000</f>
        <v>0</v>
      </c>
      <c r="W11" s="48">
        <f>INDEX(Central!$G$222:$Z$231,MATCH('Chart tables'!$D$4,Central!$B$222:$B$231,0),MATCH('Chart tables'!W$8,Central!$G$221:$Z$221,0))/1000000</f>
        <v>0</v>
      </c>
      <c r="X11" s="48">
        <f>INDEX(Central!$G$222:$Z$231,MATCH('Chart tables'!$D$4,Central!$B$222:$B$231,0),MATCH('Chart tables'!X$8,Central!$G$221:$Z$221,0))/1000000</f>
        <v>0</v>
      </c>
      <c r="Y11" s="48" t="e">
        <f>INDEX(Central!$G$222:$Z$231,MATCH('Chart tables'!$D$4,Central!$B$222:$B$231,0),MATCH('Chart tables'!Y$8,Central!$G$221:$Z$221,0))/1000000</f>
        <v>#N/A</v>
      </c>
      <c r="Z11" s="48" t="e">
        <f>INDEX(Central!$G$222:$Z$231,MATCH('Chart tables'!$D$4,Central!$B$222:$B$231,0),MATCH('Chart tables'!Z$8,Central!$G$221:$Z$221,0))/1000000</f>
        <v>#N/A</v>
      </c>
      <c r="AA11" s="48" t="e">
        <f>INDEX(Central!$G$222:$Z$231,MATCH('Chart tables'!$D$4,Central!$B$222:$B$231,0),MATCH('Chart tables'!AA$8,Central!$G$221:$Z$221,0))/1000000</f>
        <v>#N/A</v>
      </c>
      <c r="AB11" s="48" t="e">
        <f>INDEX(Central!$G$222:$Z$231,MATCH('Chart tables'!$D$4,Central!$B$222:$B$231,0),MATCH('Chart tables'!AB$8,Central!$G$221:$Z$221,0))/1000000</f>
        <v>#N/A</v>
      </c>
      <c r="AC11" s="48" t="e">
        <f>INDEX(Central!$G$222:$Z$231,MATCH('Chart tables'!$D$4,Central!$B$222:$B$231,0),MATCH('Chart tables'!AC$8,Central!$G$221:$Z$221,0))/1000000</f>
        <v>#N/A</v>
      </c>
      <c r="AD11" s="48" t="e">
        <f>INDEX(Central!$G$222:$Z$231,MATCH('Chart tables'!$D$4,Central!$B$222:$B$231,0),MATCH('Chart tables'!AD$8,Central!$G$221:$Z$221,0))/1000000</f>
        <v>#N/A</v>
      </c>
      <c r="AE11" s="48" t="e">
        <f>INDEX(Central!$G$222:$Z$231,MATCH('Chart tables'!$D$4,Central!$B$222:$B$231,0),MATCH('Chart tables'!AE$8,Central!$G$221:$Z$221,0))/1000000</f>
        <v>#N/A</v>
      </c>
      <c r="AF11" s="48" t="e">
        <f>INDEX(Central!$G$222:$Z$231,MATCH('Chart tables'!$D$4,Central!$B$222:$B$231,0),MATCH('Chart tables'!AF$8,Central!$G$221:$Z$221,0))/1000000</f>
        <v>#N/A</v>
      </c>
      <c r="AG11" s="48" t="e">
        <f>INDEX(Central!$G$222:$Z$231,MATCH('Chart tables'!$D$4,Central!$B$222:$B$231,0),MATCH('Chart tables'!AG$8,Central!$G$221:$Z$221,0))/1000000</f>
        <v>#N/A</v>
      </c>
      <c r="AH11" s="48" t="e">
        <f>INDEX(Central!$G$222:$Z$231,MATCH('Chart tables'!$D$4,Central!$B$222:$B$231,0),MATCH('Chart tables'!AH$8,Central!$G$221:$Z$221,0))/1000000</f>
        <v>#N/A</v>
      </c>
    </row>
    <row r="12" spans="2:34" x14ac:dyDescent="0.2">
      <c r="B12" s="20" t="e">
        <f>'General inputs'!#REF!</f>
        <v>#REF!</v>
      </c>
      <c r="C12" s="5"/>
      <c r="D12" s="5"/>
      <c r="E12" s="48" t="e">
        <f>INDEX(Central!$G$248:$Z$257,MATCH('Chart tables'!$D$4,Central!$B$248:$B$257,0),MATCH('Chart tables'!E$8,Central!$G$247:$Z$247,0))/1000000</f>
        <v>#VALUE!</v>
      </c>
      <c r="F12" s="48">
        <f>INDEX(Central!$G$248:$Z$257,MATCH('Chart tables'!$D$4,Central!$B$248:$B$257,0),MATCH('Chart tables'!F$8,Central!$G$247:$Z$247,0))/1000000</f>
        <v>0</v>
      </c>
      <c r="G12" s="48">
        <f>INDEX(Central!$G$248:$Z$257,MATCH('Chart tables'!$D$4,Central!$B$248:$B$257,0),MATCH('Chart tables'!G$8,Central!$G$247:$Z$247,0))/1000000</f>
        <v>0</v>
      </c>
      <c r="H12" s="48">
        <f>INDEX(Central!$G$248:$Z$257,MATCH('Chart tables'!$D$4,Central!$B$248:$B$257,0),MATCH('Chart tables'!H$8,Central!$G$247:$Z$247,0))/1000000</f>
        <v>0</v>
      </c>
      <c r="I12" s="48">
        <f>INDEX(Central!$G$248:$Z$257,MATCH('Chart tables'!$D$4,Central!$B$248:$B$257,0),MATCH('Chart tables'!I$8,Central!$G$247:$Z$247,0))/1000000</f>
        <v>0</v>
      </c>
      <c r="J12" s="48">
        <f>INDEX(Central!$G$248:$Z$257,MATCH('Chart tables'!$D$4,Central!$B$248:$B$257,0),MATCH('Chart tables'!J$8,Central!$G$247:$Z$247,0))/1000000</f>
        <v>0</v>
      </c>
      <c r="K12" s="48">
        <f>INDEX(Central!$G$248:$Z$257,MATCH('Chart tables'!$D$4,Central!$B$248:$B$257,0),MATCH('Chart tables'!K$8,Central!$G$247:$Z$247,0))/1000000</f>
        <v>0</v>
      </c>
      <c r="L12" s="48">
        <f>INDEX(Central!$G$248:$Z$257,MATCH('Chart tables'!$D$4,Central!$B$248:$B$257,0),MATCH('Chart tables'!L$8,Central!$G$247:$Z$247,0))/1000000</f>
        <v>0</v>
      </c>
      <c r="M12" s="48">
        <f>INDEX(Central!$G$248:$Z$257,MATCH('Chart tables'!$D$4,Central!$B$248:$B$257,0),MATCH('Chart tables'!M$8,Central!$G$247:$Z$247,0))/1000000</f>
        <v>0</v>
      </c>
      <c r="N12" s="48">
        <f>INDEX(Central!$G$248:$Z$257,MATCH('Chart tables'!$D$4,Central!$B$248:$B$257,0),MATCH('Chart tables'!N$8,Central!$G$247:$Z$247,0))/1000000</f>
        <v>0</v>
      </c>
      <c r="O12" s="48">
        <f>INDEX(Central!$G$248:$Z$257,MATCH('Chart tables'!$D$4,Central!$B$248:$B$257,0),MATCH('Chart tables'!O$8,Central!$G$247:$Z$247,0))/1000000</f>
        <v>0</v>
      </c>
      <c r="P12" s="48">
        <f>INDEX(Central!$G$248:$Z$257,MATCH('Chart tables'!$D$4,Central!$B$248:$B$257,0),MATCH('Chart tables'!P$8,Central!$G$247:$Z$247,0))/1000000</f>
        <v>0</v>
      </c>
      <c r="Q12" s="48">
        <f>INDEX(Central!$G$248:$Z$257,MATCH('Chart tables'!$D$4,Central!$B$248:$B$257,0),MATCH('Chart tables'!Q$8,Central!$G$247:$Z$247,0))/1000000</f>
        <v>0</v>
      </c>
      <c r="R12" s="48">
        <f>INDEX(Central!$G$248:$Z$257,MATCH('Chart tables'!$D$4,Central!$B$248:$B$257,0),MATCH('Chart tables'!R$8,Central!$G$247:$Z$247,0))/1000000</f>
        <v>0</v>
      </c>
      <c r="S12" s="48">
        <f>INDEX(Central!$G$248:$Z$257,MATCH('Chart tables'!$D$4,Central!$B$248:$B$257,0),MATCH('Chart tables'!S$8,Central!$G$247:$Z$247,0))/1000000</f>
        <v>0</v>
      </c>
      <c r="T12" s="48">
        <f>INDEX(Central!$G$248:$Z$257,MATCH('Chart tables'!$D$4,Central!$B$248:$B$257,0),MATCH('Chart tables'!T$8,Central!$G$247:$Z$247,0))/1000000</f>
        <v>0</v>
      </c>
      <c r="U12" s="48">
        <f>INDEX(Central!$G$248:$Z$257,MATCH('Chart tables'!$D$4,Central!$B$248:$B$257,0),MATCH('Chart tables'!U$8,Central!$G$247:$Z$247,0))/1000000</f>
        <v>0</v>
      </c>
      <c r="V12" s="48">
        <f>INDEX(Central!$G$248:$Z$257,MATCH('Chart tables'!$D$4,Central!$B$248:$B$257,0),MATCH('Chart tables'!V$8,Central!$G$247:$Z$247,0))/1000000</f>
        <v>0</v>
      </c>
      <c r="W12" s="48">
        <f>INDEX(Central!$G$248:$Z$257,MATCH('Chart tables'!$D$4,Central!$B$248:$B$257,0),MATCH('Chart tables'!W$8,Central!$G$247:$Z$247,0))/1000000</f>
        <v>0</v>
      </c>
      <c r="X12" s="48">
        <f>INDEX(Central!$G$248:$Z$257,MATCH('Chart tables'!$D$4,Central!$B$248:$B$257,0),MATCH('Chart tables'!X$8,Central!$G$247:$Z$247,0))/1000000</f>
        <v>0</v>
      </c>
      <c r="Y12" s="48" t="e">
        <f>INDEX(Central!$G$248:$Z$257,MATCH('Chart tables'!$D$4,Central!$B$248:$B$257,0),MATCH('Chart tables'!Y$8,Central!$G$247:$Z$247,0))/1000000</f>
        <v>#N/A</v>
      </c>
      <c r="Z12" s="48" t="e">
        <f>INDEX(Central!$G$248:$Z$257,MATCH('Chart tables'!$D$4,Central!$B$248:$B$257,0),MATCH('Chart tables'!Z$8,Central!$G$247:$Z$247,0))/1000000</f>
        <v>#N/A</v>
      </c>
      <c r="AA12" s="48" t="e">
        <f>INDEX(Central!$G$248:$Z$257,MATCH('Chart tables'!$D$4,Central!$B$248:$B$257,0),MATCH('Chart tables'!AA$8,Central!$G$247:$Z$247,0))/1000000</f>
        <v>#N/A</v>
      </c>
      <c r="AB12" s="48" t="e">
        <f>INDEX(Central!$G$248:$Z$257,MATCH('Chart tables'!$D$4,Central!$B$248:$B$257,0),MATCH('Chart tables'!AB$8,Central!$G$247:$Z$247,0))/1000000</f>
        <v>#N/A</v>
      </c>
      <c r="AC12" s="48" t="e">
        <f>INDEX(Central!$G$248:$Z$257,MATCH('Chart tables'!$D$4,Central!$B$248:$B$257,0),MATCH('Chart tables'!AC$8,Central!$G$247:$Z$247,0))/1000000</f>
        <v>#N/A</v>
      </c>
      <c r="AD12" s="48" t="e">
        <f>INDEX(Central!$G$248:$Z$257,MATCH('Chart tables'!$D$4,Central!$B$248:$B$257,0),MATCH('Chart tables'!AD$8,Central!$G$247:$Z$247,0))/1000000</f>
        <v>#N/A</v>
      </c>
      <c r="AE12" s="48" t="e">
        <f>INDEX(Central!$G$248:$Z$257,MATCH('Chart tables'!$D$4,Central!$B$248:$B$257,0),MATCH('Chart tables'!AE$8,Central!$G$247:$Z$247,0))/1000000</f>
        <v>#N/A</v>
      </c>
      <c r="AF12" s="48" t="e">
        <f>INDEX(Central!$G$248:$Z$257,MATCH('Chart tables'!$D$4,Central!$B$248:$B$257,0),MATCH('Chart tables'!AF$8,Central!$G$247:$Z$247,0))/1000000</f>
        <v>#N/A</v>
      </c>
      <c r="AG12" s="48" t="e">
        <f>INDEX(Central!$G$248:$Z$257,MATCH('Chart tables'!$D$4,Central!$B$248:$B$257,0),MATCH('Chart tables'!AG$8,Central!$G$247:$Z$247,0))/1000000</f>
        <v>#N/A</v>
      </c>
      <c r="AH12" s="48" t="e">
        <f>INDEX(Central!$G$248:$Z$257,MATCH('Chart tables'!$D$4,Central!$B$248:$B$257,0),MATCH('Chart tables'!AH$8,Central!$G$247:$Z$247,0))/1000000</f>
        <v>#N/A</v>
      </c>
    </row>
    <row r="13" spans="2:34" x14ac:dyDescent="0.2">
      <c r="B13" s="20" t="e">
        <f>'General inputs'!#REF!</f>
        <v>#REF!</v>
      </c>
      <c r="C13" s="5"/>
      <c r="D13" s="5"/>
      <c r="E13" s="48" t="e">
        <f>INDEX(Central!$G$261:$Z$270,MATCH('Chart tables'!$D$4,Central!$B$261:$B$270,0),MATCH('Chart tables'!E$8,Central!$G$260:$Z$260,0))/1000000</f>
        <v>#VALUE!</v>
      </c>
      <c r="F13" s="48">
        <f>INDEX(Central!$G$261:$Z$270,MATCH('Chart tables'!$D$4,Central!$B$261:$B$270,0),MATCH('Chart tables'!F$8,Central!$G$260:$Z$260,0))/1000000</f>
        <v>0</v>
      </c>
      <c r="G13" s="48">
        <f>INDEX(Central!$G$261:$Z$270,MATCH('Chart tables'!$D$4,Central!$B$261:$B$270,0),MATCH('Chart tables'!G$8,Central!$G$260:$Z$260,0))/1000000</f>
        <v>0</v>
      </c>
      <c r="H13" s="48">
        <f>INDEX(Central!$G$261:$Z$270,MATCH('Chart tables'!$D$4,Central!$B$261:$B$270,0),MATCH('Chart tables'!H$8,Central!$G$260:$Z$260,0))/1000000</f>
        <v>0</v>
      </c>
      <c r="I13" s="48">
        <f>INDEX(Central!$G$261:$Z$270,MATCH('Chart tables'!$D$4,Central!$B$261:$B$270,0),MATCH('Chart tables'!I$8,Central!$G$260:$Z$260,0))/1000000</f>
        <v>0</v>
      </c>
      <c r="J13" s="48">
        <f>INDEX(Central!$G$261:$Z$270,MATCH('Chart tables'!$D$4,Central!$B$261:$B$270,0),MATCH('Chart tables'!J$8,Central!$G$260:$Z$260,0))/1000000</f>
        <v>0</v>
      </c>
      <c r="K13" s="48">
        <f>INDEX(Central!$G$261:$Z$270,MATCH('Chart tables'!$D$4,Central!$B$261:$B$270,0),MATCH('Chart tables'!K$8,Central!$G$260:$Z$260,0))/1000000</f>
        <v>0</v>
      </c>
      <c r="L13" s="48">
        <f>INDEX(Central!$G$261:$Z$270,MATCH('Chart tables'!$D$4,Central!$B$261:$B$270,0),MATCH('Chart tables'!L$8,Central!$G$260:$Z$260,0))/1000000</f>
        <v>0</v>
      </c>
      <c r="M13" s="48">
        <f>INDEX(Central!$G$261:$Z$270,MATCH('Chart tables'!$D$4,Central!$B$261:$B$270,0),MATCH('Chart tables'!M$8,Central!$G$260:$Z$260,0))/1000000</f>
        <v>0</v>
      </c>
      <c r="N13" s="48">
        <f>INDEX(Central!$G$261:$Z$270,MATCH('Chart tables'!$D$4,Central!$B$261:$B$270,0),MATCH('Chart tables'!N$8,Central!$G$260:$Z$260,0))/1000000</f>
        <v>0</v>
      </c>
      <c r="O13" s="48">
        <f>INDEX(Central!$G$261:$Z$270,MATCH('Chart tables'!$D$4,Central!$B$261:$B$270,0),MATCH('Chart tables'!O$8,Central!$G$260:$Z$260,0))/1000000</f>
        <v>0</v>
      </c>
      <c r="P13" s="48">
        <f>INDEX(Central!$G$261:$Z$270,MATCH('Chart tables'!$D$4,Central!$B$261:$B$270,0),MATCH('Chart tables'!P$8,Central!$G$260:$Z$260,0))/1000000</f>
        <v>0</v>
      </c>
      <c r="Q13" s="48">
        <f>INDEX(Central!$G$261:$Z$270,MATCH('Chart tables'!$D$4,Central!$B$261:$B$270,0),MATCH('Chart tables'!Q$8,Central!$G$260:$Z$260,0))/1000000</f>
        <v>0</v>
      </c>
      <c r="R13" s="48">
        <f>INDEX(Central!$G$261:$Z$270,MATCH('Chart tables'!$D$4,Central!$B$261:$B$270,0),MATCH('Chart tables'!R$8,Central!$G$260:$Z$260,0))/1000000</f>
        <v>0</v>
      </c>
      <c r="S13" s="48">
        <f>INDEX(Central!$G$261:$Z$270,MATCH('Chart tables'!$D$4,Central!$B$261:$B$270,0),MATCH('Chart tables'!S$8,Central!$G$260:$Z$260,0))/1000000</f>
        <v>0</v>
      </c>
      <c r="T13" s="48">
        <f>INDEX(Central!$G$261:$Z$270,MATCH('Chart tables'!$D$4,Central!$B$261:$B$270,0),MATCH('Chart tables'!T$8,Central!$G$260:$Z$260,0))/1000000</f>
        <v>0</v>
      </c>
      <c r="U13" s="48">
        <f>INDEX(Central!$G$261:$Z$270,MATCH('Chart tables'!$D$4,Central!$B$261:$B$270,0),MATCH('Chart tables'!U$8,Central!$G$260:$Z$260,0))/1000000</f>
        <v>0</v>
      </c>
      <c r="V13" s="48">
        <f>INDEX(Central!$G$261:$Z$270,MATCH('Chart tables'!$D$4,Central!$B$261:$B$270,0),MATCH('Chart tables'!V$8,Central!$G$260:$Z$260,0))/1000000</f>
        <v>0</v>
      </c>
      <c r="W13" s="48">
        <f>INDEX(Central!$G$261:$Z$270,MATCH('Chart tables'!$D$4,Central!$B$261:$B$270,0),MATCH('Chart tables'!W$8,Central!$G$260:$Z$260,0))/1000000</f>
        <v>0</v>
      </c>
      <c r="X13" s="48">
        <f>INDEX(Central!$G$261:$Z$270,MATCH('Chart tables'!$D$4,Central!$B$261:$B$270,0),MATCH('Chart tables'!X$8,Central!$G$260:$Z$260,0))/1000000</f>
        <v>0</v>
      </c>
      <c r="Y13" s="48" t="e">
        <f>INDEX(Central!$G$261:$Z$270,MATCH('Chart tables'!$D$4,Central!$B$261:$B$270,0),MATCH('Chart tables'!Y$8,Central!$G$260:$Z$260,0))/1000000</f>
        <v>#N/A</v>
      </c>
      <c r="Z13" s="48" t="e">
        <f>INDEX(Central!$G$261:$Z$270,MATCH('Chart tables'!$D$4,Central!$B$261:$B$270,0),MATCH('Chart tables'!Z$8,Central!$G$260:$Z$260,0))/1000000</f>
        <v>#N/A</v>
      </c>
      <c r="AA13" s="48" t="e">
        <f>INDEX(Central!$G$261:$Z$270,MATCH('Chart tables'!$D$4,Central!$B$261:$B$270,0),MATCH('Chart tables'!AA$8,Central!$G$260:$Z$260,0))/1000000</f>
        <v>#N/A</v>
      </c>
      <c r="AB13" s="48" t="e">
        <f>INDEX(Central!$G$261:$Z$270,MATCH('Chart tables'!$D$4,Central!$B$261:$B$270,0),MATCH('Chart tables'!AB$8,Central!$G$260:$Z$260,0))/1000000</f>
        <v>#N/A</v>
      </c>
      <c r="AC13" s="48" t="e">
        <f>INDEX(Central!$G$261:$Z$270,MATCH('Chart tables'!$D$4,Central!$B$261:$B$270,0),MATCH('Chart tables'!AC$8,Central!$G$260:$Z$260,0))/1000000</f>
        <v>#N/A</v>
      </c>
      <c r="AD13" s="48" t="e">
        <f>INDEX(Central!$G$261:$Z$270,MATCH('Chart tables'!$D$4,Central!$B$261:$B$270,0),MATCH('Chart tables'!AD$8,Central!$G$260:$Z$260,0))/1000000</f>
        <v>#N/A</v>
      </c>
      <c r="AE13" s="48" t="e">
        <f>INDEX(Central!$G$261:$Z$270,MATCH('Chart tables'!$D$4,Central!$B$261:$B$270,0),MATCH('Chart tables'!AE$8,Central!$G$260:$Z$260,0))/1000000</f>
        <v>#N/A</v>
      </c>
      <c r="AF13" s="48" t="e">
        <f>INDEX(Central!$G$261:$Z$270,MATCH('Chart tables'!$D$4,Central!$B$261:$B$270,0),MATCH('Chart tables'!AF$8,Central!$G$260:$Z$260,0))/1000000</f>
        <v>#N/A</v>
      </c>
      <c r="AG13" s="48" t="e">
        <f>INDEX(Central!$G$261:$Z$270,MATCH('Chart tables'!$D$4,Central!$B$261:$B$270,0),MATCH('Chart tables'!AG$8,Central!$G$260:$Z$260,0))/1000000</f>
        <v>#N/A</v>
      </c>
      <c r="AH13" s="48" t="e">
        <f>INDEX(Central!$G$261:$Z$270,MATCH('Chart tables'!$D$4,Central!$B$261:$B$270,0),MATCH('Chart tables'!AH$8,Central!$G$260:$Z$260,0))/1000000</f>
        <v>#N/A</v>
      </c>
    </row>
    <row r="14" spans="2:34" x14ac:dyDescent="0.2">
      <c r="B14" s="20" t="e">
        <f>'General inputs'!#REF!</f>
        <v>#REF!</v>
      </c>
      <c r="C14" s="5"/>
      <c r="D14" s="5"/>
      <c r="E14" s="48">
        <f>INDEX(Central!$G$274:$Z$283,MATCH('Chart tables'!$D$4,Central!$B$274:$B$283,0),MATCH('Chart tables'!E$8,Central!$G$273:$Z$273,0))/1000000</f>
        <v>0</v>
      </c>
      <c r="F14" s="48">
        <f>INDEX(Central!$G$274:$Z$283,MATCH('Chart tables'!$D$4,Central!$B$274:$B$283,0),MATCH('Chart tables'!F$8,Central!$G$273:$Z$273,0))/1000000</f>
        <v>0</v>
      </c>
      <c r="G14" s="48">
        <f>INDEX(Central!$G$274:$Z$283,MATCH('Chart tables'!$D$4,Central!$B$274:$B$283,0),MATCH('Chart tables'!G$8,Central!$G$273:$Z$273,0))/1000000</f>
        <v>0</v>
      </c>
      <c r="H14" s="48">
        <f>INDEX(Central!$G$274:$Z$283,MATCH('Chart tables'!$D$4,Central!$B$274:$B$283,0),MATCH('Chart tables'!H$8,Central!$G$273:$Z$273,0))/1000000</f>
        <v>0</v>
      </c>
      <c r="I14" s="48">
        <f>INDEX(Central!$G$274:$Z$283,MATCH('Chart tables'!$D$4,Central!$B$274:$B$283,0),MATCH('Chart tables'!I$8,Central!$G$273:$Z$273,0))/1000000</f>
        <v>0</v>
      </c>
      <c r="J14" s="48">
        <f>INDEX(Central!$G$274:$Z$283,MATCH('Chart tables'!$D$4,Central!$B$274:$B$283,0),MATCH('Chart tables'!J$8,Central!$G$273:$Z$273,0))/1000000</f>
        <v>0</v>
      </c>
      <c r="K14" s="48">
        <f>INDEX(Central!$G$274:$Z$283,MATCH('Chart tables'!$D$4,Central!$B$274:$B$283,0),MATCH('Chart tables'!K$8,Central!$G$273:$Z$273,0))/1000000</f>
        <v>0</v>
      </c>
      <c r="L14" s="48">
        <f>INDEX(Central!$G$274:$Z$283,MATCH('Chart tables'!$D$4,Central!$B$274:$B$283,0),MATCH('Chart tables'!L$8,Central!$G$273:$Z$273,0))/1000000</f>
        <v>0</v>
      </c>
      <c r="M14" s="48">
        <f>INDEX(Central!$G$274:$Z$283,MATCH('Chart tables'!$D$4,Central!$B$274:$B$283,0),MATCH('Chart tables'!M$8,Central!$G$273:$Z$273,0))/1000000</f>
        <v>0</v>
      </c>
      <c r="N14" s="48">
        <f>INDEX(Central!$G$274:$Z$283,MATCH('Chart tables'!$D$4,Central!$B$274:$B$283,0),MATCH('Chart tables'!N$8,Central!$G$273:$Z$273,0))/1000000</f>
        <v>0</v>
      </c>
      <c r="O14" s="48">
        <f>INDEX(Central!$G$274:$Z$283,MATCH('Chart tables'!$D$4,Central!$B$274:$B$283,0),MATCH('Chart tables'!O$8,Central!$G$273:$Z$273,0))/1000000</f>
        <v>0</v>
      </c>
      <c r="P14" s="48">
        <f>INDEX(Central!$G$274:$Z$283,MATCH('Chart tables'!$D$4,Central!$B$274:$B$283,0),MATCH('Chart tables'!P$8,Central!$G$273:$Z$273,0))/1000000</f>
        <v>0</v>
      </c>
      <c r="Q14" s="48">
        <f>INDEX(Central!$G$274:$Z$283,MATCH('Chart tables'!$D$4,Central!$B$274:$B$283,0),MATCH('Chart tables'!Q$8,Central!$G$273:$Z$273,0))/1000000</f>
        <v>0</v>
      </c>
      <c r="R14" s="48">
        <f>INDEX(Central!$G$274:$Z$283,MATCH('Chart tables'!$D$4,Central!$B$274:$B$283,0),MATCH('Chart tables'!R$8,Central!$G$273:$Z$273,0))/1000000</f>
        <v>0</v>
      </c>
      <c r="S14" s="48">
        <f>INDEX(Central!$G$274:$Z$283,MATCH('Chart tables'!$D$4,Central!$B$274:$B$283,0),MATCH('Chart tables'!S$8,Central!$G$273:$Z$273,0))/1000000</f>
        <v>0</v>
      </c>
      <c r="T14" s="48">
        <f>INDEX(Central!$G$274:$Z$283,MATCH('Chart tables'!$D$4,Central!$B$274:$B$283,0),MATCH('Chart tables'!T$8,Central!$G$273:$Z$273,0))/1000000</f>
        <v>0</v>
      </c>
      <c r="U14" s="48">
        <f>INDEX(Central!$G$274:$Z$283,MATCH('Chart tables'!$D$4,Central!$B$274:$B$283,0),MATCH('Chart tables'!U$8,Central!$G$273:$Z$273,0))/1000000</f>
        <v>0</v>
      </c>
      <c r="V14" s="48">
        <f>INDEX(Central!$G$274:$Z$283,MATCH('Chart tables'!$D$4,Central!$B$274:$B$283,0),MATCH('Chart tables'!V$8,Central!$G$273:$Z$273,0))/1000000</f>
        <v>0</v>
      </c>
      <c r="W14" s="48">
        <f>INDEX(Central!$G$274:$Z$283,MATCH('Chart tables'!$D$4,Central!$B$274:$B$283,0),MATCH('Chart tables'!W$8,Central!$G$273:$Z$273,0))/1000000</f>
        <v>0</v>
      </c>
      <c r="X14" s="48">
        <f>INDEX(Central!$G$274:$Z$283,MATCH('Chart tables'!$D$4,Central!$B$274:$B$283,0),MATCH('Chart tables'!X$8,Central!$G$273:$Z$273,0))/1000000</f>
        <v>0</v>
      </c>
      <c r="Y14" s="48" t="e">
        <f>INDEX(Central!$G$274:$Z$283,MATCH('Chart tables'!$D$4,Central!$B$274:$B$283,0),MATCH('Chart tables'!Y$8,Central!$G$273:$Z$273,0))/1000000</f>
        <v>#N/A</v>
      </c>
      <c r="Z14" s="48" t="e">
        <f>INDEX(Central!$G$274:$Z$283,MATCH('Chart tables'!$D$4,Central!$B$274:$B$283,0),MATCH('Chart tables'!Z$8,Central!$G$273:$Z$273,0))/1000000</f>
        <v>#N/A</v>
      </c>
      <c r="AA14" s="48" t="e">
        <f>INDEX(Central!$G$274:$Z$283,MATCH('Chart tables'!$D$4,Central!$B$274:$B$283,0),MATCH('Chart tables'!AA$8,Central!$G$273:$Z$273,0))/1000000</f>
        <v>#N/A</v>
      </c>
      <c r="AB14" s="48" t="e">
        <f>INDEX(Central!$G$274:$Z$283,MATCH('Chart tables'!$D$4,Central!$B$274:$B$283,0),MATCH('Chart tables'!AB$8,Central!$G$273:$Z$273,0))/1000000</f>
        <v>#N/A</v>
      </c>
      <c r="AC14" s="48" t="e">
        <f>INDEX(Central!$G$274:$Z$283,MATCH('Chart tables'!$D$4,Central!$B$274:$B$283,0),MATCH('Chart tables'!AC$8,Central!$G$273:$Z$273,0))/1000000</f>
        <v>#N/A</v>
      </c>
      <c r="AD14" s="48" t="e">
        <f>INDEX(Central!$G$274:$Z$283,MATCH('Chart tables'!$D$4,Central!$B$274:$B$283,0),MATCH('Chart tables'!AD$8,Central!$G$273:$Z$273,0))/1000000</f>
        <v>#N/A</v>
      </c>
      <c r="AE14" s="48" t="e">
        <f>INDEX(Central!$G$274:$Z$283,MATCH('Chart tables'!$D$4,Central!$B$274:$B$283,0),MATCH('Chart tables'!AE$8,Central!$G$273:$Z$273,0))/1000000</f>
        <v>#N/A</v>
      </c>
      <c r="AF14" s="48" t="e">
        <f>INDEX(Central!$G$274:$Z$283,MATCH('Chart tables'!$D$4,Central!$B$274:$B$283,0),MATCH('Chart tables'!AF$8,Central!$G$273:$Z$273,0))/1000000</f>
        <v>#N/A</v>
      </c>
      <c r="AG14" s="48" t="e">
        <f>INDEX(Central!$G$274:$Z$283,MATCH('Chart tables'!$D$4,Central!$B$274:$B$283,0),MATCH('Chart tables'!AG$8,Central!$G$273:$Z$273,0))/1000000</f>
        <v>#N/A</v>
      </c>
      <c r="AH14" s="48" t="e">
        <f>INDEX(Central!$G$274:$Z$283,MATCH('Chart tables'!$D$4,Central!$B$274:$B$283,0),MATCH('Chart tables'!AH$8,Central!$G$273:$Z$273,0))/1000000</f>
        <v>#N/A</v>
      </c>
    </row>
    <row r="15" spans="2:34" x14ac:dyDescent="0.2">
      <c r="B15" s="25"/>
    </row>
    <row r="16" spans="2:34" ht="15" x14ac:dyDescent="0.25">
      <c r="B16" s="50" t="str">
        <f>$D$4</f>
        <v>Option 7D</v>
      </c>
      <c r="C16" s="49" t="e">
        <f>'General inputs'!#REF!</f>
        <v>#REF!</v>
      </c>
      <c r="D16" s="49"/>
      <c r="E16" s="32">
        <f>FirstYear</f>
        <v>2022</v>
      </c>
      <c r="F16" s="32">
        <f>E16+1</f>
        <v>2023</v>
      </c>
      <c r="G16" s="32">
        <f t="shared" ref="G16" si="1">F16+1</f>
        <v>2024</v>
      </c>
      <c r="H16" s="32">
        <f t="shared" ref="H16" si="2">G16+1</f>
        <v>2025</v>
      </c>
      <c r="I16" s="32">
        <f t="shared" ref="I16" si="3">H16+1</f>
        <v>2026</v>
      </c>
      <c r="J16" s="32">
        <f t="shared" ref="J16" si="4">I16+1</f>
        <v>2027</v>
      </c>
      <c r="K16" s="32">
        <f t="shared" ref="K16" si="5">J16+1</f>
        <v>2028</v>
      </c>
      <c r="L16" s="32">
        <f t="shared" ref="L16" si="6">K16+1</f>
        <v>2029</v>
      </c>
      <c r="M16" s="32">
        <f t="shared" ref="M16" si="7">L16+1</f>
        <v>2030</v>
      </c>
      <c r="N16" s="32">
        <f t="shared" ref="N16" si="8">M16+1</f>
        <v>2031</v>
      </c>
      <c r="O16" s="32">
        <f t="shared" ref="O16" si="9">N16+1</f>
        <v>2032</v>
      </c>
      <c r="P16" s="32">
        <f t="shared" ref="P16" si="10">O16+1</f>
        <v>2033</v>
      </c>
      <c r="Q16" s="32">
        <f t="shared" ref="Q16" si="11">P16+1</f>
        <v>2034</v>
      </c>
      <c r="R16" s="32">
        <f t="shared" ref="R16" si="12">Q16+1</f>
        <v>2035</v>
      </c>
      <c r="S16" s="32">
        <f t="shared" ref="S16" si="13">R16+1</f>
        <v>2036</v>
      </c>
      <c r="T16" s="32">
        <f t="shared" ref="T16" si="14">S16+1</f>
        <v>2037</v>
      </c>
      <c r="U16" s="32">
        <f t="shared" ref="U16" si="15">T16+1</f>
        <v>2038</v>
      </c>
      <c r="V16" s="32">
        <f t="shared" ref="V16" si="16">U16+1</f>
        <v>2039</v>
      </c>
      <c r="W16" s="32">
        <f t="shared" ref="W16" si="17">V16+1</f>
        <v>2040</v>
      </c>
      <c r="X16" s="32">
        <f t="shared" ref="X16" si="18">W16+1</f>
        <v>2041</v>
      </c>
      <c r="Y16" s="32">
        <f t="shared" ref="Y16" si="19">X16+1</f>
        <v>2042</v>
      </c>
      <c r="Z16" s="32">
        <f t="shared" ref="Z16" si="20">Y16+1</f>
        <v>2043</v>
      </c>
      <c r="AA16" s="32">
        <f t="shared" ref="AA16" si="21">Z16+1</f>
        <v>2044</v>
      </c>
      <c r="AB16" s="32">
        <f t="shared" ref="AB16" si="22">AA16+1</f>
        <v>2045</v>
      </c>
      <c r="AC16" s="32">
        <f t="shared" ref="AC16" si="23">AB16+1</f>
        <v>2046</v>
      </c>
      <c r="AD16" s="32">
        <f t="shared" ref="AD16" si="24">AC16+1</f>
        <v>2047</v>
      </c>
      <c r="AE16" s="32">
        <f t="shared" ref="AE16" si="25">AD16+1</f>
        <v>2048</v>
      </c>
      <c r="AF16" s="32">
        <f t="shared" ref="AF16" si="26">AE16+1</f>
        <v>2049</v>
      </c>
      <c r="AG16" s="32">
        <f t="shared" ref="AG16" si="27">AF16+1</f>
        <v>2050</v>
      </c>
      <c r="AH16" s="32">
        <f t="shared" ref="AH16" si="28">AG16+1</f>
        <v>2051</v>
      </c>
    </row>
    <row r="17" spans="2:34" x14ac:dyDescent="0.2">
      <c r="B17" s="20" t="e">
        <f>'General inputs'!#REF!</f>
        <v>#REF!</v>
      </c>
      <c r="C17" s="5"/>
      <c r="D17" s="5"/>
      <c r="E17" s="48" t="e">
        <f>INDEX(#REF!,MATCH('Chart tables'!$D$4,#REF!,0),MATCH('Chart tables'!E$8,#REF!,0))/1000000</f>
        <v>#REF!</v>
      </c>
      <c r="F17" s="48" t="e">
        <f>INDEX(#REF!,MATCH('Chart tables'!$D$4,#REF!,0),MATCH('Chart tables'!F$8,#REF!,0))</f>
        <v>#REF!</v>
      </c>
      <c r="G17" s="48" t="e">
        <f>INDEX(#REF!,MATCH('Chart tables'!$D$4,#REF!,0),MATCH('Chart tables'!G$8,#REF!,0))</f>
        <v>#REF!</v>
      </c>
      <c r="H17" s="48" t="e">
        <f>INDEX(#REF!,MATCH('Chart tables'!$D$4,#REF!,0),MATCH('Chart tables'!H$8,#REF!,0))</f>
        <v>#REF!</v>
      </c>
      <c r="I17" s="48" t="e">
        <f>INDEX(#REF!,MATCH('Chart tables'!$D$4,#REF!,0),MATCH('Chart tables'!I$8,#REF!,0))</f>
        <v>#REF!</v>
      </c>
      <c r="J17" s="48" t="e">
        <f>INDEX(#REF!,MATCH('Chart tables'!$D$4,#REF!,0),MATCH('Chart tables'!J$8,#REF!,0))</f>
        <v>#REF!</v>
      </c>
      <c r="K17" s="48" t="e">
        <f>INDEX(#REF!,MATCH('Chart tables'!$D$4,#REF!,0),MATCH('Chart tables'!K$8,#REF!,0))</f>
        <v>#REF!</v>
      </c>
      <c r="L17" s="48" t="e">
        <f>INDEX(#REF!,MATCH('Chart tables'!$D$4,#REF!,0),MATCH('Chart tables'!L$8,#REF!,0))</f>
        <v>#REF!</v>
      </c>
      <c r="M17" s="48" t="e">
        <f>INDEX(#REF!,MATCH('Chart tables'!$D$4,#REF!,0),MATCH('Chart tables'!M$8,#REF!,0))</f>
        <v>#REF!</v>
      </c>
      <c r="N17" s="48" t="e">
        <f>INDEX(#REF!,MATCH('Chart tables'!$D$4,#REF!,0),MATCH('Chart tables'!N$8,#REF!,0))</f>
        <v>#REF!</v>
      </c>
      <c r="O17" s="48" t="e">
        <f>INDEX(#REF!,MATCH('Chart tables'!$D$4,#REF!,0),MATCH('Chart tables'!O$8,#REF!,0))</f>
        <v>#REF!</v>
      </c>
      <c r="P17" s="48" t="e">
        <f>INDEX(#REF!,MATCH('Chart tables'!$D$4,#REF!,0),MATCH('Chart tables'!P$8,#REF!,0))</f>
        <v>#REF!</v>
      </c>
      <c r="Q17" s="48" t="e">
        <f>INDEX(#REF!,MATCH('Chart tables'!$D$4,#REF!,0),MATCH('Chart tables'!Q$8,#REF!,0))</f>
        <v>#REF!</v>
      </c>
      <c r="R17" s="48" t="e">
        <f>INDEX(#REF!,MATCH('Chart tables'!$D$4,#REF!,0),MATCH('Chart tables'!R$8,#REF!,0))</f>
        <v>#REF!</v>
      </c>
      <c r="S17" s="48" t="e">
        <f>INDEX(#REF!,MATCH('Chart tables'!$D$4,#REF!,0),MATCH('Chart tables'!S$8,#REF!,0))</f>
        <v>#REF!</v>
      </c>
      <c r="T17" s="48" t="e">
        <f>INDEX(#REF!,MATCH('Chart tables'!$D$4,#REF!,0),MATCH('Chart tables'!T$8,#REF!,0))</f>
        <v>#REF!</v>
      </c>
      <c r="U17" s="48" t="e">
        <f>INDEX(#REF!,MATCH('Chart tables'!$D$4,#REF!,0),MATCH('Chart tables'!U$8,#REF!,0))</f>
        <v>#REF!</v>
      </c>
      <c r="V17" s="48" t="e">
        <f>INDEX(#REF!,MATCH('Chart tables'!$D$4,#REF!,0),MATCH('Chart tables'!V$8,#REF!,0))</f>
        <v>#REF!</v>
      </c>
      <c r="W17" s="48" t="e">
        <f>INDEX(#REF!,MATCH('Chart tables'!$D$4,#REF!,0),MATCH('Chart tables'!W$8,#REF!,0))</f>
        <v>#REF!</v>
      </c>
      <c r="X17" s="48" t="e">
        <f>INDEX(#REF!,MATCH('Chart tables'!$D$4,#REF!,0),MATCH('Chart tables'!X$8,#REF!,0))</f>
        <v>#REF!</v>
      </c>
      <c r="Y17" s="48" t="e">
        <f>INDEX(#REF!,MATCH('Chart tables'!$D$4,#REF!,0),MATCH('Chart tables'!Y$8,#REF!,0))</f>
        <v>#REF!</v>
      </c>
      <c r="Z17" s="48" t="e">
        <f>INDEX(#REF!,MATCH('Chart tables'!$D$4,#REF!,0),MATCH('Chart tables'!Z$8,#REF!,0))</f>
        <v>#REF!</v>
      </c>
      <c r="AA17" s="48" t="e">
        <f>INDEX(#REF!,MATCH('Chart tables'!$D$4,#REF!,0),MATCH('Chart tables'!AA$8,#REF!,0))</f>
        <v>#REF!</v>
      </c>
      <c r="AB17" s="48" t="e">
        <f>INDEX(#REF!,MATCH('Chart tables'!$D$4,#REF!,0),MATCH('Chart tables'!AB$8,#REF!,0))</f>
        <v>#REF!</v>
      </c>
      <c r="AC17" s="48" t="e">
        <f>INDEX(#REF!,MATCH('Chart tables'!$D$4,#REF!,0),MATCH('Chart tables'!AC$8,#REF!,0))</f>
        <v>#REF!</v>
      </c>
      <c r="AD17" s="48" t="e">
        <f>INDEX(#REF!,MATCH('Chart tables'!$D$4,#REF!,0),MATCH('Chart tables'!AD$8,#REF!,0))</f>
        <v>#REF!</v>
      </c>
      <c r="AE17" s="48" t="e">
        <f>INDEX(#REF!,MATCH('Chart tables'!$D$4,#REF!,0),MATCH('Chart tables'!AE$8,#REF!,0))</f>
        <v>#REF!</v>
      </c>
      <c r="AF17" s="48" t="e">
        <f>INDEX(#REF!,MATCH('Chart tables'!$D$4,#REF!,0),MATCH('Chart tables'!AF$8,#REF!,0))</f>
        <v>#REF!</v>
      </c>
      <c r="AG17" s="48" t="e">
        <f>INDEX(#REF!,MATCH('Chart tables'!$D$4,#REF!,0),MATCH('Chart tables'!AG$8,#REF!,0))</f>
        <v>#REF!</v>
      </c>
      <c r="AH17" s="48" t="e">
        <f>INDEX(#REF!,MATCH('Chart tables'!$D$4,#REF!,0),MATCH('Chart tables'!AH$8,#REF!,0))</f>
        <v>#REF!</v>
      </c>
    </row>
    <row r="18" spans="2:34" x14ac:dyDescent="0.2">
      <c r="B18" s="20" t="e">
        <f>'General inputs'!#REF!</f>
        <v>#REF!</v>
      </c>
      <c r="C18" s="5"/>
      <c r="D18" s="5"/>
      <c r="E18" s="48" t="e">
        <f>INDEX(#REF!,MATCH('Chart tables'!$D$4,#REF!,0),MATCH('Chart tables'!E$8,#REF!,0))/1000000</f>
        <v>#REF!</v>
      </c>
      <c r="F18" s="48" t="e">
        <f>INDEX(#REF!,MATCH('Chart tables'!$D$4,#REF!,0),MATCH('Chart tables'!F$8,#REF!,0))</f>
        <v>#REF!</v>
      </c>
      <c r="G18" s="48" t="e">
        <f>INDEX(#REF!,MATCH('Chart tables'!$D$4,#REF!,0),MATCH('Chart tables'!G$8,#REF!,0))</f>
        <v>#REF!</v>
      </c>
      <c r="H18" s="48" t="e">
        <f>INDEX(#REF!,MATCH('Chart tables'!$D$4,#REF!,0),MATCH('Chart tables'!H$8,#REF!,0))</f>
        <v>#REF!</v>
      </c>
      <c r="I18" s="48" t="e">
        <f>INDEX(#REF!,MATCH('Chart tables'!$D$4,#REF!,0),MATCH('Chart tables'!I$8,#REF!,0))</f>
        <v>#REF!</v>
      </c>
      <c r="J18" s="48" t="e">
        <f>INDEX(#REF!,MATCH('Chart tables'!$D$4,#REF!,0),MATCH('Chart tables'!J$8,#REF!,0))</f>
        <v>#REF!</v>
      </c>
      <c r="K18" s="48" t="e">
        <f>INDEX(#REF!,MATCH('Chart tables'!$D$4,#REF!,0),MATCH('Chart tables'!K$8,#REF!,0))</f>
        <v>#REF!</v>
      </c>
      <c r="L18" s="48" t="e">
        <f>INDEX(#REF!,MATCH('Chart tables'!$D$4,#REF!,0),MATCH('Chart tables'!L$8,#REF!,0))</f>
        <v>#REF!</v>
      </c>
      <c r="M18" s="48" t="e">
        <f>INDEX(#REF!,MATCH('Chart tables'!$D$4,#REF!,0),MATCH('Chart tables'!M$8,#REF!,0))</f>
        <v>#REF!</v>
      </c>
      <c r="N18" s="48" t="e">
        <f>INDEX(#REF!,MATCH('Chart tables'!$D$4,#REF!,0),MATCH('Chart tables'!N$8,#REF!,0))</f>
        <v>#REF!</v>
      </c>
      <c r="O18" s="48" t="e">
        <f>INDEX(#REF!,MATCH('Chart tables'!$D$4,#REF!,0),MATCH('Chart tables'!O$8,#REF!,0))</f>
        <v>#REF!</v>
      </c>
      <c r="P18" s="48" t="e">
        <f>INDEX(#REF!,MATCH('Chart tables'!$D$4,#REF!,0),MATCH('Chart tables'!P$8,#REF!,0))</f>
        <v>#REF!</v>
      </c>
      <c r="Q18" s="48" t="e">
        <f>INDEX(#REF!,MATCH('Chart tables'!$D$4,#REF!,0),MATCH('Chart tables'!Q$8,#REF!,0))</f>
        <v>#REF!</v>
      </c>
      <c r="R18" s="48" t="e">
        <f>INDEX(#REF!,MATCH('Chart tables'!$D$4,#REF!,0),MATCH('Chart tables'!R$8,#REF!,0))</f>
        <v>#REF!</v>
      </c>
      <c r="S18" s="48" t="e">
        <f>INDEX(#REF!,MATCH('Chart tables'!$D$4,#REF!,0),MATCH('Chart tables'!S$8,#REF!,0))</f>
        <v>#REF!</v>
      </c>
      <c r="T18" s="48" t="e">
        <f>INDEX(#REF!,MATCH('Chart tables'!$D$4,#REF!,0),MATCH('Chart tables'!T$8,#REF!,0))</f>
        <v>#REF!</v>
      </c>
      <c r="U18" s="48" t="e">
        <f>INDEX(#REF!,MATCH('Chart tables'!$D$4,#REF!,0),MATCH('Chart tables'!U$8,#REF!,0))</f>
        <v>#REF!</v>
      </c>
      <c r="V18" s="48" t="e">
        <f>INDEX(#REF!,MATCH('Chart tables'!$D$4,#REF!,0),MATCH('Chart tables'!V$8,#REF!,0))</f>
        <v>#REF!</v>
      </c>
      <c r="W18" s="48" t="e">
        <f>INDEX(#REF!,MATCH('Chart tables'!$D$4,#REF!,0),MATCH('Chart tables'!W$8,#REF!,0))</f>
        <v>#REF!</v>
      </c>
      <c r="X18" s="48" t="e">
        <f>INDEX(#REF!,MATCH('Chart tables'!$D$4,#REF!,0),MATCH('Chart tables'!X$8,#REF!,0))</f>
        <v>#REF!</v>
      </c>
      <c r="Y18" s="48" t="e">
        <f>INDEX(#REF!,MATCH('Chart tables'!$D$4,#REF!,0),MATCH('Chart tables'!Y$8,#REF!,0))</f>
        <v>#REF!</v>
      </c>
      <c r="Z18" s="48" t="e">
        <f>INDEX(#REF!,MATCH('Chart tables'!$D$4,#REF!,0),MATCH('Chart tables'!Z$8,#REF!,0))</f>
        <v>#REF!</v>
      </c>
      <c r="AA18" s="48" t="e">
        <f>INDEX(#REF!,MATCH('Chart tables'!$D$4,#REF!,0),MATCH('Chart tables'!AA$8,#REF!,0))</f>
        <v>#REF!</v>
      </c>
      <c r="AB18" s="48" t="e">
        <f>INDEX(#REF!,MATCH('Chart tables'!$D$4,#REF!,0),MATCH('Chart tables'!AB$8,#REF!,0))</f>
        <v>#REF!</v>
      </c>
      <c r="AC18" s="48" t="e">
        <f>INDEX(#REF!,MATCH('Chart tables'!$D$4,#REF!,0),MATCH('Chart tables'!AC$8,#REF!,0))</f>
        <v>#REF!</v>
      </c>
      <c r="AD18" s="48" t="e">
        <f>INDEX(#REF!,MATCH('Chart tables'!$D$4,#REF!,0),MATCH('Chart tables'!AD$8,#REF!,0))</f>
        <v>#REF!</v>
      </c>
      <c r="AE18" s="48" t="e">
        <f>INDEX(#REF!,MATCH('Chart tables'!$D$4,#REF!,0),MATCH('Chart tables'!AE$8,#REF!,0))</f>
        <v>#REF!</v>
      </c>
      <c r="AF18" s="48" t="e">
        <f>INDEX(#REF!,MATCH('Chart tables'!$D$4,#REF!,0),MATCH('Chart tables'!AF$8,#REF!,0))</f>
        <v>#REF!</v>
      </c>
      <c r="AG18" s="48" t="e">
        <f>INDEX(#REF!,MATCH('Chart tables'!$D$4,#REF!,0),MATCH('Chart tables'!AG$8,#REF!,0))</f>
        <v>#REF!</v>
      </c>
      <c r="AH18" s="48" t="e">
        <f>INDEX(#REF!,MATCH('Chart tables'!$D$4,#REF!,0),MATCH('Chart tables'!AH$8,#REF!,0))</f>
        <v>#REF!</v>
      </c>
    </row>
    <row r="19" spans="2:34" x14ac:dyDescent="0.2">
      <c r="B19" s="20" t="e">
        <f>'General inputs'!#REF!</f>
        <v>#REF!</v>
      </c>
      <c r="C19" s="5"/>
      <c r="D19" s="5"/>
      <c r="E19" s="48" t="e">
        <f>INDEX(#REF!,MATCH('Chart tables'!$D$4,#REF!,0),MATCH('Chart tables'!E$8,#REF!,0))/1000000</f>
        <v>#REF!</v>
      </c>
      <c r="F19" s="48" t="e">
        <f>INDEX(#REF!,MATCH('Chart tables'!$D$4,#REF!,0),MATCH('Chart tables'!F$8,#REF!,0))</f>
        <v>#REF!</v>
      </c>
      <c r="G19" s="48" t="e">
        <f>INDEX(#REF!,MATCH('Chart tables'!$D$4,#REF!,0),MATCH('Chart tables'!G$8,#REF!,0))</f>
        <v>#REF!</v>
      </c>
      <c r="H19" s="48" t="e">
        <f>INDEX(#REF!,MATCH('Chart tables'!$D$4,#REF!,0),MATCH('Chart tables'!H$8,#REF!,0))</f>
        <v>#REF!</v>
      </c>
      <c r="I19" s="48" t="e">
        <f>INDEX(#REF!,MATCH('Chart tables'!$D$4,#REF!,0),MATCH('Chart tables'!I$8,#REF!,0))</f>
        <v>#REF!</v>
      </c>
      <c r="J19" s="48" t="e">
        <f>INDEX(#REF!,MATCH('Chart tables'!$D$4,#REF!,0),MATCH('Chart tables'!J$8,#REF!,0))</f>
        <v>#REF!</v>
      </c>
      <c r="K19" s="48" t="e">
        <f>INDEX(#REF!,MATCH('Chart tables'!$D$4,#REF!,0),MATCH('Chart tables'!K$8,#REF!,0))</f>
        <v>#REF!</v>
      </c>
      <c r="L19" s="48" t="e">
        <f>INDEX(#REF!,MATCH('Chart tables'!$D$4,#REF!,0),MATCH('Chart tables'!L$8,#REF!,0))</f>
        <v>#REF!</v>
      </c>
      <c r="M19" s="48" t="e">
        <f>INDEX(#REF!,MATCH('Chart tables'!$D$4,#REF!,0),MATCH('Chart tables'!M$8,#REF!,0))</f>
        <v>#REF!</v>
      </c>
      <c r="N19" s="48" t="e">
        <f>INDEX(#REF!,MATCH('Chart tables'!$D$4,#REF!,0),MATCH('Chart tables'!N$8,#REF!,0))</f>
        <v>#REF!</v>
      </c>
      <c r="O19" s="48" t="e">
        <f>INDEX(#REF!,MATCH('Chart tables'!$D$4,#REF!,0),MATCH('Chart tables'!O$8,#REF!,0))</f>
        <v>#REF!</v>
      </c>
      <c r="P19" s="48" t="e">
        <f>INDEX(#REF!,MATCH('Chart tables'!$D$4,#REF!,0),MATCH('Chart tables'!P$8,#REF!,0))</f>
        <v>#REF!</v>
      </c>
      <c r="Q19" s="48" t="e">
        <f>INDEX(#REF!,MATCH('Chart tables'!$D$4,#REF!,0),MATCH('Chart tables'!Q$8,#REF!,0))</f>
        <v>#REF!</v>
      </c>
      <c r="R19" s="48" t="e">
        <f>INDEX(#REF!,MATCH('Chart tables'!$D$4,#REF!,0),MATCH('Chart tables'!R$8,#REF!,0))</f>
        <v>#REF!</v>
      </c>
      <c r="S19" s="48" t="e">
        <f>INDEX(#REF!,MATCH('Chart tables'!$D$4,#REF!,0),MATCH('Chart tables'!S$8,#REF!,0))</f>
        <v>#REF!</v>
      </c>
      <c r="T19" s="48" t="e">
        <f>INDEX(#REF!,MATCH('Chart tables'!$D$4,#REF!,0),MATCH('Chart tables'!T$8,#REF!,0))</f>
        <v>#REF!</v>
      </c>
      <c r="U19" s="48" t="e">
        <f>INDEX(#REF!,MATCH('Chart tables'!$D$4,#REF!,0),MATCH('Chart tables'!U$8,#REF!,0))</f>
        <v>#REF!</v>
      </c>
      <c r="V19" s="48" t="e">
        <f>INDEX(#REF!,MATCH('Chart tables'!$D$4,#REF!,0),MATCH('Chart tables'!V$8,#REF!,0))</f>
        <v>#REF!</v>
      </c>
      <c r="W19" s="48" t="e">
        <f>INDEX(#REF!,MATCH('Chart tables'!$D$4,#REF!,0),MATCH('Chart tables'!W$8,#REF!,0))</f>
        <v>#REF!</v>
      </c>
      <c r="X19" s="48" t="e">
        <f>INDEX(#REF!,MATCH('Chart tables'!$D$4,#REF!,0),MATCH('Chart tables'!X$8,#REF!,0))</f>
        <v>#REF!</v>
      </c>
      <c r="Y19" s="48" t="e">
        <f>INDEX(#REF!,MATCH('Chart tables'!$D$4,#REF!,0),MATCH('Chart tables'!Y$8,#REF!,0))</f>
        <v>#REF!</v>
      </c>
      <c r="Z19" s="48" t="e">
        <f>INDEX(#REF!,MATCH('Chart tables'!$D$4,#REF!,0),MATCH('Chart tables'!Z$8,#REF!,0))</f>
        <v>#REF!</v>
      </c>
      <c r="AA19" s="48" t="e">
        <f>INDEX(#REF!,MATCH('Chart tables'!$D$4,#REF!,0),MATCH('Chart tables'!AA$8,#REF!,0))</f>
        <v>#REF!</v>
      </c>
      <c r="AB19" s="48" t="e">
        <f>INDEX(#REF!,MATCH('Chart tables'!$D$4,#REF!,0),MATCH('Chart tables'!AB$8,#REF!,0))</f>
        <v>#REF!</v>
      </c>
      <c r="AC19" s="48" t="e">
        <f>INDEX(#REF!,MATCH('Chart tables'!$D$4,#REF!,0),MATCH('Chart tables'!AC$8,#REF!,0))</f>
        <v>#REF!</v>
      </c>
      <c r="AD19" s="48" t="e">
        <f>INDEX(#REF!,MATCH('Chart tables'!$D$4,#REF!,0),MATCH('Chart tables'!AD$8,#REF!,0))</f>
        <v>#REF!</v>
      </c>
      <c r="AE19" s="48" t="e">
        <f>INDEX(#REF!,MATCH('Chart tables'!$D$4,#REF!,0),MATCH('Chart tables'!AE$8,#REF!,0))</f>
        <v>#REF!</v>
      </c>
      <c r="AF19" s="48" t="e">
        <f>INDEX(#REF!,MATCH('Chart tables'!$D$4,#REF!,0),MATCH('Chart tables'!AF$8,#REF!,0))</f>
        <v>#REF!</v>
      </c>
      <c r="AG19" s="48" t="e">
        <f>INDEX(#REF!,MATCH('Chart tables'!$D$4,#REF!,0),MATCH('Chart tables'!AG$8,#REF!,0))</f>
        <v>#REF!</v>
      </c>
      <c r="AH19" s="48" t="e">
        <f>INDEX(#REF!,MATCH('Chart tables'!$D$4,#REF!,0),MATCH('Chart tables'!AH$8,#REF!,0))</f>
        <v>#REF!</v>
      </c>
    </row>
    <row r="20" spans="2:34" x14ac:dyDescent="0.2">
      <c r="B20" s="20" t="e">
        <f>'General inputs'!#REF!</f>
        <v>#REF!</v>
      </c>
      <c r="C20" s="5"/>
      <c r="D20" s="5"/>
      <c r="E20" s="48" t="e">
        <f>INDEX(#REF!,MATCH('Chart tables'!$D$4,#REF!,0),MATCH('Chart tables'!E$8,#REF!,0))/1000000</f>
        <v>#REF!</v>
      </c>
      <c r="F20" s="48" t="e">
        <f>INDEX(#REF!,MATCH('Chart tables'!$D$4,#REF!,0),MATCH('Chart tables'!F$8,#REF!,0))</f>
        <v>#REF!</v>
      </c>
      <c r="G20" s="48" t="e">
        <f>INDEX(#REF!,MATCH('Chart tables'!$D$4,#REF!,0),MATCH('Chart tables'!G$8,#REF!,0))</f>
        <v>#REF!</v>
      </c>
      <c r="H20" s="48" t="e">
        <f>INDEX(#REF!,MATCH('Chart tables'!$D$4,#REF!,0),MATCH('Chart tables'!H$8,#REF!,0))</f>
        <v>#REF!</v>
      </c>
      <c r="I20" s="48" t="e">
        <f>INDEX(#REF!,MATCH('Chart tables'!$D$4,#REF!,0),MATCH('Chart tables'!I$8,#REF!,0))</f>
        <v>#REF!</v>
      </c>
      <c r="J20" s="48" t="e">
        <f>INDEX(#REF!,MATCH('Chart tables'!$D$4,#REF!,0),MATCH('Chart tables'!J$8,#REF!,0))</f>
        <v>#REF!</v>
      </c>
      <c r="K20" s="48" t="e">
        <f>INDEX(#REF!,MATCH('Chart tables'!$D$4,#REF!,0),MATCH('Chart tables'!K$8,#REF!,0))</f>
        <v>#REF!</v>
      </c>
      <c r="L20" s="48" t="e">
        <f>INDEX(#REF!,MATCH('Chart tables'!$D$4,#REF!,0),MATCH('Chart tables'!L$8,#REF!,0))</f>
        <v>#REF!</v>
      </c>
      <c r="M20" s="48" t="e">
        <f>INDEX(#REF!,MATCH('Chart tables'!$D$4,#REF!,0),MATCH('Chart tables'!M$8,#REF!,0))</f>
        <v>#REF!</v>
      </c>
      <c r="N20" s="48" t="e">
        <f>INDEX(#REF!,MATCH('Chart tables'!$D$4,#REF!,0),MATCH('Chart tables'!N$8,#REF!,0))</f>
        <v>#REF!</v>
      </c>
      <c r="O20" s="48" t="e">
        <f>INDEX(#REF!,MATCH('Chart tables'!$D$4,#REF!,0),MATCH('Chart tables'!O$8,#REF!,0))</f>
        <v>#REF!</v>
      </c>
      <c r="P20" s="48" t="e">
        <f>INDEX(#REF!,MATCH('Chart tables'!$D$4,#REF!,0),MATCH('Chart tables'!P$8,#REF!,0))</f>
        <v>#REF!</v>
      </c>
      <c r="Q20" s="48" t="e">
        <f>INDEX(#REF!,MATCH('Chart tables'!$D$4,#REF!,0),MATCH('Chart tables'!Q$8,#REF!,0))</f>
        <v>#REF!</v>
      </c>
      <c r="R20" s="48" t="e">
        <f>INDEX(#REF!,MATCH('Chart tables'!$D$4,#REF!,0),MATCH('Chart tables'!R$8,#REF!,0))</f>
        <v>#REF!</v>
      </c>
      <c r="S20" s="48" t="e">
        <f>INDEX(#REF!,MATCH('Chart tables'!$D$4,#REF!,0),MATCH('Chart tables'!S$8,#REF!,0))</f>
        <v>#REF!</v>
      </c>
      <c r="T20" s="48" t="e">
        <f>INDEX(#REF!,MATCH('Chart tables'!$D$4,#REF!,0),MATCH('Chart tables'!T$8,#REF!,0))</f>
        <v>#REF!</v>
      </c>
      <c r="U20" s="48" t="e">
        <f>INDEX(#REF!,MATCH('Chart tables'!$D$4,#REF!,0),MATCH('Chart tables'!U$8,#REF!,0))</f>
        <v>#REF!</v>
      </c>
      <c r="V20" s="48" t="e">
        <f>INDEX(#REF!,MATCH('Chart tables'!$D$4,#REF!,0),MATCH('Chart tables'!V$8,#REF!,0))</f>
        <v>#REF!</v>
      </c>
      <c r="W20" s="48" t="e">
        <f>INDEX(#REF!,MATCH('Chart tables'!$D$4,#REF!,0),MATCH('Chart tables'!W$8,#REF!,0))</f>
        <v>#REF!</v>
      </c>
      <c r="X20" s="48" t="e">
        <f>INDEX(#REF!,MATCH('Chart tables'!$D$4,#REF!,0),MATCH('Chart tables'!X$8,#REF!,0))</f>
        <v>#REF!</v>
      </c>
      <c r="Y20" s="48" t="e">
        <f>INDEX(#REF!,MATCH('Chart tables'!$D$4,#REF!,0),MATCH('Chart tables'!Y$8,#REF!,0))</f>
        <v>#REF!</v>
      </c>
      <c r="Z20" s="48" t="e">
        <f>INDEX(#REF!,MATCH('Chart tables'!$D$4,#REF!,0),MATCH('Chart tables'!Z$8,#REF!,0))</f>
        <v>#REF!</v>
      </c>
      <c r="AA20" s="48" t="e">
        <f>INDEX(#REF!,MATCH('Chart tables'!$D$4,#REF!,0),MATCH('Chart tables'!AA$8,#REF!,0))</f>
        <v>#REF!</v>
      </c>
      <c r="AB20" s="48" t="e">
        <f>INDEX(#REF!,MATCH('Chart tables'!$D$4,#REF!,0),MATCH('Chart tables'!AB$8,#REF!,0))</f>
        <v>#REF!</v>
      </c>
      <c r="AC20" s="48" t="e">
        <f>INDEX(#REF!,MATCH('Chart tables'!$D$4,#REF!,0),MATCH('Chart tables'!AC$8,#REF!,0))</f>
        <v>#REF!</v>
      </c>
      <c r="AD20" s="48" t="e">
        <f>INDEX(#REF!,MATCH('Chart tables'!$D$4,#REF!,0),MATCH('Chart tables'!AD$8,#REF!,0))</f>
        <v>#REF!</v>
      </c>
      <c r="AE20" s="48" t="e">
        <f>INDEX(#REF!,MATCH('Chart tables'!$D$4,#REF!,0),MATCH('Chart tables'!AE$8,#REF!,0))</f>
        <v>#REF!</v>
      </c>
      <c r="AF20" s="48" t="e">
        <f>INDEX(#REF!,MATCH('Chart tables'!$D$4,#REF!,0),MATCH('Chart tables'!AF$8,#REF!,0))</f>
        <v>#REF!</v>
      </c>
      <c r="AG20" s="48" t="e">
        <f>INDEX(#REF!,MATCH('Chart tables'!$D$4,#REF!,0),MATCH('Chart tables'!AG$8,#REF!,0))</f>
        <v>#REF!</v>
      </c>
      <c r="AH20" s="48" t="e">
        <f>INDEX(#REF!,MATCH('Chart tables'!$D$4,#REF!,0),MATCH('Chart tables'!AH$8,#REF!,0))</f>
        <v>#REF!</v>
      </c>
    </row>
    <row r="21" spans="2:34" x14ac:dyDescent="0.2">
      <c r="B21" s="20" t="e">
        <f>'General inputs'!#REF!</f>
        <v>#REF!</v>
      </c>
      <c r="C21" s="5"/>
      <c r="D21" s="5"/>
      <c r="E21" s="48" t="e">
        <f>INDEX(#REF!,MATCH('Chart tables'!$D$4,#REF!,0),MATCH('Chart tables'!E$8,#REF!,0))/1000000</f>
        <v>#REF!</v>
      </c>
      <c r="F21" s="48" t="e">
        <f>INDEX(#REF!,MATCH('Chart tables'!$D$4,#REF!,0),MATCH('Chart tables'!F$8,#REF!,0))</f>
        <v>#REF!</v>
      </c>
      <c r="G21" s="48" t="e">
        <f>INDEX(#REF!,MATCH('Chart tables'!$D$4,#REF!,0),MATCH('Chart tables'!G$8,#REF!,0))</f>
        <v>#REF!</v>
      </c>
      <c r="H21" s="48" t="e">
        <f>INDEX(#REF!,MATCH('Chart tables'!$D$4,#REF!,0),MATCH('Chart tables'!H$8,#REF!,0))</f>
        <v>#REF!</v>
      </c>
      <c r="I21" s="48" t="e">
        <f>INDEX(#REF!,MATCH('Chart tables'!$D$4,#REF!,0),MATCH('Chart tables'!I$8,#REF!,0))</f>
        <v>#REF!</v>
      </c>
      <c r="J21" s="48" t="e">
        <f>INDEX(#REF!,MATCH('Chart tables'!$D$4,#REF!,0),MATCH('Chart tables'!J$8,#REF!,0))</f>
        <v>#REF!</v>
      </c>
      <c r="K21" s="48" t="e">
        <f>INDEX(#REF!,MATCH('Chart tables'!$D$4,#REF!,0),MATCH('Chart tables'!K$8,#REF!,0))</f>
        <v>#REF!</v>
      </c>
      <c r="L21" s="48" t="e">
        <f>INDEX(#REF!,MATCH('Chart tables'!$D$4,#REF!,0),MATCH('Chart tables'!L$8,#REF!,0))</f>
        <v>#REF!</v>
      </c>
      <c r="M21" s="48" t="e">
        <f>INDEX(#REF!,MATCH('Chart tables'!$D$4,#REF!,0),MATCH('Chart tables'!M$8,#REF!,0))</f>
        <v>#REF!</v>
      </c>
      <c r="N21" s="48" t="e">
        <f>INDEX(#REF!,MATCH('Chart tables'!$D$4,#REF!,0),MATCH('Chart tables'!N$8,#REF!,0))</f>
        <v>#REF!</v>
      </c>
      <c r="O21" s="48" t="e">
        <f>INDEX(#REF!,MATCH('Chart tables'!$D$4,#REF!,0),MATCH('Chart tables'!O$8,#REF!,0))</f>
        <v>#REF!</v>
      </c>
      <c r="P21" s="48" t="e">
        <f>INDEX(#REF!,MATCH('Chart tables'!$D$4,#REF!,0),MATCH('Chart tables'!P$8,#REF!,0))</f>
        <v>#REF!</v>
      </c>
      <c r="Q21" s="48" t="e">
        <f>INDEX(#REF!,MATCH('Chart tables'!$D$4,#REF!,0),MATCH('Chart tables'!Q$8,#REF!,0))</f>
        <v>#REF!</v>
      </c>
      <c r="R21" s="48" t="e">
        <f>INDEX(#REF!,MATCH('Chart tables'!$D$4,#REF!,0),MATCH('Chart tables'!R$8,#REF!,0))</f>
        <v>#REF!</v>
      </c>
      <c r="S21" s="48" t="e">
        <f>INDEX(#REF!,MATCH('Chart tables'!$D$4,#REF!,0),MATCH('Chart tables'!S$8,#REF!,0))</f>
        <v>#REF!</v>
      </c>
      <c r="T21" s="48" t="e">
        <f>INDEX(#REF!,MATCH('Chart tables'!$D$4,#REF!,0),MATCH('Chart tables'!T$8,#REF!,0))</f>
        <v>#REF!</v>
      </c>
      <c r="U21" s="48" t="e">
        <f>INDEX(#REF!,MATCH('Chart tables'!$D$4,#REF!,0),MATCH('Chart tables'!U$8,#REF!,0))</f>
        <v>#REF!</v>
      </c>
      <c r="V21" s="48" t="e">
        <f>INDEX(#REF!,MATCH('Chart tables'!$D$4,#REF!,0),MATCH('Chart tables'!V$8,#REF!,0))</f>
        <v>#REF!</v>
      </c>
      <c r="W21" s="48" t="e">
        <f>INDEX(#REF!,MATCH('Chart tables'!$D$4,#REF!,0),MATCH('Chart tables'!W$8,#REF!,0))</f>
        <v>#REF!</v>
      </c>
      <c r="X21" s="48" t="e">
        <f>INDEX(#REF!,MATCH('Chart tables'!$D$4,#REF!,0),MATCH('Chart tables'!X$8,#REF!,0))</f>
        <v>#REF!</v>
      </c>
      <c r="Y21" s="48" t="e">
        <f>INDEX(#REF!,MATCH('Chart tables'!$D$4,#REF!,0),MATCH('Chart tables'!Y$8,#REF!,0))</f>
        <v>#REF!</v>
      </c>
      <c r="Z21" s="48" t="e">
        <f>INDEX(#REF!,MATCH('Chart tables'!$D$4,#REF!,0),MATCH('Chart tables'!Z$8,#REF!,0))</f>
        <v>#REF!</v>
      </c>
      <c r="AA21" s="48" t="e">
        <f>INDEX(#REF!,MATCH('Chart tables'!$D$4,#REF!,0),MATCH('Chart tables'!AA$8,#REF!,0))</f>
        <v>#REF!</v>
      </c>
      <c r="AB21" s="48" t="e">
        <f>INDEX(#REF!,MATCH('Chart tables'!$D$4,#REF!,0),MATCH('Chart tables'!AB$8,#REF!,0))</f>
        <v>#REF!</v>
      </c>
      <c r="AC21" s="48" t="e">
        <f>INDEX(#REF!,MATCH('Chart tables'!$D$4,#REF!,0),MATCH('Chart tables'!AC$8,#REF!,0))</f>
        <v>#REF!</v>
      </c>
      <c r="AD21" s="48" t="e">
        <f>INDEX(#REF!,MATCH('Chart tables'!$D$4,#REF!,0),MATCH('Chart tables'!AD$8,#REF!,0))</f>
        <v>#REF!</v>
      </c>
      <c r="AE21" s="48" t="e">
        <f>INDEX(#REF!,MATCH('Chart tables'!$D$4,#REF!,0),MATCH('Chart tables'!AE$8,#REF!,0))</f>
        <v>#REF!</v>
      </c>
      <c r="AF21" s="48" t="e">
        <f>INDEX(#REF!,MATCH('Chart tables'!$D$4,#REF!,0),MATCH('Chart tables'!AF$8,#REF!,0))</f>
        <v>#REF!</v>
      </c>
      <c r="AG21" s="48" t="e">
        <f>INDEX(#REF!,MATCH('Chart tables'!$D$4,#REF!,0),MATCH('Chart tables'!AG$8,#REF!,0))</f>
        <v>#REF!</v>
      </c>
      <c r="AH21" s="48" t="e">
        <f>INDEX(#REF!,MATCH('Chart tables'!$D$4,#REF!,0),MATCH('Chart tables'!AH$8,#REF!,0))</f>
        <v>#REF!</v>
      </c>
    </row>
    <row r="22" spans="2:34" x14ac:dyDescent="0.2">
      <c r="B22" s="20" t="e">
        <f>'General inputs'!#REF!</f>
        <v>#REF!</v>
      </c>
      <c r="C22" s="5"/>
      <c r="D22" s="5"/>
      <c r="E22" s="48" t="e">
        <f>INDEX(#REF!,MATCH('Chart tables'!$D$4,#REF!,0),MATCH('Chart tables'!E$8,#REF!,0))/1000000</f>
        <v>#REF!</v>
      </c>
      <c r="F22" s="48" t="e">
        <f>INDEX(#REF!,MATCH('Chart tables'!$D$4,#REF!,0),MATCH('Chart tables'!F$8,#REF!,0))</f>
        <v>#REF!</v>
      </c>
      <c r="G22" s="48" t="e">
        <f>INDEX(#REF!,MATCH('Chart tables'!$D$4,#REF!,0),MATCH('Chart tables'!G$8,#REF!,0))</f>
        <v>#REF!</v>
      </c>
      <c r="H22" s="48" t="e">
        <f>INDEX(#REF!,MATCH('Chart tables'!$D$4,#REF!,0),MATCH('Chart tables'!H$8,#REF!,0))</f>
        <v>#REF!</v>
      </c>
      <c r="I22" s="48" t="e">
        <f>INDEX(#REF!,MATCH('Chart tables'!$D$4,#REF!,0),MATCH('Chart tables'!I$8,#REF!,0))</f>
        <v>#REF!</v>
      </c>
      <c r="J22" s="48" t="e">
        <f>INDEX(#REF!,MATCH('Chart tables'!$D$4,#REF!,0),MATCH('Chart tables'!J$8,#REF!,0))</f>
        <v>#REF!</v>
      </c>
      <c r="K22" s="48" t="e">
        <f>INDEX(#REF!,MATCH('Chart tables'!$D$4,#REF!,0),MATCH('Chart tables'!K$8,#REF!,0))</f>
        <v>#REF!</v>
      </c>
      <c r="L22" s="48" t="e">
        <f>INDEX(#REF!,MATCH('Chart tables'!$D$4,#REF!,0),MATCH('Chart tables'!L$8,#REF!,0))</f>
        <v>#REF!</v>
      </c>
      <c r="M22" s="48" t="e">
        <f>INDEX(#REF!,MATCH('Chart tables'!$D$4,#REF!,0),MATCH('Chart tables'!M$8,#REF!,0))</f>
        <v>#REF!</v>
      </c>
      <c r="N22" s="48" t="e">
        <f>INDEX(#REF!,MATCH('Chart tables'!$D$4,#REF!,0),MATCH('Chart tables'!N$8,#REF!,0))</f>
        <v>#REF!</v>
      </c>
      <c r="O22" s="48" t="e">
        <f>INDEX(#REF!,MATCH('Chart tables'!$D$4,#REF!,0),MATCH('Chart tables'!O$8,#REF!,0))</f>
        <v>#REF!</v>
      </c>
      <c r="P22" s="48" t="e">
        <f>INDEX(#REF!,MATCH('Chart tables'!$D$4,#REF!,0),MATCH('Chart tables'!P$8,#REF!,0))</f>
        <v>#REF!</v>
      </c>
      <c r="Q22" s="48" t="e">
        <f>INDEX(#REF!,MATCH('Chart tables'!$D$4,#REF!,0),MATCH('Chart tables'!Q$8,#REF!,0))</f>
        <v>#REF!</v>
      </c>
      <c r="R22" s="48" t="e">
        <f>INDEX(#REF!,MATCH('Chart tables'!$D$4,#REF!,0),MATCH('Chart tables'!R$8,#REF!,0))</f>
        <v>#REF!</v>
      </c>
      <c r="S22" s="48" t="e">
        <f>INDEX(#REF!,MATCH('Chart tables'!$D$4,#REF!,0),MATCH('Chart tables'!S$8,#REF!,0))</f>
        <v>#REF!</v>
      </c>
      <c r="T22" s="48" t="e">
        <f>INDEX(#REF!,MATCH('Chart tables'!$D$4,#REF!,0),MATCH('Chart tables'!T$8,#REF!,0))</f>
        <v>#REF!</v>
      </c>
      <c r="U22" s="48" t="e">
        <f>INDEX(#REF!,MATCH('Chart tables'!$D$4,#REF!,0),MATCH('Chart tables'!U$8,#REF!,0))</f>
        <v>#REF!</v>
      </c>
      <c r="V22" s="48" t="e">
        <f>INDEX(#REF!,MATCH('Chart tables'!$D$4,#REF!,0),MATCH('Chart tables'!V$8,#REF!,0))</f>
        <v>#REF!</v>
      </c>
      <c r="W22" s="48" t="e">
        <f>INDEX(#REF!,MATCH('Chart tables'!$D$4,#REF!,0),MATCH('Chart tables'!W$8,#REF!,0))</f>
        <v>#REF!</v>
      </c>
      <c r="X22" s="48" t="e">
        <f>INDEX(#REF!,MATCH('Chart tables'!$D$4,#REF!,0),MATCH('Chart tables'!X$8,#REF!,0))</f>
        <v>#REF!</v>
      </c>
      <c r="Y22" s="48" t="e">
        <f>INDEX(#REF!,MATCH('Chart tables'!$D$4,#REF!,0),MATCH('Chart tables'!Y$8,#REF!,0))</f>
        <v>#REF!</v>
      </c>
      <c r="Z22" s="48" t="e">
        <f>INDEX(#REF!,MATCH('Chart tables'!$D$4,#REF!,0),MATCH('Chart tables'!Z$8,#REF!,0))</f>
        <v>#REF!</v>
      </c>
      <c r="AA22" s="48" t="e">
        <f>INDEX(#REF!,MATCH('Chart tables'!$D$4,#REF!,0),MATCH('Chart tables'!AA$8,#REF!,0))</f>
        <v>#REF!</v>
      </c>
      <c r="AB22" s="48" t="e">
        <f>INDEX(#REF!,MATCH('Chart tables'!$D$4,#REF!,0),MATCH('Chart tables'!AB$8,#REF!,0))</f>
        <v>#REF!</v>
      </c>
      <c r="AC22" s="48" t="e">
        <f>INDEX(#REF!,MATCH('Chart tables'!$D$4,#REF!,0),MATCH('Chart tables'!AC$8,#REF!,0))</f>
        <v>#REF!</v>
      </c>
      <c r="AD22" s="48" t="e">
        <f>INDEX(#REF!,MATCH('Chart tables'!$D$4,#REF!,0),MATCH('Chart tables'!AD$8,#REF!,0))</f>
        <v>#REF!</v>
      </c>
      <c r="AE22" s="48" t="e">
        <f>INDEX(#REF!,MATCH('Chart tables'!$D$4,#REF!,0),MATCH('Chart tables'!AE$8,#REF!,0))</f>
        <v>#REF!</v>
      </c>
      <c r="AF22" s="48" t="e">
        <f>INDEX(#REF!,MATCH('Chart tables'!$D$4,#REF!,0),MATCH('Chart tables'!AF$8,#REF!,0))</f>
        <v>#REF!</v>
      </c>
      <c r="AG22" s="48" t="e">
        <f>INDEX(#REF!,MATCH('Chart tables'!$D$4,#REF!,0),MATCH('Chart tables'!AG$8,#REF!,0))</f>
        <v>#REF!</v>
      </c>
      <c r="AH22" s="48" t="e">
        <f>INDEX(#REF!,MATCH('Chart tables'!$D$4,#REF!,0),MATCH('Chart tables'!AH$8,#REF!,0))</f>
        <v>#REF!</v>
      </c>
    </row>
    <row r="24" spans="2:34" ht="15" x14ac:dyDescent="0.25">
      <c r="B24" s="50" t="str">
        <f>$D$4</f>
        <v>Option 7D</v>
      </c>
      <c r="C24" s="49" t="e">
        <f>'General inputs'!#REF!</f>
        <v>#REF!</v>
      </c>
      <c r="D24" s="49"/>
      <c r="E24" s="32">
        <f>FirstYear</f>
        <v>2022</v>
      </c>
      <c r="F24" s="32">
        <f>E24+1</f>
        <v>2023</v>
      </c>
      <c r="G24" s="32">
        <f t="shared" ref="G24" si="29">F24+1</f>
        <v>2024</v>
      </c>
      <c r="H24" s="32">
        <f t="shared" ref="H24" si="30">G24+1</f>
        <v>2025</v>
      </c>
      <c r="I24" s="32">
        <f t="shared" ref="I24" si="31">H24+1</f>
        <v>2026</v>
      </c>
      <c r="J24" s="32">
        <f t="shared" ref="J24" si="32">I24+1</f>
        <v>2027</v>
      </c>
      <c r="K24" s="32">
        <f t="shared" ref="K24" si="33">J24+1</f>
        <v>2028</v>
      </c>
      <c r="L24" s="32">
        <f t="shared" ref="L24" si="34">K24+1</f>
        <v>2029</v>
      </c>
      <c r="M24" s="32">
        <f t="shared" ref="M24" si="35">L24+1</f>
        <v>2030</v>
      </c>
      <c r="N24" s="32">
        <f t="shared" ref="N24" si="36">M24+1</f>
        <v>2031</v>
      </c>
      <c r="O24" s="32">
        <f t="shared" ref="O24" si="37">N24+1</f>
        <v>2032</v>
      </c>
      <c r="P24" s="32">
        <f t="shared" ref="P24" si="38">O24+1</f>
        <v>2033</v>
      </c>
      <c r="Q24" s="32">
        <f t="shared" ref="Q24" si="39">P24+1</f>
        <v>2034</v>
      </c>
      <c r="R24" s="32">
        <f t="shared" ref="R24" si="40">Q24+1</f>
        <v>2035</v>
      </c>
      <c r="S24" s="32">
        <f t="shared" ref="S24" si="41">R24+1</f>
        <v>2036</v>
      </c>
      <c r="T24" s="32">
        <f t="shared" ref="T24" si="42">S24+1</f>
        <v>2037</v>
      </c>
      <c r="U24" s="32">
        <f t="shared" ref="U24" si="43">T24+1</f>
        <v>2038</v>
      </c>
      <c r="V24" s="32">
        <f t="shared" ref="V24" si="44">U24+1</f>
        <v>2039</v>
      </c>
      <c r="W24" s="32">
        <f t="shared" ref="W24" si="45">V24+1</f>
        <v>2040</v>
      </c>
      <c r="X24" s="32">
        <f t="shared" ref="X24" si="46">W24+1</f>
        <v>2041</v>
      </c>
      <c r="Y24" s="32">
        <f t="shared" ref="Y24" si="47">X24+1</f>
        <v>2042</v>
      </c>
      <c r="Z24" s="32">
        <f t="shared" ref="Z24" si="48">Y24+1</f>
        <v>2043</v>
      </c>
      <c r="AA24" s="32">
        <f t="shared" ref="AA24" si="49">Z24+1</f>
        <v>2044</v>
      </c>
      <c r="AB24" s="32">
        <f t="shared" ref="AB24" si="50">AA24+1</f>
        <v>2045</v>
      </c>
      <c r="AC24" s="32">
        <f t="shared" ref="AC24" si="51">AB24+1</f>
        <v>2046</v>
      </c>
      <c r="AD24" s="32">
        <f t="shared" ref="AD24" si="52">AC24+1</f>
        <v>2047</v>
      </c>
      <c r="AE24" s="32">
        <f t="shared" ref="AE24" si="53">AD24+1</f>
        <v>2048</v>
      </c>
      <c r="AF24" s="32">
        <f t="shared" ref="AF24" si="54">AE24+1</f>
        <v>2049</v>
      </c>
      <c r="AG24" s="32">
        <f t="shared" ref="AG24" si="55">AF24+1</f>
        <v>2050</v>
      </c>
      <c r="AH24" s="32">
        <f t="shared" ref="AH24" si="56">AG24+1</f>
        <v>2051</v>
      </c>
    </row>
    <row r="25" spans="2:34" x14ac:dyDescent="0.2">
      <c r="B25" s="20" t="e">
        <f>'General inputs'!#REF!</f>
        <v>#REF!</v>
      </c>
      <c r="C25" s="5"/>
      <c r="D25" s="5"/>
      <c r="E25" s="48" t="e">
        <f>INDEX(#REF!,MATCH('Chart tables'!$D$4,#REF!,0),MATCH('Chart tables'!E$8,#REF!,0))/1000000</f>
        <v>#REF!</v>
      </c>
      <c r="F25" s="48" t="e">
        <f>INDEX(#REF!,MATCH('Chart tables'!$D$4,#REF!,0),MATCH('Chart tables'!F$8,#REF!,0))</f>
        <v>#REF!</v>
      </c>
      <c r="G25" s="48" t="e">
        <f>INDEX(#REF!,MATCH('Chart tables'!$D$4,#REF!,0),MATCH('Chart tables'!G$8,#REF!,0))</f>
        <v>#REF!</v>
      </c>
      <c r="H25" s="48" t="e">
        <f>INDEX(#REF!,MATCH('Chart tables'!$D$4,#REF!,0),MATCH('Chart tables'!H$8,#REF!,0))</f>
        <v>#REF!</v>
      </c>
      <c r="I25" s="48" t="e">
        <f>INDEX(#REF!,MATCH('Chart tables'!$D$4,#REF!,0),MATCH('Chart tables'!I$8,#REF!,0))</f>
        <v>#REF!</v>
      </c>
      <c r="J25" s="48" t="e">
        <f>INDEX(#REF!,MATCH('Chart tables'!$D$4,#REF!,0),MATCH('Chart tables'!J$8,#REF!,0))</f>
        <v>#REF!</v>
      </c>
      <c r="K25" s="48" t="e">
        <f>INDEX(#REF!,MATCH('Chart tables'!$D$4,#REF!,0),MATCH('Chart tables'!K$8,#REF!,0))</f>
        <v>#REF!</v>
      </c>
      <c r="L25" s="48" t="e">
        <f>INDEX(#REF!,MATCH('Chart tables'!$D$4,#REF!,0),MATCH('Chart tables'!L$8,#REF!,0))</f>
        <v>#REF!</v>
      </c>
      <c r="M25" s="48" t="e">
        <f>INDEX(#REF!,MATCH('Chart tables'!$D$4,#REF!,0),MATCH('Chart tables'!M$8,#REF!,0))</f>
        <v>#REF!</v>
      </c>
      <c r="N25" s="48" t="e">
        <f>INDEX(#REF!,MATCH('Chart tables'!$D$4,#REF!,0),MATCH('Chart tables'!N$8,#REF!,0))</f>
        <v>#REF!</v>
      </c>
      <c r="O25" s="48" t="e">
        <f>INDEX(#REF!,MATCH('Chart tables'!$D$4,#REF!,0),MATCH('Chart tables'!O$8,#REF!,0))</f>
        <v>#REF!</v>
      </c>
      <c r="P25" s="48" t="e">
        <f>INDEX(#REF!,MATCH('Chart tables'!$D$4,#REF!,0),MATCH('Chart tables'!P$8,#REF!,0))</f>
        <v>#REF!</v>
      </c>
      <c r="Q25" s="48" t="e">
        <f>INDEX(#REF!,MATCH('Chart tables'!$D$4,#REF!,0),MATCH('Chart tables'!Q$8,#REF!,0))</f>
        <v>#REF!</v>
      </c>
      <c r="R25" s="48" t="e">
        <f>INDEX(#REF!,MATCH('Chart tables'!$D$4,#REF!,0),MATCH('Chart tables'!R$8,#REF!,0))</f>
        <v>#REF!</v>
      </c>
      <c r="S25" s="48" t="e">
        <f>INDEX(#REF!,MATCH('Chart tables'!$D$4,#REF!,0),MATCH('Chart tables'!S$8,#REF!,0))</f>
        <v>#REF!</v>
      </c>
      <c r="T25" s="48" t="e">
        <f>INDEX(#REF!,MATCH('Chart tables'!$D$4,#REF!,0),MATCH('Chart tables'!T$8,#REF!,0))</f>
        <v>#REF!</v>
      </c>
      <c r="U25" s="48" t="e">
        <f>INDEX(#REF!,MATCH('Chart tables'!$D$4,#REF!,0),MATCH('Chart tables'!U$8,#REF!,0))</f>
        <v>#REF!</v>
      </c>
      <c r="V25" s="48" t="e">
        <f>INDEX(#REF!,MATCH('Chart tables'!$D$4,#REF!,0),MATCH('Chart tables'!V$8,#REF!,0))</f>
        <v>#REF!</v>
      </c>
      <c r="W25" s="48" t="e">
        <f>INDEX(#REF!,MATCH('Chart tables'!$D$4,#REF!,0),MATCH('Chart tables'!W$8,#REF!,0))</f>
        <v>#REF!</v>
      </c>
      <c r="X25" s="48" t="e">
        <f>INDEX(#REF!,MATCH('Chart tables'!$D$4,#REF!,0),MATCH('Chart tables'!X$8,#REF!,0))</f>
        <v>#REF!</v>
      </c>
      <c r="Y25" s="48" t="e">
        <f>INDEX(#REF!,MATCH('Chart tables'!$D$4,#REF!,0),MATCH('Chart tables'!Y$8,#REF!,0))</f>
        <v>#REF!</v>
      </c>
      <c r="Z25" s="48" t="e">
        <f>INDEX(#REF!,MATCH('Chart tables'!$D$4,#REF!,0),MATCH('Chart tables'!Z$8,#REF!,0))</f>
        <v>#REF!</v>
      </c>
      <c r="AA25" s="48" t="e">
        <f>INDEX(#REF!,MATCH('Chart tables'!$D$4,#REF!,0),MATCH('Chart tables'!AA$8,#REF!,0))</f>
        <v>#REF!</v>
      </c>
      <c r="AB25" s="48" t="e">
        <f>INDEX(#REF!,MATCH('Chart tables'!$D$4,#REF!,0),MATCH('Chart tables'!AB$8,#REF!,0))</f>
        <v>#REF!</v>
      </c>
      <c r="AC25" s="48" t="e">
        <f>INDEX(#REF!,MATCH('Chart tables'!$D$4,#REF!,0),MATCH('Chart tables'!AC$8,#REF!,0))</f>
        <v>#REF!</v>
      </c>
      <c r="AD25" s="48" t="e">
        <f>INDEX(#REF!,MATCH('Chart tables'!$D$4,#REF!,0),MATCH('Chart tables'!AD$8,#REF!,0))</f>
        <v>#REF!</v>
      </c>
      <c r="AE25" s="48" t="e">
        <f>INDEX(#REF!,MATCH('Chart tables'!$D$4,#REF!,0),MATCH('Chart tables'!AE$8,#REF!,0))</f>
        <v>#REF!</v>
      </c>
      <c r="AF25" s="48" t="e">
        <f>INDEX(#REF!,MATCH('Chart tables'!$D$4,#REF!,0),MATCH('Chart tables'!AF$8,#REF!,0))</f>
        <v>#REF!</v>
      </c>
      <c r="AG25" s="48" t="e">
        <f>INDEX(#REF!,MATCH('Chart tables'!$D$4,#REF!,0),MATCH('Chart tables'!AG$8,#REF!,0))</f>
        <v>#REF!</v>
      </c>
      <c r="AH25" s="48" t="e">
        <f>INDEX(#REF!,MATCH('Chart tables'!$D$4,#REF!,0),MATCH('Chart tables'!AH$8,#REF!,0))</f>
        <v>#REF!</v>
      </c>
    </row>
    <row r="26" spans="2:34" x14ac:dyDescent="0.2">
      <c r="B26" s="20" t="e">
        <f>'General inputs'!#REF!</f>
        <v>#REF!</v>
      </c>
      <c r="C26" s="5"/>
      <c r="D26" s="5"/>
      <c r="E26" s="48" t="e">
        <f>INDEX(#REF!,MATCH('Chart tables'!$D$4,#REF!,0),MATCH('Chart tables'!E$8,#REF!,0))/1000000</f>
        <v>#REF!</v>
      </c>
      <c r="F26" s="48" t="e">
        <f>INDEX(#REF!,MATCH('Chart tables'!$D$4,#REF!,0),MATCH('Chart tables'!F$8,#REF!,0))</f>
        <v>#REF!</v>
      </c>
      <c r="G26" s="48" t="e">
        <f>INDEX(#REF!,MATCH('Chart tables'!$D$4,#REF!,0),MATCH('Chart tables'!G$8,#REF!,0))</f>
        <v>#REF!</v>
      </c>
      <c r="H26" s="48" t="e">
        <f>INDEX(#REF!,MATCH('Chart tables'!$D$4,#REF!,0),MATCH('Chart tables'!H$8,#REF!,0))</f>
        <v>#REF!</v>
      </c>
      <c r="I26" s="48" t="e">
        <f>INDEX(#REF!,MATCH('Chart tables'!$D$4,#REF!,0),MATCH('Chart tables'!I$8,#REF!,0))</f>
        <v>#REF!</v>
      </c>
      <c r="J26" s="48" t="e">
        <f>INDEX(#REF!,MATCH('Chart tables'!$D$4,#REF!,0),MATCH('Chart tables'!J$8,#REF!,0))</f>
        <v>#REF!</v>
      </c>
      <c r="K26" s="48" t="e">
        <f>INDEX(#REF!,MATCH('Chart tables'!$D$4,#REF!,0),MATCH('Chart tables'!K$8,#REF!,0))</f>
        <v>#REF!</v>
      </c>
      <c r="L26" s="48" t="e">
        <f>INDEX(#REF!,MATCH('Chart tables'!$D$4,#REF!,0),MATCH('Chart tables'!L$8,#REF!,0))</f>
        <v>#REF!</v>
      </c>
      <c r="M26" s="48" t="e">
        <f>INDEX(#REF!,MATCH('Chart tables'!$D$4,#REF!,0),MATCH('Chart tables'!M$8,#REF!,0))</f>
        <v>#REF!</v>
      </c>
      <c r="N26" s="48" t="e">
        <f>INDEX(#REF!,MATCH('Chart tables'!$D$4,#REF!,0),MATCH('Chart tables'!N$8,#REF!,0))</f>
        <v>#REF!</v>
      </c>
      <c r="O26" s="48" t="e">
        <f>INDEX(#REF!,MATCH('Chart tables'!$D$4,#REF!,0),MATCH('Chart tables'!O$8,#REF!,0))</f>
        <v>#REF!</v>
      </c>
      <c r="P26" s="48" t="e">
        <f>INDEX(#REF!,MATCH('Chart tables'!$D$4,#REF!,0),MATCH('Chart tables'!P$8,#REF!,0))</f>
        <v>#REF!</v>
      </c>
      <c r="Q26" s="48" t="e">
        <f>INDEX(#REF!,MATCH('Chart tables'!$D$4,#REF!,0),MATCH('Chart tables'!Q$8,#REF!,0))</f>
        <v>#REF!</v>
      </c>
      <c r="R26" s="48" t="e">
        <f>INDEX(#REF!,MATCH('Chart tables'!$D$4,#REF!,0),MATCH('Chart tables'!R$8,#REF!,0))</f>
        <v>#REF!</v>
      </c>
      <c r="S26" s="48" t="e">
        <f>INDEX(#REF!,MATCH('Chart tables'!$D$4,#REF!,0),MATCH('Chart tables'!S$8,#REF!,0))</f>
        <v>#REF!</v>
      </c>
      <c r="T26" s="48" t="e">
        <f>INDEX(#REF!,MATCH('Chart tables'!$D$4,#REF!,0),MATCH('Chart tables'!T$8,#REF!,0))</f>
        <v>#REF!</v>
      </c>
      <c r="U26" s="48" t="e">
        <f>INDEX(#REF!,MATCH('Chart tables'!$D$4,#REF!,0),MATCH('Chart tables'!U$8,#REF!,0))</f>
        <v>#REF!</v>
      </c>
      <c r="V26" s="48" t="e">
        <f>INDEX(#REF!,MATCH('Chart tables'!$D$4,#REF!,0),MATCH('Chart tables'!V$8,#REF!,0))</f>
        <v>#REF!</v>
      </c>
      <c r="W26" s="48" t="e">
        <f>INDEX(#REF!,MATCH('Chart tables'!$D$4,#REF!,0),MATCH('Chart tables'!W$8,#REF!,0))</f>
        <v>#REF!</v>
      </c>
      <c r="X26" s="48" t="e">
        <f>INDEX(#REF!,MATCH('Chart tables'!$D$4,#REF!,0),MATCH('Chart tables'!X$8,#REF!,0))</f>
        <v>#REF!</v>
      </c>
      <c r="Y26" s="48" t="e">
        <f>INDEX(#REF!,MATCH('Chart tables'!$D$4,#REF!,0),MATCH('Chart tables'!Y$8,#REF!,0))</f>
        <v>#REF!</v>
      </c>
      <c r="Z26" s="48" t="e">
        <f>INDEX(#REF!,MATCH('Chart tables'!$D$4,#REF!,0),MATCH('Chart tables'!Z$8,#REF!,0))</f>
        <v>#REF!</v>
      </c>
      <c r="AA26" s="48" t="e">
        <f>INDEX(#REF!,MATCH('Chart tables'!$D$4,#REF!,0),MATCH('Chart tables'!AA$8,#REF!,0))</f>
        <v>#REF!</v>
      </c>
      <c r="AB26" s="48" t="e">
        <f>INDEX(#REF!,MATCH('Chart tables'!$D$4,#REF!,0),MATCH('Chart tables'!AB$8,#REF!,0))</f>
        <v>#REF!</v>
      </c>
      <c r="AC26" s="48" t="e">
        <f>INDEX(#REF!,MATCH('Chart tables'!$D$4,#REF!,0),MATCH('Chart tables'!AC$8,#REF!,0))</f>
        <v>#REF!</v>
      </c>
      <c r="AD26" s="48" t="e">
        <f>INDEX(#REF!,MATCH('Chart tables'!$D$4,#REF!,0),MATCH('Chart tables'!AD$8,#REF!,0))</f>
        <v>#REF!</v>
      </c>
      <c r="AE26" s="48" t="e">
        <f>INDEX(#REF!,MATCH('Chart tables'!$D$4,#REF!,0),MATCH('Chart tables'!AE$8,#REF!,0))</f>
        <v>#REF!</v>
      </c>
      <c r="AF26" s="48" t="e">
        <f>INDEX(#REF!,MATCH('Chart tables'!$D$4,#REF!,0),MATCH('Chart tables'!AF$8,#REF!,0))</f>
        <v>#REF!</v>
      </c>
      <c r="AG26" s="48" t="e">
        <f>INDEX(#REF!,MATCH('Chart tables'!$D$4,#REF!,0),MATCH('Chart tables'!AG$8,#REF!,0))</f>
        <v>#REF!</v>
      </c>
      <c r="AH26" s="48" t="e">
        <f>INDEX(#REF!,MATCH('Chart tables'!$D$4,#REF!,0),MATCH('Chart tables'!AH$8,#REF!,0))</f>
        <v>#REF!</v>
      </c>
    </row>
    <row r="27" spans="2:34" x14ac:dyDescent="0.2">
      <c r="B27" s="20" t="e">
        <f>'General inputs'!#REF!</f>
        <v>#REF!</v>
      </c>
      <c r="C27" s="5"/>
      <c r="D27" s="5"/>
      <c r="E27" s="48" t="e">
        <f>INDEX(#REF!,MATCH('Chart tables'!$D$4,#REF!,0),MATCH('Chart tables'!E$8,#REF!,0))/1000000</f>
        <v>#REF!</v>
      </c>
      <c r="F27" s="48" t="e">
        <f>INDEX(#REF!,MATCH('Chart tables'!$D$4,#REF!,0),MATCH('Chart tables'!F$8,#REF!,0))</f>
        <v>#REF!</v>
      </c>
      <c r="G27" s="48" t="e">
        <f>INDEX(#REF!,MATCH('Chart tables'!$D$4,#REF!,0),MATCH('Chart tables'!G$8,#REF!,0))</f>
        <v>#REF!</v>
      </c>
      <c r="H27" s="48" t="e">
        <f>INDEX(#REF!,MATCH('Chart tables'!$D$4,#REF!,0),MATCH('Chart tables'!H$8,#REF!,0))</f>
        <v>#REF!</v>
      </c>
      <c r="I27" s="48" t="e">
        <f>INDEX(#REF!,MATCH('Chart tables'!$D$4,#REF!,0),MATCH('Chart tables'!I$8,#REF!,0))</f>
        <v>#REF!</v>
      </c>
      <c r="J27" s="48" t="e">
        <f>INDEX(#REF!,MATCH('Chart tables'!$D$4,#REF!,0),MATCH('Chart tables'!J$8,#REF!,0))</f>
        <v>#REF!</v>
      </c>
      <c r="K27" s="48" t="e">
        <f>INDEX(#REF!,MATCH('Chart tables'!$D$4,#REF!,0),MATCH('Chart tables'!K$8,#REF!,0))</f>
        <v>#REF!</v>
      </c>
      <c r="L27" s="48" t="e">
        <f>INDEX(#REF!,MATCH('Chart tables'!$D$4,#REF!,0),MATCH('Chart tables'!L$8,#REF!,0))</f>
        <v>#REF!</v>
      </c>
      <c r="M27" s="48" t="e">
        <f>INDEX(#REF!,MATCH('Chart tables'!$D$4,#REF!,0),MATCH('Chart tables'!M$8,#REF!,0))</f>
        <v>#REF!</v>
      </c>
      <c r="N27" s="48" t="e">
        <f>INDEX(#REF!,MATCH('Chart tables'!$D$4,#REF!,0),MATCH('Chart tables'!N$8,#REF!,0))</f>
        <v>#REF!</v>
      </c>
      <c r="O27" s="48" t="e">
        <f>INDEX(#REF!,MATCH('Chart tables'!$D$4,#REF!,0),MATCH('Chart tables'!O$8,#REF!,0))</f>
        <v>#REF!</v>
      </c>
      <c r="P27" s="48" t="e">
        <f>INDEX(#REF!,MATCH('Chart tables'!$D$4,#REF!,0),MATCH('Chart tables'!P$8,#REF!,0))</f>
        <v>#REF!</v>
      </c>
      <c r="Q27" s="48" t="e">
        <f>INDEX(#REF!,MATCH('Chart tables'!$D$4,#REF!,0),MATCH('Chart tables'!Q$8,#REF!,0))</f>
        <v>#REF!</v>
      </c>
      <c r="R27" s="48" t="e">
        <f>INDEX(#REF!,MATCH('Chart tables'!$D$4,#REF!,0),MATCH('Chart tables'!R$8,#REF!,0))</f>
        <v>#REF!</v>
      </c>
      <c r="S27" s="48" t="e">
        <f>INDEX(#REF!,MATCH('Chart tables'!$D$4,#REF!,0),MATCH('Chart tables'!S$8,#REF!,0))</f>
        <v>#REF!</v>
      </c>
      <c r="T27" s="48" t="e">
        <f>INDEX(#REF!,MATCH('Chart tables'!$D$4,#REF!,0),MATCH('Chart tables'!T$8,#REF!,0))</f>
        <v>#REF!</v>
      </c>
      <c r="U27" s="48" t="e">
        <f>INDEX(#REF!,MATCH('Chart tables'!$D$4,#REF!,0),MATCH('Chart tables'!U$8,#REF!,0))</f>
        <v>#REF!</v>
      </c>
      <c r="V27" s="48" t="e">
        <f>INDEX(#REF!,MATCH('Chart tables'!$D$4,#REF!,0),MATCH('Chart tables'!V$8,#REF!,0))</f>
        <v>#REF!</v>
      </c>
      <c r="W27" s="48" t="e">
        <f>INDEX(#REF!,MATCH('Chart tables'!$D$4,#REF!,0),MATCH('Chart tables'!W$8,#REF!,0))</f>
        <v>#REF!</v>
      </c>
      <c r="X27" s="48" t="e">
        <f>INDEX(#REF!,MATCH('Chart tables'!$D$4,#REF!,0),MATCH('Chart tables'!X$8,#REF!,0))</f>
        <v>#REF!</v>
      </c>
      <c r="Y27" s="48" t="e">
        <f>INDEX(#REF!,MATCH('Chart tables'!$D$4,#REF!,0),MATCH('Chart tables'!Y$8,#REF!,0))</f>
        <v>#REF!</v>
      </c>
      <c r="Z27" s="48" t="e">
        <f>INDEX(#REF!,MATCH('Chart tables'!$D$4,#REF!,0),MATCH('Chart tables'!Z$8,#REF!,0))</f>
        <v>#REF!</v>
      </c>
      <c r="AA27" s="48" t="e">
        <f>INDEX(#REF!,MATCH('Chart tables'!$D$4,#REF!,0),MATCH('Chart tables'!AA$8,#REF!,0))</f>
        <v>#REF!</v>
      </c>
      <c r="AB27" s="48" t="e">
        <f>INDEX(#REF!,MATCH('Chart tables'!$D$4,#REF!,0),MATCH('Chart tables'!AB$8,#REF!,0))</f>
        <v>#REF!</v>
      </c>
      <c r="AC27" s="48" t="e">
        <f>INDEX(#REF!,MATCH('Chart tables'!$D$4,#REF!,0),MATCH('Chart tables'!AC$8,#REF!,0))</f>
        <v>#REF!</v>
      </c>
      <c r="AD27" s="48" t="e">
        <f>INDEX(#REF!,MATCH('Chart tables'!$D$4,#REF!,0),MATCH('Chart tables'!AD$8,#REF!,0))</f>
        <v>#REF!</v>
      </c>
      <c r="AE27" s="48" t="e">
        <f>INDEX(#REF!,MATCH('Chart tables'!$D$4,#REF!,0),MATCH('Chart tables'!AE$8,#REF!,0))</f>
        <v>#REF!</v>
      </c>
      <c r="AF27" s="48" t="e">
        <f>INDEX(#REF!,MATCH('Chart tables'!$D$4,#REF!,0),MATCH('Chart tables'!AF$8,#REF!,0))</f>
        <v>#REF!</v>
      </c>
      <c r="AG27" s="48" t="e">
        <f>INDEX(#REF!,MATCH('Chart tables'!$D$4,#REF!,0),MATCH('Chart tables'!AG$8,#REF!,0))</f>
        <v>#REF!</v>
      </c>
      <c r="AH27" s="48" t="e">
        <f>INDEX(#REF!,MATCH('Chart tables'!$D$4,#REF!,0),MATCH('Chart tables'!AH$8,#REF!,0))</f>
        <v>#REF!</v>
      </c>
    </row>
    <row r="28" spans="2:34" x14ac:dyDescent="0.2">
      <c r="B28" s="20" t="e">
        <f>'General inputs'!#REF!</f>
        <v>#REF!</v>
      </c>
      <c r="C28" s="5"/>
      <c r="D28" s="5"/>
      <c r="E28" s="48" t="e">
        <f>INDEX(#REF!,MATCH('Chart tables'!$D$4,#REF!,0),MATCH('Chart tables'!E$8,#REF!,0))/1000000</f>
        <v>#REF!</v>
      </c>
      <c r="F28" s="48" t="e">
        <f>INDEX(#REF!,MATCH('Chart tables'!$D$4,#REF!,0),MATCH('Chart tables'!F$8,#REF!,0))</f>
        <v>#REF!</v>
      </c>
      <c r="G28" s="48" t="e">
        <f>INDEX(#REF!,MATCH('Chart tables'!$D$4,#REF!,0),MATCH('Chart tables'!G$8,#REF!,0))</f>
        <v>#REF!</v>
      </c>
      <c r="H28" s="48" t="e">
        <f>INDEX(#REF!,MATCH('Chart tables'!$D$4,#REF!,0),MATCH('Chart tables'!H$8,#REF!,0))</f>
        <v>#REF!</v>
      </c>
      <c r="I28" s="48" t="e">
        <f>INDEX(#REF!,MATCH('Chart tables'!$D$4,#REF!,0),MATCH('Chart tables'!I$8,#REF!,0))</f>
        <v>#REF!</v>
      </c>
      <c r="J28" s="48" t="e">
        <f>INDEX(#REF!,MATCH('Chart tables'!$D$4,#REF!,0),MATCH('Chart tables'!J$8,#REF!,0))</f>
        <v>#REF!</v>
      </c>
      <c r="K28" s="48" t="e">
        <f>INDEX(#REF!,MATCH('Chart tables'!$D$4,#REF!,0),MATCH('Chart tables'!K$8,#REF!,0))</f>
        <v>#REF!</v>
      </c>
      <c r="L28" s="48" t="e">
        <f>INDEX(#REF!,MATCH('Chart tables'!$D$4,#REF!,0),MATCH('Chart tables'!L$8,#REF!,0))</f>
        <v>#REF!</v>
      </c>
      <c r="M28" s="48" t="e">
        <f>INDEX(#REF!,MATCH('Chart tables'!$D$4,#REF!,0),MATCH('Chart tables'!M$8,#REF!,0))</f>
        <v>#REF!</v>
      </c>
      <c r="N28" s="48" t="e">
        <f>INDEX(#REF!,MATCH('Chart tables'!$D$4,#REF!,0),MATCH('Chart tables'!N$8,#REF!,0))</f>
        <v>#REF!</v>
      </c>
      <c r="O28" s="48" t="e">
        <f>INDEX(#REF!,MATCH('Chart tables'!$D$4,#REF!,0),MATCH('Chart tables'!O$8,#REF!,0))</f>
        <v>#REF!</v>
      </c>
      <c r="P28" s="48" t="e">
        <f>INDEX(#REF!,MATCH('Chart tables'!$D$4,#REF!,0),MATCH('Chart tables'!P$8,#REF!,0))</f>
        <v>#REF!</v>
      </c>
      <c r="Q28" s="48" t="e">
        <f>INDEX(#REF!,MATCH('Chart tables'!$D$4,#REF!,0),MATCH('Chart tables'!Q$8,#REF!,0))</f>
        <v>#REF!</v>
      </c>
      <c r="R28" s="48" t="e">
        <f>INDEX(#REF!,MATCH('Chart tables'!$D$4,#REF!,0),MATCH('Chart tables'!R$8,#REF!,0))</f>
        <v>#REF!</v>
      </c>
      <c r="S28" s="48" t="e">
        <f>INDEX(#REF!,MATCH('Chart tables'!$D$4,#REF!,0),MATCH('Chart tables'!S$8,#REF!,0))</f>
        <v>#REF!</v>
      </c>
      <c r="T28" s="48" t="e">
        <f>INDEX(#REF!,MATCH('Chart tables'!$D$4,#REF!,0),MATCH('Chart tables'!T$8,#REF!,0))</f>
        <v>#REF!</v>
      </c>
      <c r="U28" s="48" t="e">
        <f>INDEX(#REF!,MATCH('Chart tables'!$D$4,#REF!,0),MATCH('Chart tables'!U$8,#REF!,0))</f>
        <v>#REF!</v>
      </c>
      <c r="V28" s="48" t="e">
        <f>INDEX(#REF!,MATCH('Chart tables'!$D$4,#REF!,0),MATCH('Chart tables'!V$8,#REF!,0))</f>
        <v>#REF!</v>
      </c>
      <c r="W28" s="48" t="e">
        <f>INDEX(#REF!,MATCH('Chart tables'!$D$4,#REF!,0),MATCH('Chart tables'!W$8,#REF!,0))</f>
        <v>#REF!</v>
      </c>
      <c r="X28" s="48" t="e">
        <f>INDEX(#REF!,MATCH('Chart tables'!$D$4,#REF!,0),MATCH('Chart tables'!X$8,#REF!,0))</f>
        <v>#REF!</v>
      </c>
      <c r="Y28" s="48" t="e">
        <f>INDEX(#REF!,MATCH('Chart tables'!$D$4,#REF!,0),MATCH('Chart tables'!Y$8,#REF!,0))</f>
        <v>#REF!</v>
      </c>
      <c r="Z28" s="48" t="e">
        <f>INDEX(#REF!,MATCH('Chart tables'!$D$4,#REF!,0),MATCH('Chart tables'!Z$8,#REF!,0))</f>
        <v>#REF!</v>
      </c>
      <c r="AA28" s="48" t="e">
        <f>INDEX(#REF!,MATCH('Chart tables'!$D$4,#REF!,0),MATCH('Chart tables'!AA$8,#REF!,0))</f>
        <v>#REF!</v>
      </c>
      <c r="AB28" s="48" t="e">
        <f>INDEX(#REF!,MATCH('Chart tables'!$D$4,#REF!,0),MATCH('Chart tables'!AB$8,#REF!,0))</f>
        <v>#REF!</v>
      </c>
      <c r="AC28" s="48" t="e">
        <f>INDEX(#REF!,MATCH('Chart tables'!$D$4,#REF!,0),MATCH('Chart tables'!AC$8,#REF!,0))</f>
        <v>#REF!</v>
      </c>
      <c r="AD28" s="48" t="e">
        <f>INDEX(#REF!,MATCH('Chart tables'!$D$4,#REF!,0),MATCH('Chart tables'!AD$8,#REF!,0))</f>
        <v>#REF!</v>
      </c>
      <c r="AE28" s="48" t="e">
        <f>INDEX(#REF!,MATCH('Chart tables'!$D$4,#REF!,0),MATCH('Chart tables'!AE$8,#REF!,0))</f>
        <v>#REF!</v>
      </c>
      <c r="AF28" s="48" t="e">
        <f>INDEX(#REF!,MATCH('Chart tables'!$D$4,#REF!,0),MATCH('Chart tables'!AF$8,#REF!,0))</f>
        <v>#REF!</v>
      </c>
      <c r="AG28" s="48" t="e">
        <f>INDEX(#REF!,MATCH('Chart tables'!$D$4,#REF!,0),MATCH('Chart tables'!AG$8,#REF!,0))</f>
        <v>#REF!</v>
      </c>
      <c r="AH28" s="48" t="e">
        <f>INDEX(#REF!,MATCH('Chart tables'!$D$4,#REF!,0),MATCH('Chart tables'!AH$8,#REF!,0))</f>
        <v>#REF!</v>
      </c>
    </row>
    <row r="29" spans="2:34" x14ac:dyDescent="0.2">
      <c r="B29" s="20" t="e">
        <f>'General inputs'!#REF!</f>
        <v>#REF!</v>
      </c>
      <c r="C29" s="5"/>
      <c r="D29" s="5"/>
      <c r="E29" s="48" t="e">
        <f>INDEX(#REF!,MATCH('Chart tables'!$D$4,#REF!,0),MATCH('Chart tables'!E$8,#REF!,0))/1000000</f>
        <v>#REF!</v>
      </c>
      <c r="F29" s="48" t="e">
        <f>INDEX(#REF!,MATCH('Chart tables'!$D$4,#REF!,0),MATCH('Chart tables'!F$8,#REF!,0))</f>
        <v>#REF!</v>
      </c>
      <c r="G29" s="48" t="e">
        <f>INDEX(#REF!,MATCH('Chart tables'!$D$4,#REF!,0),MATCH('Chart tables'!G$8,#REF!,0))</f>
        <v>#REF!</v>
      </c>
      <c r="H29" s="48" t="e">
        <f>INDEX(#REF!,MATCH('Chart tables'!$D$4,#REF!,0),MATCH('Chart tables'!H$8,#REF!,0))</f>
        <v>#REF!</v>
      </c>
      <c r="I29" s="48" t="e">
        <f>INDEX(#REF!,MATCH('Chart tables'!$D$4,#REF!,0),MATCH('Chart tables'!I$8,#REF!,0))</f>
        <v>#REF!</v>
      </c>
      <c r="J29" s="48" t="e">
        <f>INDEX(#REF!,MATCH('Chart tables'!$D$4,#REF!,0),MATCH('Chart tables'!J$8,#REF!,0))</f>
        <v>#REF!</v>
      </c>
      <c r="K29" s="48" t="e">
        <f>INDEX(#REF!,MATCH('Chart tables'!$D$4,#REF!,0),MATCH('Chart tables'!K$8,#REF!,0))</f>
        <v>#REF!</v>
      </c>
      <c r="L29" s="48" t="e">
        <f>INDEX(#REF!,MATCH('Chart tables'!$D$4,#REF!,0),MATCH('Chart tables'!L$8,#REF!,0))</f>
        <v>#REF!</v>
      </c>
      <c r="M29" s="48" t="e">
        <f>INDEX(#REF!,MATCH('Chart tables'!$D$4,#REF!,0),MATCH('Chart tables'!M$8,#REF!,0))</f>
        <v>#REF!</v>
      </c>
      <c r="N29" s="48" t="e">
        <f>INDEX(#REF!,MATCH('Chart tables'!$D$4,#REF!,0),MATCH('Chart tables'!N$8,#REF!,0))</f>
        <v>#REF!</v>
      </c>
      <c r="O29" s="48" t="e">
        <f>INDEX(#REF!,MATCH('Chart tables'!$D$4,#REF!,0),MATCH('Chart tables'!O$8,#REF!,0))</f>
        <v>#REF!</v>
      </c>
      <c r="P29" s="48" t="e">
        <f>INDEX(#REF!,MATCH('Chart tables'!$D$4,#REF!,0),MATCH('Chart tables'!P$8,#REF!,0))</f>
        <v>#REF!</v>
      </c>
      <c r="Q29" s="48" t="e">
        <f>INDEX(#REF!,MATCH('Chart tables'!$D$4,#REF!,0),MATCH('Chart tables'!Q$8,#REF!,0))</f>
        <v>#REF!</v>
      </c>
      <c r="R29" s="48" t="e">
        <f>INDEX(#REF!,MATCH('Chart tables'!$D$4,#REF!,0),MATCH('Chart tables'!R$8,#REF!,0))</f>
        <v>#REF!</v>
      </c>
      <c r="S29" s="48" t="e">
        <f>INDEX(#REF!,MATCH('Chart tables'!$D$4,#REF!,0),MATCH('Chart tables'!S$8,#REF!,0))</f>
        <v>#REF!</v>
      </c>
      <c r="T29" s="48" t="e">
        <f>INDEX(#REF!,MATCH('Chart tables'!$D$4,#REF!,0),MATCH('Chart tables'!T$8,#REF!,0))</f>
        <v>#REF!</v>
      </c>
      <c r="U29" s="48" t="e">
        <f>INDEX(#REF!,MATCH('Chart tables'!$D$4,#REF!,0),MATCH('Chart tables'!U$8,#REF!,0))</f>
        <v>#REF!</v>
      </c>
      <c r="V29" s="48" t="e">
        <f>INDEX(#REF!,MATCH('Chart tables'!$D$4,#REF!,0),MATCH('Chart tables'!V$8,#REF!,0))</f>
        <v>#REF!</v>
      </c>
      <c r="W29" s="48" t="e">
        <f>INDEX(#REF!,MATCH('Chart tables'!$D$4,#REF!,0),MATCH('Chart tables'!W$8,#REF!,0))</f>
        <v>#REF!</v>
      </c>
      <c r="X29" s="48" t="e">
        <f>INDEX(#REF!,MATCH('Chart tables'!$D$4,#REF!,0),MATCH('Chart tables'!X$8,#REF!,0))</f>
        <v>#REF!</v>
      </c>
      <c r="Y29" s="48" t="e">
        <f>INDEX(#REF!,MATCH('Chart tables'!$D$4,#REF!,0),MATCH('Chart tables'!Y$8,#REF!,0))</f>
        <v>#REF!</v>
      </c>
      <c r="Z29" s="48" t="e">
        <f>INDEX(#REF!,MATCH('Chart tables'!$D$4,#REF!,0),MATCH('Chart tables'!Z$8,#REF!,0))</f>
        <v>#REF!</v>
      </c>
      <c r="AA29" s="48" t="e">
        <f>INDEX(#REF!,MATCH('Chart tables'!$D$4,#REF!,0),MATCH('Chart tables'!AA$8,#REF!,0))</f>
        <v>#REF!</v>
      </c>
      <c r="AB29" s="48" t="e">
        <f>INDEX(#REF!,MATCH('Chart tables'!$D$4,#REF!,0),MATCH('Chart tables'!AB$8,#REF!,0))</f>
        <v>#REF!</v>
      </c>
      <c r="AC29" s="48" t="e">
        <f>INDEX(#REF!,MATCH('Chart tables'!$D$4,#REF!,0),MATCH('Chart tables'!AC$8,#REF!,0))</f>
        <v>#REF!</v>
      </c>
      <c r="AD29" s="48" t="e">
        <f>INDEX(#REF!,MATCH('Chart tables'!$D$4,#REF!,0),MATCH('Chart tables'!AD$8,#REF!,0))</f>
        <v>#REF!</v>
      </c>
      <c r="AE29" s="48" t="e">
        <f>INDEX(#REF!,MATCH('Chart tables'!$D$4,#REF!,0),MATCH('Chart tables'!AE$8,#REF!,0))</f>
        <v>#REF!</v>
      </c>
      <c r="AF29" s="48" t="e">
        <f>INDEX(#REF!,MATCH('Chart tables'!$D$4,#REF!,0),MATCH('Chart tables'!AF$8,#REF!,0))</f>
        <v>#REF!</v>
      </c>
      <c r="AG29" s="48" t="e">
        <f>INDEX(#REF!,MATCH('Chart tables'!$D$4,#REF!,0),MATCH('Chart tables'!AG$8,#REF!,0))</f>
        <v>#REF!</v>
      </c>
      <c r="AH29" s="48" t="e">
        <f>INDEX(#REF!,MATCH('Chart tables'!$D$4,#REF!,0),MATCH('Chart tables'!AH$8,#REF!,0))</f>
        <v>#REF!</v>
      </c>
    </row>
    <row r="30" spans="2:34" x14ac:dyDescent="0.2">
      <c r="B30" s="20" t="e">
        <f>'General inputs'!#REF!</f>
        <v>#REF!</v>
      </c>
      <c r="C30" s="5"/>
      <c r="D30" s="5"/>
      <c r="E30" s="48" t="e">
        <f>INDEX(#REF!,MATCH('Chart tables'!$D$4,#REF!,0),MATCH('Chart tables'!E$8,#REF!,0))/1000000</f>
        <v>#REF!</v>
      </c>
      <c r="F30" s="48" t="e">
        <f>INDEX(#REF!,MATCH('Chart tables'!$D$4,#REF!,0),MATCH('Chart tables'!F$8,#REF!,0))</f>
        <v>#REF!</v>
      </c>
      <c r="G30" s="48" t="e">
        <f>INDEX(#REF!,MATCH('Chart tables'!$D$4,#REF!,0),MATCH('Chart tables'!G$8,#REF!,0))</f>
        <v>#REF!</v>
      </c>
      <c r="H30" s="48" t="e">
        <f>INDEX(#REF!,MATCH('Chart tables'!$D$4,#REF!,0),MATCH('Chart tables'!H$8,#REF!,0))</f>
        <v>#REF!</v>
      </c>
      <c r="I30" s="48" t="e">
        <f>INDEX(#REF!,MATCH('Chart tables'!$D$4,#REF!,0),MATCH('Chart tables'!I$8,#REF!,0))</f>
        <v>#REF!</v>
      </c>
      <c r="J30" s="48" t="e">
        <f>INDEX(#REF!,MATCH('Chart tables'!$D$4,#REF!,0),MATCH('Chart tables'!J$8,#REF!,0))</f>
        <v>#REF!</v>
      </c>
      <c r="K30" s="48" t="e">
        <f>INDEX(#REF!,MATCH('Chart tables'!$D$4,#REF!,0),MATCH('Chart tables'!K$8,#REF!,0))</f>
        <v>#REF!</v>
      </c>
      <c r="L30" s="48" t="e">
        <f>INDEX(#REF!,MATCH('Chart tables'!$D$4,#REF!,0),MATCH('Chart tables'!L$8,#REF!,0))</f>
        <v>#REF!</v>
      </c>
      <c r="M30" s="48" t="e">
        <f>INDEX(#REF!,MATCH('Chart tables'!$D$4,#REF!,0),MATCH('Chart tables'!M$8,#REF!,0))</f>
        <v>#REF!</v>
      </c>
      <c r="N30" s="48" t="e">
        <f>INDEX(#REF!,MATCH('Chart tables'!$D$4,#REF!,0),MATCH('Chart tables'!N$8,#REF!,0))</f>
        <v>#REF!</v>
      </c>
      <c r="O30" s="48" t="e">
        <f>INDEX(#REF!,MATCH('Chart tables'!$D$4,#REF!,0),MATCH('Chart tables'!O$8,#REF!,0))</f>
        <v>#REF!</v>
      </c>
      <c r="P30" s="48" t="e">
        <f>INDEX(#REF!,MATCH('Chart tables'!$D$4,#REF!,0),MATCH('Chart tables'!P$8,#REF!,0))</f>
        <v>#REF!</v>
      </c>
      <c r="Q30" s="48" t="e">
        <f>INDEX(#REF!,MATCH('Chart tables'!$D$4,#REF!,0),MATCH('Chart tables'!Q$8,#REF!,0))</f>
        <v>#REF!</v>
      </c>
      <c r="R30" s="48" t="e">
        <f>INDEX(#REF!,MATCH('Chart tables'!$D$4,#REF!,0),MATCH('Chart tables'!R$8,#REF!,0))</f>
        <v>#REF!</v>
      </c>
      <c r="S30" s="48" t="e">
        <f>INDEX(#REF!,MATCH('Chart tables'!$D$4,#REF!,0),MATCH('Chart tables'!S$8,#REF!,0))</f>
        <v>#REF!</v>
      </c>
      <c r="T30" s="48" t="e">
        <f>INDEX(#REF!,MATCH('Chart tables'!$D$4,#REF!,0),MATCH('Chart tables'!T$8,#REF!,0))</f>
        <v>#REF!</v>
      </c>
      <c r="U30" s="48" t="e">
        <f>INDEX(#REF!,MATCH('Chart tables'!$D$4,#REF!,0),MATCH('Chart tables'!U$8,#REF!,0))</f>
        <v>#REF!</v>
      </c>
      <c r="V30" s="48" t="e">
        <f>INDEX(#REF!,MATCH('Chart tables'!$D$4,#REF!,0),MATCH('Chart tables'!V$8,#REF!,0))</f>
        <v>#REF!</v>
      </c>
      <c r="W30" s="48" t="e">
        <f>INDEX(#REF!,MATCH('Chart tables'!$D$4,#REF!,0),MATCH('Chart tables'!W$8,#REF!,0))</f>
        <v>#REF!</v>
      </c>
      <c r="X30" s="48" t="e">
        <f>INDEX(#REF!,MATCH('Chart tables'!$D$4,#REF!,0),MATCH('Chart tables'!X$8,#REF!,0))</f>
        <v>#REF!</v>
      </c>
      <c r="Y30" s="48" t="e">
        <f>INDEX(#REF!,MATCH('Chart tables'!$D$4,#REF!,0),MATCH('Chart tables'!Y$8,#REF!,0))</f>
        <v>#REF!</v>
      </c>
      <c r="Z30" s="48" t="e">
        <f>INDEX(#REF!,MATCH('Chart tables'!$D$4,#REF!,0),MATCH('Chart tables'!Z$8,#REF!,0))</f>
        <v>#REF!</v>
      </c>
      <c r="AA30" s="48" t="e">
        <f>INDEX(#REF!,MATCH('Chart tables'!$D$4,#REF!,0),MATCH('Chart tables'!AA$8,#REF!,0))</f>
        <v>#REF!</v>
      </c>
      <c r="AB30" s="48" t="e">
        <f>INDEX(#REF!,MATCH('Chart tables'!$D$4,#REF!,0),MATCH('Chart tables'!AB$8,#REF!,0))</f>
        <v>#REF!</v>
      </c>
      <c r="AC30" s="48" t="e">
        <f>INDEX(#REF!,MATCH('Chart tables'!$D$4,#REF!,0),MATCH('Chart tables'!AC$8,#REF!,0))</f>
        <v>#REF!</v>
      </c>
      <c r="AD30" s="48" t="e">
        <f>INDEX(#REF!,MATCH('Chart tables'!$D$4,#REF!,0),MATCH('Chart tables'!AD$8,#REF!,0))</f>
        <v>#REF!</v>
      </c>
      <c r="AE30" s="48" t="e">
        <f>INDEX(#REF!,MATCH('Chart tables'!$D$4,#REF!,0),MATCH('Chart tables'!AE$8,#REF!,0))</f>
        <v>#REF!</v>
      </c>
      <c r="AF30" s="48" t="e">
        <f>INDEX(#REF!,MATCH('Chart tables'!$D$4,#REF!,0),MATCH('Chart tables'!AF$8,#REF!,0))</f>
        <v>#REF!</v>
      </c>
      <c r="AG30" s="48" t="e">
        <f>INDEX(#REF!,MATCH('Chart tables'!$D$4,#REF!,0),MATCH('Chart tables'!AG$8,#REF!,0))</f>
        <v>#REF!</v>
      </c>
      <c r="AH30" s="48" t="e">
        <f>INDEX(#REF!,MATCH('Chart tables'!$D$4,#REF!,0),MATCH('Chart tables'!AH$8,#REF!,0))</f>
        <v>#REF!</v>
      </c>
    </row>
    <row r="32" spans="2:34" ht="15" x14ac:dyDescent="0.25">
      <c r="B32" s="50" t="str">
        <f>$D$4</f>
        <v>Option 7D</v>
      </c>
      <c r="C32" s="49" t="e">
        <f>'General inputs'!#REF!</f>
        <v>#REF!</v>
      </c>
      <c r="D32" s="49"/>
      <c r="E32" s="32">
        <f>FirstYear</f>
        <v>2022</v>
      </c>
      <c r="F32" s="32">
        <f>E32+1</f>
        <v>2023</v>
      </c>
      <c r="G32" s="32">
        <f t="shared" ref="G32" si="57">F32+1</f>
        <v>2024</v>
      </c>
      <c r="H32" s="32">
        <f t="shared" ref="H32" si="58">G32+1</f>
        <v>2025</v>
      </c>
      <c r="I32" s="32">
        <f t="shared" ref="I32" si="59">H32+1</f>
        <v>2026</v>
      </c>
      <c r="J32" s="32">
        <f t="shared" ref="J32" si="60">I32+1</f>
        <v>2027</v>
      </c>
      <c r="K32" s="32">
        <f t="shared" ref="K32" si="61">J32+1</f>
        <v>2028</v>
      </c>
      <c r="L32" s="32">
        <f t="shared" ref="L32" si="62">K32+1</f>
        <v>2029</v>
      </c>
      <c r="M32" s="32">
        <f t="shared" ref="M32" si="63">L32+1</f>
        <v>2030</v>
      </c>
      <c r="N32" s="32">
        <f t="shared" ref="N32" si="64">M32+1</f>
        <v>2031</v>
      </c>
      <c r="O32" s="32">
        <f t="shared" ref="O32" si="65">N32+1</f>
        <v>2032</v>
      </c>
      <c r="P32" s="32">
        <f t="shared" ref="P32" si="66">O32+1</f>
        <v>2033</v>
      </c>
      <c r="Q32" s="32">
        <f t="shared" ref="Q32" si="67">P32+1</f>
        <v>2034</v>
      </c>
      <c r="R32" s="32">
        <f t="shared" ref="R32" si="68">Q32+1</f>
        <v>2035</v>
      </c>
      <c r="S32" s="32">
        <f t="shared" ref="S32" si="69">R32+1</f>
        <v>2036</v>
      </c>
      <c r="T32" s="32">
        <f t="shared" ref="T32" si="70">S32+1</f>
        <v>2037</v>
      </c>
      <c r="U32" s="32">
        <f t="shared" ref="U32" si="71">T32+1</f>
        <v>2038</v>
      </c>
      <c r="V32" s="32">
        <f t="shared" ref="V32" si="72">U32+1</f>
        <v>2039</v>
      </c>
      <c r="W32" s="32">
        <f t="shared" ref="W32" si="73">V32+1</f>
        <v>2040</v>
      </c>
      <c r="X32" s="32">
        <f t="shared" ref="X32" si="74">W32+1</f>
        <v>2041</v>
      </c>
      <c r="Y32" s="32">
        <f t="shared" ref="Y32" si="75">X32+1</f>
        <v>2042</v>
      </c>
      <c r="Z32" s="32">
        <f t="shared" ref="Z32" si="76">Y32+1</f>
        <v>2043</v>
      </c>
      <c r="AA32" s="32">
        <f t="shared" ref="AA32" si="77">Z32+1</f>
        <v>2044</v>
      </c>
      <c r="AB32" s="32">
        <f t="shared" ref="AB32" si="78">AA32+1</f>
        <v>2045</v>
      </c>
      <c r="AC32" s="32">
        <f t="shared" ref="AC32" si="79">AB32+1</f>
        <v>2046</v>
      </c>
      <c r="AD32" s="32">
        <f t="shared" ref="AD32" si="80">AC32+1</f>
        <v>2047</v>
      </c>
      <c r="AE32" s="32">
        <f t="shared" ref="AE32" si="81">AD32+1</f>
        <v>2048</v>
      </c>
      <c r="AF32" s="32">
        <f t="shared" ref="AF32" si="82">AE32+1</f>
        <v>2049</v>
      </c>
      <c r="AG32" s="32">
        <f t="shared" ref="AG32" si="83">AF32+1</f>
        <v>2050</v>
      </c>
      <c r="AH32" s="32">
        <f t="shared" ref="AH32" si="84">AG32+1</f>
        <v>2051</v>
      </c>
    </row>
    <row r="33" spans="2:34" x14ac:dyDescent="0.2">
      <c r="B33" s="20" t="e">
        <f>'General inputs'!#REF!</f>
        <v>#REF!</v>
      </c>
      <c r="C33" s="5"/>
      <c r="D33" s="5"/>
      <c r="E33" s="48" t="e">
        <f>INDEX(#REF!,MATCH('Chart tables'!$D$4,#REF!,0),MATCH('Chart tables'!E$8,#REF!,0))</f>
        <v>#REF!</v>
      </c>
      <c r="F33" s="48" t="e">
        <f>INDEX(#REF!,MATCH('Chart tables'!$D$4,#REF!,0),MATCH('Chart tables'!F$8,#REF!,0))</f>
        <v>#REF!</v>
      </c>
      <c r="G33" s="48" t="e">
        <f>INDEX(#REF!,MATCH('Chart tables'!$D$4,#REF!,0),MATCH('Chart tables'!G$8,#REF!,0))</f>
        <v>#REF!</v>
      </c>
      <c r="H33" s="48" t="e">
        <f>INDEX(#REF!,MATCH('Chart tables'!$D$4,#REF!,0),MATCH('Chart tables'!H$8,#REF!,0))</f>
        <v>#REF!</v>
      </c>
      <c r="I33" s="48" t="e">
        <f>INDEX(#REF!,MATCH('Chart tables'!$D$4,#REF!,0),MATCH('Chart tables'!I$8,#REF!,0))</f>
        <v>#REF!</v>
      </c>
      <c r="J33" s="48" t="e">
        <f>INDEX(#REF!,MATCH('Chart tables'!$D$4,#REF!,0),MATCH('Chart tables'!J$8,#REF!,0))</f>
        <v>#REF!</v>
      </c>
      <c r="K33" s="48" t="e">
        <f>INDEX(#REF!,MATCH('Chart tables'!$D$4,#REF!,0),MATCH('Chart tables'!K$8,#REF!,0))</f>
        <v>#REF!</v>
      </c>
      <c r="L33" s="48" t="e">
        <f>INDEX(#REF!,MATCH('Chart tables'!$D$4,#REF!,0),MATCH('Chart tables'!L$8,#REF!,0))</f>
        <v>#REF!</v>
      </c>
      <c r="M33" s="48" t="e">
        <f>INDEX(#REF!,MATCH('Chart tables'!$D$4,#REF!,0),MATCH('Chart tables'!M$8,#REF!,0))</f>
        <v>#REF!</v>
      </c>
      <c r="N33" s="48" t="e">
        <f>INDEX(#REF!,MATCH('Chart tables'!$D$4,#REF!,0),MATCH('Chart tables'!N$8,#REF!,0))</f>
        <v>#REF!</v>
      </c>
      <c r="O33" s="48" t="e">
        <f>INDEX(#REF!,MATCH('Chart tables'!$D$4,#REF!,0),MATCH('Chart tables'!O$8,#REF!,0))</f>
        <v>#REF!</v>
      </c>
      <c r="P33" s="48" t="e">
        <f>INDEX(#REF!,MATCH('Chart tables'!$D$4,#REF!,0),MATCH('Chart tables'!P$8,#REF!,0))</f>
        <v>#REF!</v>
      </c>
      <c r="Q33" s="48" t="e">
        <f>INDEX(#REF!,MATCH('Chart tables'!$D$4,#REF!,0),MATCH('Chart tables'!Q$8,#REF!,0))</f>
        <v>#REF!</v>
      </c>
      <c r="R33" s="48" t="e">
        <f>INDEX(#REF!,MATCH('Chart tables'!$D$4,#REF!,0),MATCH('Chart tables'!R$8,#REF!,0))</f>
        <v>#REF!</v>
      </c>
      <c r="S33" s="48" t="e">
        <f>INDEX(#REF!,MATCH('Chart tables'!$D$4,#REF!,0),MATCH('Chart tables'!S$8,#REF!,0))</f>
        <v>#REF!</v>
      </c>
      <c r="T33" s="48" t="e">
        <f>INDEX(#REF!,MATCH('Chart tables'!$D$4,#REF!,0),MATCH('Chart tables'!T$8,#REF!,0))</f>
        <v>#REF!</v>
      </c>
      <c r="U33" s="48" t="e">
        <f>INDEX(#REF!,MATCH('Chart tables'!$D$4,#REF!,0),MATCH('Chart tables'!U$8,#REF!,0))</f>
        <v>#REF!</v>
      </c>
      <c r="V33" s="48" t="e">
        <f>INDEX(#REF!,MATCH('Chart tables'!$D$4,#REF!,0),MATCH('Chart tables'!V$8,#REF!,0))</f>
        <v>#REF!</v>
      </c>
      <c r="W33" s="48" t="e">
        <f>INDEX(#REF!,MATCH('Chart tables'!$D$4,#REF!,0),MATCH('Chart tables'!W$8,#REF!,0))</f>
        <v>#REF!</v>
      </c>
      <c r="X33" s="48" t="e">
        <f>INDEX(#REF!,MATCH('Chart tables'!$D$4,#REF!,0),MATCH('Chart tables'!X$8,#REF!,0))</f>
        <v>#REF!</v>
      </c>
      <c r="Y33" s="48" t="e">
        <f>INDEX(#REF!,MATCH('Chart tables'!$D$4,#REF!,0),MATCH('Chart tables'!Y$8,#REF!,0))</f>
        <v>#REF!</v>
      </c>
      <c r="Z33" s="48" t="e">
        <f>INDEX(#REF!,MATCH('Chart tables'!$D$4,#REF!,0),MATCH('Chart tables'!Z$8,#REF!,0))</f>
        <v>#REF!</v>
      </c>
      <c r="AA33" s="48" t="e">
        <f>INDEX(#REF!,MATCH('Chart tables'!$D$4,#REF!,0),MATCH('Chart tables'!AA$8,#REF!,0))</f>
        <v>#REF!</v>
      </c>
      <c r="AB33" s="48" t="e">
        <f>INDEX(#REF!,MATCH('Chart tables'!$D$4,#REF!,0),MATCH('Chart tables'!AB$8,#REF!,0))</f>
        <v>#REF!</v>
      </c>
      <c r="AC33" s="48" t="e">
        <f>INDEX(#REF!,MATCH('Chart tables'!$D$4,#REF!,0),MATCH('Chart tables'!AC$8,#REF!,0))</f>
        <v>#REF!</v>
      </c>
      <c r="AD33" s="48" t="e">
        <f>INDEX(#REF!,MATCH('Chart tables'!$D$4,#REF!,0),MATCH('Chart tables'!AD$8,#REF!,0))</f>
        <v>#REF!</v>
      </c>
      <c r="AE33" s="48" t="e">
        <f>INDEX(#REF!,MATCH('Chart tables'!$D$4,#REF!,0),MATCH('Chart tables'!AE$8,#REF!,0))</f>
        <v>#REF!</v>
      </c>
      <c r="AF33" s="48" t="e">
        <f>INDEX(#REF!,MATCH('Chart tables'!$D$4,#REF!,0),MATCH('Chart tables'!AF$8,#REF!,0))</f>
        <v>#REF!</v>
      </c>
      <c r="AG33" s="48" t="e">
        <f>INDEX(#REF!,MATCH('Chart tables'!$D$4,#REF!,0),MATCH('Chart tables'!AG$8,#REF!,0))</f>
        <v>#REF!</v>
      </c>
      <c r="AH33" s="48" t="e">
        <f>INDEX(#REF!,MATCH('Chart tables'!$D$4,#REF!,0),MATCH('Chart tables'!AH$8,#REF!,0))</f>
        <v>#REF!</v>
      </c>
    </row>
    <row r="34" spans="2:34" x14ac:dyDescent="0.2">
      <c r="B34" s="20" t="e">
        <f>'General inputs'!#REF!</f>
        <v>#REF!</v>
      </c>
      <c r="C34" s="5"/>
      <c r="D34" s="5"/>
      <c r="E34" s="48" t="e">
        <f>INDEX(#REF!,MATCH('Chart tables'!$D$4,#REF!,0),MATCH('Chart tables'!E$8,#REF!,0))</f>
        <v>#REF!</v>
      </c>
      <c r="F34" s="48" t="e">
        <f>INDEX(#REF!,MATCH('Chart tables'!$D$4,#REF!,0),MATCH('Chart tables'!F$8,#REF!,0))</f>
        <v>#REF!</v>
      </c>
      <c r="G34" s="48" t="e">
        <f>INDEX(#REF!,MATCH('Chart tables'!$D$4,#REF!,0),MATCH('Chart tables'!G$8,#REF!,0))</f>
        <v>#REF!</v>
      </c>
      <c r="H34" s="48" t="e">
        <f>INDEX(#REF!,MATCH('Chart tables'!$D$4,#REF!,0),MATCH('Chart tables'!H$8,#REF!,0))</f>
        <v>#REF!</v>
      </c>
      <c r="I34" s="48" t="e">
        <f>INDEX(#REF!,MATCH('Chart tables'!$D$4,#REF!,0),MATCH('Chart tables'!I$8,#REF!,0))</f>
        <v>#REF!</v>
      </c>
      <c r="J34" s="48" t="e">
        <f>INDEX(#REF!,MATCH('Chart tables'!$D$4,#REF!,0),MATCH('Chart tables'!J$8,#REF!,0))</f>
        <v>#REF!</v>
      </c>
      <c r="K34" s="48" t="e">
        <f>INDEX(#REF!,MATCH('Chart tables'!$D$4,#REF!,0),MATCH('Chart tables'!K$8,#REF!,0))</f>
        <v>#REF!</v>
      </c>
      <c r="L34" s="48" t="e">
        <f>INDEX(#REF!,MATCH('Chart tables'!$D$4,#REF!,0),MATCH('Chart tables'!L$8,#REF!,0))</f>
        <v>#REF!</v>
      </c>
      <c r="M34" s="48" t="e">
        <f>INDEX(#REF!,MATCH('Chart tables'!$D$4,#REF!,0),MATCH('Chart tables'!M$8,#REF!,0))</f>
        <v>#REF!</v>
      </c>
      <c r="N34" s="48" t="e">
        <f>INDEX(#REF!,MATCH('Chart tables'!$D$4,#REF!,0),MATCH('Chart tables'!N$8,#REF!,0))</f>
        <v>#REF!</v>
      </c>
      <c r="O34" s="48" t="e">
        <f>INDEX(#REF!,MATCH('Chart tables'!$D$4,#REF!,0),MATCH('Chart tables'!O$8,#REF!,0))</f>
        <v>#REF!</v>
      </c>
      <c r="P34" s="48" t="e">
        <f>INDEX(#REF!,MATCH('Chart tables'!$D$4,#REF!,0),MATCH('Chart tables'!P$8,#REF!,0))</f>
        <v>#REF!</v>
      </c>
      <c r="Q34" s="48" t="e">
        <f>INDEX(#REF!,MATCH('Chart tables'!$D$4,#REF!,0),MATCH('Chart tables'!Q$8,#REF!,0))</f>
        <v>#REF!</v>
      </c>
      <c r="R34" s="48" t="e">
        <f>INDEX(#REF!,MATCH('Chart tables'!$D$4,#REF!,0),MATCH('Chart tables'!R$8,#REF!,0))</f>
        <v>#REF!</v>
      </c>
      <c r="S34" s="48" t="e">
        <f>INDEX(#REF!,MATCH('Chart tables'!$D$4,#REF!,0),MATCH('Chart tables'!S$8,#REF!,0))</f>
        <v>#REF!</v>
      </c>
      <c r="T34" s="48" t="e">
        <f>INDEX(#REF!,MATCH('Chart tables'!$D$4,#REF!,0),MATCH('Chart tables'!T$8,#REF!,0))</f>
        <v>#REF!</v>
      </c>
      <c r="U34" s="48" t="e">
        <f>INDEX(#REF!,MATCH('Chart tables'!$D$4,#REF!,0),MATCH('Chart tables'!U$8,#REF!,0))</f>
        <v>#REF!</v>
      </c>
      <c r="V34" s="48" t="e">
        <f>INDEX(#REF!,MATCH('Chart tables'!$D$4,#REF!,0),MATCH('Chart tables'!V$8,#REF!,0))</f>
        <v>#REF!</v>
      </c>
      <c r="W34" s="48" t="e">
        <f>INDEX(#REF!,MATCH('Chart tables'!$D$4,#REF!,0),MATCH('Chart tables'!W$8,#REF!,0))</f>
        <v>#REF!</v>
      </c>
      <c r="X34" s="48" t="e">
        <f>INDEX(#REF!,MATCH('Chart tables'!$D$4,#REF!,0),MATCH('Chart tables'!X$8,#REF!,0))</f>
        <v>#REF!</v>
      </c>
      <c r="Y34" s="48" t="e">
        <f>INDEX(#REF!,MATCH('Chart tables'!$D$4,#REF!,0),MATCH('Chart tables'!Y$8,#REF!,0))</f>
        <v>#REF!</v>
      </c>
      <c r="Z34" s="48" t="e">
        <f>INDEX(#REF!,MATCH('Chart tables'!$D$4,#REF!,0),MATCH('Chart tables'!Z$8,#REF!,0))</f>
        <v>#REF!</v>
      </c>
      <c r="AA34" s="48" t="e">
        <f>INDEX(#REF!,MATCH('Chart tables'!$D$4,#REF!,0),MATCH('Chart tables'!AA$8,#REF!,0))</f>
        <v>#REF!</v>
      </c>
      <c r="AB34" s="48" t="e">
        <f>INDEX(#REF!,MATCH('Chart tables'!$D$4,#REF!,0),MATCH('Chart tables'!AB$8,#REF!,0))</f>
        <v>#REF!</v>
      </c>
      <c r="AC34" s="48" t="e">
        <f>INDEX(#REF!,MATCH('Chart tables'!$D$4,#REF!,0),MATCH('Chart tables'!AC$8,#REF!,0))</f>
        <v>#REF!</v>
      </c>
      <c r="AD34" s="48" t="e">
        <f>INDEX(#REF!,MATCH('Chart tables'!$D$4,#REF!,0),MATCH('Chart tables'!AD$8,#REF!,0))</f>
        <v>#REF!</v>
      </c>
      <c r="AE34" s="48" t="e">
        <f>INDEX(#REF!,MATCH('Chart tables'!$D$4,#REF!,0),MATCH('Chart tables'!AE$8,#REF!,0))</f>
        <v>#REF!</v>
      </c>
      <c r="AF34" s="48" t="e">
        <f>INDEX(#REF!,MATCH('Chart tables'!$D$4,#REF!,0),MATCH('Chart tables'!AF$8,#REF!,0))</f>
        <v>#REF!</v>
      </c>
      <c r="AG34" s="48" t="e">
        <f>INDEX(#REF!,MATCH('Chart tables'!$D$4,#REF!,0),MATCH('Chart tables'!AG$8,#REF!,0))</f>
        <v>#REF!</v>
      </c>
      <c r="AH34" s="48" t="e">
        <f>INDEX(#REF!,MATCH('Chart tables'!$D$4,#REF!,0),MATCH('Chart tables'!AH$8,#REF!,0))</f>
        <v>#REF!</v>
      </c>
    </row>
    <row r="35" spans="2:34" x14ac:dyDescent="0.2">
      <c r="B35" s="20" t="e">
        <f>'General inputs'!#REF!</f>
        <v>#REF!</v>
      </c>
      <c r="C35" s="5"/>
      <c r="D35" s="5"/>
      <c r="E35" s="48" t="e">
        <f>INDEX(#REF!,MATCH('Chart tables'!$D$4,#REF!,0),MATCH('Chart tables'!E$8,#REF!,0))</f>
        <v>#REF!</v>
      </c>
      <c r="F35" s="48" t="e">
        <f>INDEX(#REF!,MATCH('Chart tables'!$D$4,#REF!,0),MATCH('Chart tables'!F$8,#REF!,0))</f>
        <v>#REF!</v>
      </c>
      <c r="G35" s="48" t="e">
        <f>INDEX(#REF!,MATCH('Chart tables'!$D$4,#REF!,0),MATCH('Chart tables'!G$8,#REF!,0))</f>
        <v>#REF!</v>
      </c>
      <c r="H35" s="48" t="e">
        <f>INDEX(#REF!,MATCH('Chart tables'!$D$4,#REF!,0),MATCH('Chart tables'!H$8,#REF!,0))</f>
        <v>#REF!</v>
      </c>
      <c r="I35" s="48" t="e">
        <f>INDEX(#REF!,MATCH('Chart tables'!$D$4,#REF!,0),MATCH('Chart tables'!I$8,#REF!,0))</f>
        <v>#REF!</v>
      </c>
      <c r="J35" s="48" t="e">
        <f>INDEX(#REF!,MATCH('Chart tables'!$D$4,#REF!,0),MATCH('Chart tables'!J$8,#REF!,0))</f>
        <v>#REF!</v>
      </c>
      <c r="K35" s="48" t="e">
        <f>INDEX(#REF!,MATCH('Chart tables'!$D$4,#REF!,0),MATCH('Chart tables'!K$8,#REF!,0))</f>
        <v>#REF!</v>
      </c>
      <c r="L35" s="48" t="e">
        <f>INDEX(#REF!,MATCH('Chart tables'!$D$4,#REF!,0),MATCH('Chart tables'!L$8,#REF!,0))</f>
        <v>#REF!</v>
      </c>
      <c r="M35" s="48" t="e">
        <f>INDEX(#REF!,MATCH('Chart tables'!$D$4,#REF!,0),MATCH('Chart tables'!M$8,#REF!,0))</f>
        <v>#REF!</v>
      </c>
      <c r="N35" s="48" t="e">
        <f>INDEX(#REF!,MATCH('Chart tables'!$D$4,#REF!,0),MATCH('Chart tables'!N$8,#REF!,0))</f>
        <v>#REF!</v>
      </c>
      <c r="O35" s="48" t="e">
        <f>INDEX(#REF!,MATCH('Chart tables'!$D$4,#REF!,0),MATCH('Chart tables'!O$8,#REF!,0))</f>
        <v>#REF!</v>
      </c>
      <c r="P35" s="48" t="e">
        <f>INDEX(#REF!,MATCH('Chart tables'!$D$4,#REF!,0),MATCH('Chart tables'!P$8,#REF!,0))</f>
        <v>#REF!</v>
      </c>
      <c r="Q35" s="48" t="e">
        <f>INDEX(#REF!,MATCH('Chart tables'!$D$4,#REF!,0),MATCH('Chart tables'!Q$8,#REF!,0))</f>
        <v>#REF!</v>
      </c>
      <c r="R35" s="48" t="e">
        <f>INDEX(#REF!,MATCH('Chart tables'!$D$4,#REF!,0),MATCH('Chart tables'!R$8,#REF!,0))</f>
        <v>#REF!</v>
      </c>
      <c r="S35" s="48" t="e">
        <f>INDEX(#REF!,MATCH('Chart tables'!$D$4,#REF!,0),MATCH('Chart tables'!S$8,#REF!,0))</f>
        <v>#REF!</v>
      </c>
      <c r="T35" s="48" t="e">
        <f>INDEX(#REF!,MATCH('Chart tables'!$D$4,#REF!,0),MATCH('Chart tables'!T$8,#REF!,0))</f>
        <v>#REF!</v>
      </c>
      <c r="U35" s="48" t="e">
        <f>INDEX(#REF!,MATCH('Chart tables'!$D$4,#REF!,0),MATCH('Chart tables'!U$8,#REF!,0))</f>
        <v>#REF!</v>
      </c>
      <c r="V35" s="48" t="e">
        <f>INDEX(#REF!,MATCH('Chart tables'!$D$4,#REF!,0),MATCH('Chart tables'!V$8,#REF!,0))</f>
        <v>#REF!</v>
      </c>
      <c r="W35" s="48" t="e">
        <f>INDEX(#REF!,MATCH('Chart tables'!$D$4,#REF!,0),MATCH('Chart tables'!W$8,#REF!,0))</f>
        <v>#REF!</v>
      </c>
      <c r="X35" s="48" t="e">
        <f>INDEX(#REF!,MATCH('Chart tables'!$D$4,#REF!,0),MATCH('Chart tables'!X$8,#REF!,0))</f>
        <v>#REF!</v>
      </c>
      <c r="Y35" s="48" t="e">
        <f>INDEX(#REF!,MATCH('Chart tables'!$D$4,#REF!,0),MATCH('Chart tables'!Y$8,#REF!,0))</f>
        <v>#REF!</v>
      </c>
      <c r="Z35" s="48" t="e">
        <f>INDEX(#REF!,MATCH('Chart tables'!$D$4,#REF!,0),MATCH('Chart tables'!Z$8,#REF!,0))</f>
        <v>#REF!</v>
      </c>
      <c r="AA35" s="48" t="e">
        <f>INDEX(#REF!,MATCH('Chart tables'!$D$4,#REF!,0),MATCH('Chart tables'!AA$8,#REF!,0))</f>
        <v>#REF!</v>
      </c>
      <c r="AB35" s="48" t="e">
        <f>INDEX(#REF!,MATCH('Chart tables'!$D$4,#REF!,0),MATCH('Chart tables'!AB$8,#REF!,0))</f>
        <v>#REF!</v>
      </c>
      <c r="AC35" s="48" t="e">
        <f>INDEX(#REF!,MATCH('Chart tables'!$D$4,#REF!,0),MATCH('Chart tables'!AC$8,#REF!,0))</f>
        <v>#REF!</v>
      </c>
      <c r="AD35" s="48" t="e">
        <f>INDEX(#REF!,MATCH('Chart tables'!$D$4,#REF!,0),MATCH('Chart tables'!AD$8,#REF!,0))</f>
        <v>#REF!</v>
      </c>
      <c r="AE35" s="48" t="e">
        <f>INDEX(#REF!,MATCH('Chart tables'!$D$4,#REF!,0),MATCH('Chart tables'!AE$8,#REF!,0))</f>
        <v>#REF!</v>
      </c>
      <c r="AF35" s="48" t="e">
        <f>INDEX(#REF!,MATCH('Chart tables'!$D$4,#REF!,0),MATCH('Chart tables'!AF$8,#REF!,0))</f>
        <v>#REF!</v>
      </c>
      <c r="AG35" s="48" t="e">
        <f>INDEX(#REF!,MATCH('Chart tables'!$D$4,#REF!,0),MATCH('Chart tables'!AG$8,#REF!,0))</f>
        <v>#REF!</v>
      </c>
      <c r="AH35" s="48" t="e">
        <f>INDEX(#REF!,MATCH('Chart tables'!$D$4,#REF!,0),MATCH('Chart tables'!AH$8,#REF!,0))</f>
        <v>#REF!</v>
      </c>
    </row>
    <row r="36" spans="2:34" x14ac:dyDescent="0.2">
      <c r="B36" s="20" t="e">
        <f>'General inputs'!#REF!</f>
        <v>#REF!</v>
      </c>
      <c r="C36" s="5"/>
      <c r="D36" s="5"/>
      <c r="E36" s="48" t="e">
        <f>INDEX(#REF!,MATCH('Chart tables'!$D$4,#REF!,0),MATCH('Chart tables'!E$8,#REF!,0))</f>
        <v>#REF!</v>
      </c>
      <c r="F36" s="48" t="e">
        <f>INDEX(#REF!,MATCH('Chart tables'!$D$4,#REF!,0),MATCH('Chart tables'!F$8,#REF!,0))</f>
        <v>#REF!</v>
      </c>
      <c r="G36" s="48" t="e">
        <f>INDEX(#REF!,MATCH('Chart tables'!$D$4,#REF!,0),MATCH('Chart tables'!G$8,#REF!,0))</f>
        <v>#REF!</v>
      </c>
      <c r="H36" s="48" t="e">
        <f>INDEX(#REF!,MATCH('Chart tables'!$D$4,#REF!,0),MATCH('Chart tables'!H$8,#REF!,0))</f>
        <v>#REF!</v>
      </c>
      <c r="I36" s="48" t="e">
        <f>INDEX(#REF!,MATCH('Chart tables'!$D$4,#REF!,0),MATCH('Chart tables'!I$8,#REF!,0))</f>
        <v>#REF!</v>
      </c>
      <c r="J36" s="48" t="e">
        <f>INDEX(#REF!,MATCH('Chart tables'!$D$4,#REF!,0),MATCH('Chart tables'!J$8,#REF!,0))</f>
        <v>#REF!</v>
      </c>
      <c r="K36" s="48" t="e">
        <f>INDEX(#REF!,MATCH('Chart tables'!$D$4,#REF!,0),MATCH('Chart tables'!K$8,#REF!,0))</f>
        <v>#REF!</v>
      </c>
      <c r="L36" s="48" t="e">
        <f>INDEX(#REF!,MATCH('Chart tables'!$D$4,#REF!,0),MATCH('Chart tables'!L$8,#REF!,0))</f>
        <v>#REF!</v>
      </c>
      <c r="M36" s="48" t="e">
        <f>INDEX(#REF!,MATCH('Chart tables'!$D$4,#REF!,0),MATCH('Chart tables'!M$8,#REF!,0))</f>
        <v>#REF!</v>
      </c>
      <c r="N36" s="48" t="e">
        <f>INDEX(#REF!,MATCH('Chart tables'!$D$4,#REF!,0),MATCH('Chart tables'!N$8,#REF!,0))</f>
        <v>#REF!</v>
      </c>
      <c r="O36" s="48" t="e">
        <f>INDEX(#REF!,MATCH('Chart tables'!$D$4,#REF!,0),MATCH('Chart tables'!O$8,#REF!,0))</f>
        <v>#REF!</v>
      </c>
      <c r="P36" s="48" t="e">
        <f>INDEX(#REF!,MATCH('Chart tables'!$D$4,#REF!,0),MATCH('Chart tables'!P$8,#REF!,0))</f>
        <v>#REF!</v>
      </c>
      <c r="Q36" s="48" t="e">
        <f>INDEX(#REF!,MATCH('Chart tables'!$D$4,#REF!,0),MATCH('Chart tables'!Q$8,#REF!,0))</f>
        <v>#REF!</v>
      </c>
      <c r="R36" s="48" t="e">
        <f>INDEX(#REF!,MATCH('Chart tables'!$D$4,#REF!,0),MATCH('Chart tables'!R$8,#REF!,0))</f>
        <v>#REF!</v>
      </c>
      <c r="S36" s="48" t="e">
        <f>INDEX(#REF!,MATCH('Chart tables'!$D$4,#REF!,0),MATCH('Chart tables'!S$8,#REF!,0))</f>
        <v>#REF!</v>
      </c>
      <c r="T36" s="48" t="e">
        <f>INDEX(#REF!,MATCH('Chart tables'!$D$4,#REF!,0),MATCH('Chart tables'!T$8,#REF!,0))</f>
        <v>#REF!</v>
      </c>
      <c r="U36" s="48" t="e">
        <f>INDEX(#REF!,MATCH('Chart tables'!$D$4,#REF!,0),MATCH('Chart tables'!U$8,#REF!,0))</f>
        <v>#REF!</v>
      </c>
      <c r="V36" s="48" t="e">
        <f>INDEX(#REF!,MATCH('Chart tables'!$D$4,#REF!,0),MATCH('Chart tables'!V$8,#REF!,0))</f>
        <v>#REF!</v>
      </c>
      <c r="W36" s="48" t="e">
        <f>INDEX(#REF!,MATCH('Chart tables'!$D$4,#REF!,0),MATCH('Chart tables'!W$8,#REF!,0))</f>
        <v>#REF!</v>
      </c>
      <c r="X36" s="48" t="e">
        <f>INDEX(#REF!,MATCH('Chart tables'!$D$4,#REF!,0),MATCH('Chart tables'!X$8,#REF!,0))</f>
        <v>#REF!</v>
      </c>
      <c r="Y36" s="48" t="e">
        <f>INDEX(#REF!,MATCH('Chart tables'!$D$4,#REF!,0),MATCH('Chart tables'!Y$8,#REF!,0))</f>
        <v>#REF!</v>
      </c>
      <c r="Z36" s="48" t="e">
        <f>INDEX(#REF!,MATCH('Chart tables'!$D$4,#REF!,0),MATCH('Chart tables'!Z$8,#REF!,0))</f>
        <v>#REF!</v>
      </c>
      <c r="AA36" s="48" t="e">
        <f>INDEX(#REF!,MATCH('Chart tables'!$D$4,#REF!,0),MATCH('Chart tables'!AA$8,#REF!,0))</f>
        <v>#REF!</v>
      </c>
      <c r="AB36" s="48" t="e">
        <f>INDEX(#REF!,MATCH('Chart tables'!$D$4,#REF!,0),MATCH('Chart tables'!AB$8,#REF!,0))</f>
        <v>#REF!</v>
      </c>
      <c r="AC36" s="48" t="e">
        <f>INDEX(#REF!,MATCH('Chart tables'!$D$4,#REF!,0),MATCH('Chart tables'!AC$8,#REF!,0))</f>
        <v>#REF!</v>
      </c>
      <c r="AD36" s="48" t="e">
        <f>INDEX(#REF!,MATCH('Chart tables'!$D$4,#REF!,0),MATCH('Chart tables'!AD$8,#REF!,0))</f>
        <v>#REF!</v>
      </c>
      <c r="AE36" s="48" t="e">
        <f>INDEX(#REF!,MATCH('Chart tables'!$D$4,#REF!,0),MATCH('Chart tables'!AE$8,#REF!,0))</f>
        <v>#REF!</v>
      </c>
      <c r="AF36" s="48" t="e">
        <f>INDEX(#REF!,MATCH('Chart tables'!$D$4,#REF!,0),MATCH('Chart tables'!AF$8,#REF!,0))</f>
        <v>#REF!</v>
      </c>
      <c r="AG36" s="48" t="e">
        <f>INDEX(#REF!,MATCH('Chart tables'!$D$4,#REF!,0),MATCH('Chart tables'!AG$8,#REF!,0))</f>
        <v>#REF!</v>
      </c>
      <c r="AH36" s="48" t="e">
        <f>INDEX(#REF!,MATCH('Chart tables'!$D$4,#REF!,0),MATCH('Chart tables'!AH$8,#REF!,0))</f>
        <v>#REF!</v>
      </c>
    </row>
    <row r="37" spans="2:34" x14ac:dyDescent="0.2">
      <c r="B37" s="20" t="e">
        <f>'General inputs'!#REF!</f>
        <v>#REF!</v>
      </c>
      <c r="C37" s="5"/>
      <c r="D37" s="5"/>
      <c r="E37" s="48" t="e">
        <f>INDEX(#REF!,MATCH('Chart tables'!$D$4,#REF!,0),MATCH('Chart tables'!E$8,#REF!,0))</f>
        <v>#REF!</v>
      </c>
      <c r="F37" s="48" t="e">
        <f>INDEX(#REF!,MATCH('Chart tables'!$D$4,#REF!,0),MATCH('Chart tables'!F$8,#REF!,0))</f>
        <v>#REF!</v>
      </c>
      <c r="G37" s="48" t="e">
        <f>INDEX(#REF!,MATCH('Chart tables'!$D$4,#REF!,0),MATCH('Chart tables'!G$8,#REF!,0))</f>
        <v>#REF!</v>
      </c>
      <c r="H37" s="48" t="e">
        <f>INDEX(#REF!,MATCH('Chart tables'!$D$4,#REF!,0),MATCH('Chart tables'!H$8,#REF!,0))</f>
        <v>#REF!</v>
      </c>
      <c r="I37" s="48" t="e">
        <f>INDEX(#REF!,MATCH('Chart tables'!$D$4,#REF!,0),MATCH('Chart tables'!I$8,#REF!,0))</f>
        <v>#REF!</v>
      </c>
      <c r="J37" s="48" t="e">
        <f>INDEX(#REF!,MATCH('Chart tables'!$D$4,#REF!,0),MATCH('Chart tables'!J$8,#REF!,0))</f>
        <v>#REF!</v>
      </c>
      <c r="K37" s="48" t="e">
        <f>INDEX(#REF!,MATCH('Chart tables'!$D$4,#REF!,0),MATCH('Chart tables'!K$8,#REF!,0))</f>
        <v>#REF!</v>
      </c>
      <c r="L37" s="48" t="e">
        <f>INDEX(#REF!,MATCH('Chart tables'!$D$4,#REF!,0),MATCH('Chart tables'!L$8,#REF!,0))</f>
        <v>#REF!</v>
      </c>
      <c r="M37" s="48" t="e">
        <f>INDEX(#REF!,MATCH('Chart tables'!$D$4,#REF!,0),MATCH('Chart tables'!M$8,#REF!,0))</f>
        <v>#REF!</v>
      </c>
      <c r="N37" s="48" t="e">
        <f>INDEX(#REF!,MATCH('Chart tables'!$D$4,#REF!,0),MATCH('Chart tables'!N$8,#REF!,0))</f>
        <v>#REF!</v>
      </c>
      <c r="O37" s="48" t="e">
        <f>INDEX(#REF!,MATCH('Chart tables'!$D$4,#REF!,0),MATCH('Chart tables'!O$8,#REF!,0))</f>
        <v>#REF!</v>
      </c>
      <c r="P37" s="48" t="e">
        <f>INDEX(#REF!,MATCH('Chart tables'!$D$4,#REF!,0),MATCH('Chart tables'!P$8,#REF!,0))</f>
        <v>#REF!</v>
      </c>
      <c r="Q37" s="48" t="e">
        <f>INDEX(#REF!,MATCH('Chart tables'!$D$4,#REF!,0),MATCH('Chart tables'!Q$8,#REF!,0))</f>
        <v>#REF!</v>
      </c>
      <c r="R37" s="48" t="e">
        <f>INDEX(#REF!,MATCH('Chart tables'!$D$4,#REF!,0),MATCH('Chart tables'!R$8,#REF!,0))</f>
        <v>#REF!</v>
      </c>
      <c r="S37" s="48" t="e">
        <f>INDEX(#REF!,MATCH('Chart tables'!$D$4,#REF!,0),MATCH('Chart tables'!S$8,#REF!,0))</f>
        <v>#REF!</v>
      </c>
      <c r="T37" s="48" t="e">
        <f>INDEX(#REF!,MATCH('Chart tables'!$D$4,#REF!,0),MATCH('Chart tables'!T$8,#REF!,0))</f>
        <v>#REF!</v>
      </c>
      <c r="U37" s="48" t="e">
        <f>INDEX(#REF!,MATCH('Chart tables'!$D$4,#REF!,0),MATCH('Chart tables'!U$8,#REF!,0))</f>
        <v>#REF!</v>
      </c>
      <c r="V37" s="48" t="e">
        <f>INDEX(#REF!,MATCH('Chart tables'!$D$4,#REF!,0),MATCH('Chart tables'!V$8,#REF!,0))</f>
        <v>#REF!</v>
      </c>
      <c r="W37" s="48" t="e">
        <f>INDEX(#REF!,MATCH('Chart tables'!$D$4,#REF!,0),MATCH('Chart tables'!W$8,#REF!,0))</f>
        <v>#REF!</v>
      </c>
      <c r="X37" s="48" t="e">
        <f>INDEX(#REF!,MATCH('Chart tables'!$D$4,#REF!,0),MATCH('Chart tables'!X$8,#REF!,0))</f>
        <v>#REF!</v>
      </c>
      <c r="Y37" s="48" t="e">
        <f>INDEX(#REF!,MATCH('Chart tables'!$D$4,#REF!,0),MATCH('Chart tables'!Y$8,#REF!,0))</f>
        <v>#REF!</v>
      </c>
      <c r="Z37" s="48" t="e">
        <f>INDEX(#REF!,MATCH('Chart tables'!$D$4,#REF!,0),MATCH('Chart tables'!Z$8,#REF!,0))</f>
        <v>#REF!</v>
      </c>
      <c r="AA37" s="48" t="e">
        <f>INDEX(#REF!,MATCH('Chart tables'!$D$4,#REF!,0),MATCH('Chart tables'!AA$8,#REF!,0))</f>
        <v>#REF!</v>
      </c>
      <c r="AB37" s="48" t="e">
        <f>INDEX(#REF!,MATCH('Chart tables'!$D$4,#REF!,0),MATCH('Chart tables'!AB$8,#REF!,0))</f>
        <v>#REF!</v>
      </c>
      <c r="AC37" s="48" t="e">
        <f>INDEX(#REF!,MATCH('Chart tables'!$D$4,#REF!,0),MATCH('Chart tables'!AC$8,#REF!,0))</f>
        <v>#REF!</v>
      </c>
      <c r="AD37" s="48" t="e">
        <f>INDEX(#REF!,MATCH('Chart tables'!$D$4,#REF!,0),MATCH('Chart tables'!AD$8,#REF!,0))</f>
        <v>#REF!</v>
      </c>
      <c r="AE37" s="48" t="e">
        <f>INDEX(#REF!,MATCH('Chart tables'!$D$4,#REF!,0),MATCH('Chart tables'!AE$8,#REF!,0))</f>
        <v>#REF!</v>
      </c>
      <c r="AF37" s="48" t="e">
        <f>INDEX(#REF!,MATCH('Chart tables'!$D$4,#REF!,0),MATCH('Chart tables'!AF$8,#REF!,0))</f>
        <v>#REF!</v>
      </c>
      <c r="AG37" s="48" t="e">
        <f>INDEX(#REF!,MATCH('Chart tables'!$D$4,#REF!,0),MATCH('Chart tables'!AG$8,#REF!,0))</f>
        <v>#REF!</v>
      </c>
      <c r="AH37" s="48" t="e">
        <f>INDEX(#REF!,MATCH('Chart tables'!$D$4,#REF!,0),MATCH('Chart tables'!AH$8,#REF!,0))</f>
        <v>#REF!</v>
      </c>
    </row>
    <row r="38" spans="2:34" x14ac:dyDescent="0.2">
      <c r="B38" s="20" t="e">
        <f>'General inputs'!#REF!</f>
        <v>#REF!</v>
      </c>
      <c r="C38" s="5"/>
      <c r="D38" s="5"/>
      <c r="E38" s="48" t="e">
        <f>INDEX(#REF!,MATCH('Chart tables'!$D$4,#REF!,0),MATCH('Chart tables'!E$8,#REF!,0))</f>
        <v>#REF!</v>
      </c>
      <c r="F38" s="48" t="e">
        <f>INDEX(#REF!,MATCH('Chart tables'!$D$4,#REF!,0),MATCH('Chart tables'!F$8,#REF!,0))</f>
        <v>#REF!</v>
      </c>
      <c r="G38" s="48" t="e">
        <f>INDEX(#REF!,MATCH('Chart tables'!$D$4,#REF!,0),MATCH('Chart tables'!G$8,#REF!,0))</f>
        <v>#REF!</v>
      </c>
      <c r="H38" s="48" t="e">
        <f>INDEX(#REF!,MATCH('Chart tables'!$D$4,#REF!,0),MATCH('Chart tables'!H$8,#REF!,0))</f>
        <v>#REF!</v>
      </c>
      <c r="I38" s="48" t="e">
        <f>INDEX(#REF!,MATCH('Chart tables'!$D$4,#REF!,0),MATCH('Chart tables'!I$8,#REF!,0))</f>
        <v>#REF!</v>
      </c>
      <c r="J38" s="48" t="e">
        <f>INDEX(#REF!,MATCH('Chart tables'!$D$4,#REF!,0),MATCH('Chart tables'!J$8,#REF!,0))</f>
        <v>#REF!</v>
      </c>
      <c r="K38" s="48" t="e">
        <f>INDEX(#REF!,MATCH('Chart tables'!$D$4,#REF!,0),MATCH('Chart tables'!K$8,#REF!,0))</f>
        <v>#REF!</v>
      </c>
      <c r="L38" s="48" t="e">
        <f>INDEX(#REF!,MATCH('Chart tables'!$D$4,#REF!,0),MATCH('Chart tables'!L$8,#REF!,0))</f>
        <v>#REF!</v>
      </c>
      <c r="M38" s="48" t="e">
        <f>INDEX(#REF!,MATCH('Chart tables'!$D$4,#REF!,0),MATCH('Chart tables'!M$8,#REF!,0))</f>
        <v>#REF!</v>
      </c>
      <c r="N38" s="48" t="e">
        <f>INDEX(#REF!,MATCH('Chart tables'!$D$4,#REF!,0),MATCH('Chart tables'!N$8,#REF!,0))</f>
        <v>#REF!</v>
      </c>
      <c r="O38" s="48" t="e">
        <f>INDEX(#REF!,MATCH('Chart tables'!$D$4,#REF!,0),MATCH('Chart tables'!O$8,#REF!,0))</f>
        <v>#REF!</v>
      </c>
      <c r="P38" s="48" t="e">
        <f>INDEX(#REF!,MATCH('Chart tables'!$D$4,#REF!,0),MATCH('Chart tables'!P$8,#REF!,0))</f>
        <v>#REF!</v>
      </c>
      <c r="Q38" s="48" t="e">
        <f>INDEX(#REF!,MATCH('Chart tables'!$D$4,#REF!,0),MATCH('Chart tables'!Q$8,#REF!,0))</f>
        <v>#REF!</v>
      </c>
      <c r="R38" s="48" t="e">
        <f>INDEX(#REF!,MATCH('Chart tables'!$D$4,#REF!,0),MATCH('Chart tables'!R$8,#REF!,0))</f>
        <v>#REF!</v>
      </c>
      <c r="S38" s="48" t="e">
        <f>INDEX(#REF!,MATCH('Chart tables'!$D$4,#REF!,0),MATCH('Chart tables'!S$8,#REF!,0))</f>
        <v>#REF!</v>
      </c>
      <c r="T38" s="48" t="e">
        <f>INDEX(#REF!,MATCH('Chart tables'!$D$4,#REF!,0),MATCH('Chart tables'!T$8,#REF!,0))</f>
        <v>#REF!</v>
      </c>
      <c r="U38" s="48" t="e">
        <f>INDEX(#REF!,MATCH('Chart tables'!$D$4,#REF!,0),MATCH('Chart tables'!U$8,#REF!,0))</f>
        <v>#REF!</v>
      </c>
      <c r="V38" s="48" t="e">
        <f>INDEX(#REF!,MATCH('Chart tables'!$D$4,#REF!,0),MATCH('Chart tables'!V$8,#REF!,0))</f>
        <v>#REF!</v>
      </c>
      <c r="W38" s="48" t="e">
        <f>INDEX(#REF!,MATCH('Chart tables'!$D$4,#REF!,0),MATCH('Chart tables'!W$8,#REF!,0))</f>
        <v>#REF!</v>
      </c>
      <c r="X38" s="48" t="e">
        <f>INDEX(#REF!,MATCH('Chart tables'!$D$4,#REF!,0),MATCH('Chart tables'!X$8,#REF!,0))</f>
        <v>#REF!</v>
      </c>
      <c r="Y38" s="48" t="e">
        <f>INDEX(#REF!,MATCH('Chart tables'!$D$4,#REF!,0),MATCH('Chart tables'!Y$8,#REF!,0))</f>
        <v>#REF!</v>
      </c>
      <c r="Z38" s="48" t="e">
        <f>INDEX(#REF!,MATCH('Chart tables'!$D$4,#REF!,0),MATCH('Chart tables'!Z$8,#REF!,0))</f>
        <v>#REF!</v>
      </c>
      <c r="AA38" s="48" t="e">
        <f>INDEX(#REF!,MATCH('Chart tables'!$D$4,#REF!,0),MATCH('Chart tables'!AA$8,#REF!,0))</f>
        <v>#REF!</v>
      </c>
      <c r="AB38" s="48" t="e">
        <f>INDEX(#REF!,MATCH('Chart tables'!$D$4,#REF!,0),MATCH('Chart tables'!AB$8,#REF!,0))</f>
        <v>#REF!</v>
      </c>
      <c r="AC38" s="48" t="e">
        <f>INDEX(#REF!,MATCH('Chart tables'!$D$4,#REF!,0),MATCH('Chart tables'!AC$8,#REF!,0))</f>
        <v>#REF!</v>
      </c>
      <c r="AD38" s="48" t="e">
        <f>INDEX(#REF!,MATCH('Chart tables'!$D$4,#REF!,0),MATCH('Chart tables'!AD$8,#REF!,0))</f>
        <v>#REF!</v>
      </c>
      <c r="AE38" s="48" t="e">
        <f>INDEX(#REF!,MATCH('Chart tables'!$D$4,#REF!,0),MATCH('Chart tables'!AE$8,#REF!,0))</f>
        <v>#REF!</v>
      </c>
      <c r="AF38" s="48" t="e">
        <f>INDEX(#REF!,MATCH('Chart tables'!$D$4,#REF!,0),MATCH('Chart tables'!AF$8,#REF!,0))</f>
        <v>#REF!</v>
      </c>
      <c r="AG38" s="48" t="e">
        <f>INDEX(#REF!,MATCH('Chart tables'!$D$4,#REF!,0),MATCH('Chart tables'!AG$8,#REF!,0))</f>
        <v>#REF!</v>
      </c>
      <c r="AH38" s="48" t="e">
        <f>INDEX(#REF!,MATCH('Chart tables'!$D$4,#REF!,0),MATCH('Chart tables'!AH$8,#REF!,0))</f>
        <v>#REF!</v>
      </c>
    </row>
    <row r="41" spans="2:34" ht="15" x14ac:dyDescent="0.25">
      <c r="B41" s="27" t="s">
        <v>67</v>
      </c>
      <c r="C41" s="16"/>
      <c r="D41" s="16"/>
      <c r="E41" s="51">
        <f>(1+Results!$G$5)^(FirstYear-'Chart tables'!E$8)</f>
        <v>1</v>
      </c>
      <c r="F41" s="51">
        <f>(1+Results!$G$5)^(FirstYear-'Chart tables'!F$8)</f>
        <v>0.94786729857819907</v>
      </c>
      <c r="G41" s="51">
        <f>(1+Results!$G$5)^(FirstYear-'Chart tables'!G$8)</f>
        <v>0.89845241571393286</v>
      </c>
      <c r="H41" s="51">
        <f>(1+Results!$G$5)^(FirstYear-'Chart tables'!H$8)</f>
        <v>0.85161366418382267</v>
      </c>
      <c r="I41" s="51">
        <f>(1+Results!$G$5)^(FirstYear-'Chart tables'!I$8)</f>
        <v>0.80721674330220161</v>
      </c>
      <c r="J41" s="51">
        <f>(1+Results!$G$5)^(FirstYear-'Chart tables'!J$8)</f>
        <v>0.76513435384094941</v>
      </c>
      <c r="K41" s="51">
        <f>(1+Results!$G$5)^(FirstYear-'Chart tables'!K$8)</f>
        <v>0.72524583302459655</v>
      </c>
      <c r="L41" s="51">
        <f>(1+Results!$G$5)^(FirstYear-'Chart tables'!L$8)</f>
        <v>0.68743680855412004</v>
      </c>
      <c r="M41" s="51">
        <f>(1+Results!$G$5)^(FirstYear-'Chart tables'!M$8)</f>
        <v>0.6515988706674124</v>
      </c>
      <c r="N41" s="51">
        <f>(1+Results!$G$5)^(FirstYear-'Chart tables'!N$8)</f>
        <v>0.6176292612961255</v>
      </c>
      <c r="O41" s="51">
        <f>(1+Results!$G$5)^(FirstYear-'Chart tables'!O$8)</f>
        <v>0.58543057942760712</v>
      </c>
      <c r="P41" s="51">
        <f>(1+Results!$G$5)^(FirstYear-'Chart tables'!P$8)</f>
        <v>0.55491050182711577</v>
      </c>
      <c r="Q41" s="51">
        <f>(1+Results!$G$5)^(FirstYear-'Chart tables'!Q$8)</f>
        <v>0.5259815183195411</v>
      </c>
      <c r="R41" s="51">
        <f>(1+Results!$G$5)^(FirstYear-'Chart tables'!R$8)</f>
        <v>0.49856068087160293</v>
      </c>
      <c r="S41" s="51">
        <f>(1+Results!$G$5)^(FirstYear-'Chart tables'!S$8)</f>
        <v>0.47256936575507386</v>
      </c>
      <c r="T41" s="51">
        <f>(1+Results!$G$5)^(FirstYear-'Chart tables'!T$8)</f>
        <v>0.44793304810907481</v>
      </c>
      <c r="U41" s="51">
        <f>(1+Results!$G$5)^(FirstYear-'Chart tables'!U$8)</f>
        <v>0.4245810882550472</v>
      </c>
      <c r="V41" s="51">
        <f>(1+Results!$G$5)^(FirstYear-'Chart tables'!V$8)</f>
        <v>0.40244652915170354</v>
      </c>
      <c r="W41" s="51">
        <f>(1+Results!$G$5)^(FirstYear-'Chart tables'!W$8)</f>
        <v>0.38146590440919764</v>
      </c>
      <c r="X41" s="51">
        <f>(1+Results!$G$5)^(FirstYear-'Chart tables'!X$8)</f>
        <v>0.36157905631203574</v>
      </c>
      <c r="Y41" s="51">
        <f>(1+Results!$G$5)^(FirstYear-'Chart tables'!Y$8)</f>
        <v>0.34272896332894381</v>
      </c>
      <c r="Z41" s="51">
        <f>(1+Results!$G$5)^(FirstYear-'Chart tables'!Z$8)</f>
        <v>0.32486157661511261</v>
      </c>
      <c r="AA41" s="51">
        <f>(1+Results!$G$5)^(FirstYear-'Chart tables'!AA$8)</f>
        <v>0.30792566503802149</v>
      </c>
      <c r="AB41" s="51">
        <f>(1+Results!$G$5)^(FirstYear-'Chart tables'!AB$8)</f>
        <v>0.29187266828248482</v>
      </c>
      <c r="AC41" s="51">
        <f>(1+Results!$G$5)^(FirstYear-'Chart tables'!AC$8)</f>
        <v>0.2766565576137297</v>
      </c>
      <c r="AD41" s="51">
        <f>(1+Results!$G$5)^(FirstYear-'Chart tables'!AD$8)</f>
        <v>0.26223370389926987</v>
      </c>
      <c r="AE41" s="51">
        <f>(1+Results!$G$5)^(FirstYear-'Chart tables'!AE$8)</f>
        <v>0.24856275251115625</v>
      </c>
      <c r="AF41" s="51">
        <f>(1+Results!$G$5)^(FirstYear-'Chart tables'!AF$8)</f>
        <v>0.23560450474991115</v>
      </c>
      <c r="AG41" s="51">
        <f>(1+Results!$G$5)^(FirstYear-'Chart tables'!AG$8)</f>
        <v>0.22332180545015276</v>
      </c>
      <c r="AH41" s="51">
        <f>(1+Results!$G$5)^(FirstYear-'Chart tables'!AH$8)</f>
        <v>0.21167943644564247</v>
      </c>
    </row>
    <row r="43" spans="2:34" ht="15" x14ac:dyDescent="0.25">
      <c r="B43" s="50" t="str">
        <f>$D$4</f>
        <v>Option 7D</v>
      </c>
      <c r="C43" s="49" t="e">
        <f>'General inputs'!#REF!</f>
        <v>#REF!</v>
      </c>
      <c r="D43" s="49"/>
      <c r="E43" s="32">
        <f>FirstYear</f>
        <v>2022</v>
      </c>
      <c r="F43" s="32">
        <f>E43+1</f>
        <v>2023</v>
      </c>
      <c r="G43" s="32">
        <f t="shared" ref="G43" si="85">F43+1</f>
        <v>2024</v>
      </c>
      <c r="H43" s="32">
        <f t="shared" ref="H43" si="86">G43+1</f>
        <v>2025</v>
      </c>
      <c r="I43" s="32">
        <f t="shared" ref="I43" si="87">H43+1</f>
        <v>2026</v>
      </c>
      <c r="J43" s="32">
        <f t="shared" ref="J43" si="88">I43+1</f>
        <v>2027</v>
      </c>
      <c r="K43" s="32">
        <f t="shared" ref="K43" si="89">J43+1</f>
        <v>2028</v>
      </c>
      <c r="L43" s="32">
        <f t="shared" ref="L43" si="90">K43+1</f>
        <v>2029</v>
      </c>
      <c r="M43" s="32">
        <f t="shared" ref="M43" si="91">L43+1</f>
        <v>2030</v>
      </c>
      <c r="N43" s="32">
        <f t="shared" ref="N43" si="92">M43+1</f>
        <v>2031</v>
      </c>
      <c r="O43" s="32">
        <f t="shared" ref="O43" si="93">N43+1</f>
        <v>2032</v>
      </c>
      <c r="P43" s="32">
        <f t="shared" ref="P43" si="94">O43+1</f>
        <v>2033</v>
      </c>
      <c r="Q43" s="32">
        <f t="shared" ref="Q43" si="95">P43+1</f>
        <v>2034</v>
      </c>
      <c r="R43" s="32">
        <f t="shared" ref="R43" si="96">Q43+1</f>
        <v>2035</v>
      </c>
      <c r="S43" s="32">
        <f t="shared" ref="S43" si="97">R43+1</f>
        <v>2036</v>
      </c>
      <c r="T43" s="32">
        <f t="shared" ref="T43" si="98">S43+1</f>
        <v>2037</v>
      </c>
      <c r="U43" s="32">
        <f t="shared" ref="U43" si="99">T43+1</f>
        <v>2038</v>
      </c>
      <c r="V43" s="32">
        <f t="shared" ref="V43" si="100">U43+1</f>
        <v>2039</v>
      </c>
      <c r="W43" s="32">
        <f t="shared" ref="W43" si="101">V43+1</f>
        <v>2040</v>
      </c>
      <c r="X43" s="32">
        <f t="shared" ref="X43" si="102">W43+1</f>
        <v>2041</v>
      </c>
      <c r="Y43" s="32">
        <f t="shared" ref="Y43" si="103">X43+1</f>
        <v>2042</v>
      </c>
      <c r="Z43" s="32">
        <f t="shared" ref="Z43" si="104">Y43+1</f>
        <v>2043</v>
      </c>
      <c r="AA43" s="32">
        <f t="shared" ref="AA43" si="105">Z43+1</f>
        <v>2044</v>
      </c>
      <c r="AB43" s="32">
        <f t="shared" ref="AB43" si="106">AA43+1</f>
        <v>2045</v>
      </c>
      <c r="AC43" s="32">
        <f t="shared" ref="AC43" si="107">AB43+1</f>
        <v>2046</v>
      </c>
      <c r="AD43" s="32">
        <f t="shared" ref="AD43" si="108">AC43+1</f>
        <v>2047</v>
      </c>
      <c r="AE43" s="32">
        <f t="shared" ref="AE43" si="109">AD43+1</f>
        <v>2048</v>
      </c>
      <c r="AF43" s="32">
        <f t="shared" ref="AF43" si="110">AE43+1</f>
        <v>2049</v>
      </c>
      <c r="AG43" s="32">
        <f t="shared" ref="AG43" si="111">AF43+1</f>
        <v>2050</v>
      </c>
      <c r="AH43" s="32">
        <f t="shared" ref="AH43" si="112">AG43+1</f>
        <v>2051</v>
      </c>
    </row>
    <row r="44" spans="2:34" x14ac:dyDescent="0.2">
      <c r="B44" s="20" t="e">
        <f>'General inputs'!#REF!</f>
        <v>#REF!</v>
      </c>
      <c r="C44" s="5"/>
      <c r="D44" s="5"/>
      <c r="E44" s="48" t="e">
        <f>E$41*E9</f>
        <v>#VALUE!</v>
      </c>
      <c r="F44" s="48">
        <f t="shared" ref="F44:AH44" si="113">F$41*F9</f>
        <v>0</v>
      </c>
      <c r="G44" s="48">
        <f t="shared" si="113"/>
        <v>0</v>
      </c>
      <c r="H44" s="48">
        <f t="shared" si="113"/>
        <v>0</v>
      </c>
      <c r="I44" s="48">
        <f t="shared" si="113"/>
        <v>0</v>
      </c>
      <c r="J44" s="48">
        <f>J$41*J9</f>
        <v>0</v>
      </c>
      <c r="K44" s="48">
        <f t="shared" si="113"/>
        <v>0</v>
      </c>
      <c r="L44" s="48">
        <f t="shared" si="113"/>
        <v>0</v>
      </c>
      <c r="M44" s="48">
        <f t="shared" si="113"/>
        <v>0</v>
      </c>
      <c r="N44" s="48">
        <f t="shared" si="113"/>
        <v>0</v>
      </c>
      <c r="O44" s="48">
        <f t="shared" si="113"/>
        <v>0</v>
      </c>
      <c r="P44" s="48">
        <f t="shared" si="113"/>
        <v>0</v>
      </c>
      <c r="Q44" s="48">
        <f t="shared" si="113"/>
        <v>0</v>
      </c>
      <c r="R44" s="48">
        <f t="shared" si="113"/>
        <v>0</v>
      </c>
      <c r="S44" s="48">
        <f t="shared" si="113"/>
        <v>0</v>
      </c>
      <c r="T44" s="48">
        <f t="shared" si="113"/>
        <v>0</v>
      </c>
      <c r="U44" s="48">
        <f t="shared" si="113"/>
        <v>0</v>
      </c>
      <c r="V44" s="48">
        <f t="shared" si="113"/>
        <v>0</v>
      </c>
      <c r="W44" s="48">
        <f t="shared" si="113"/>
        <v>0</v>
      </c>
      <c r="X44" s="48">
        <f t="shared" si="113"/>
        <v>0</v>
      </c>
      <c r="Y44" s="48" t="e">
        <f t="shared" si="113"/>
        <v>#N/A</v>
      </c>
      <c r="Z44" s="48" t="e">
        <f t="shared" si="113"/>
        <v>#N/A</v>
      </c>
      <c r="AA44" s="48" t="e">
        <f t="shared" si="113"/>
        <v>#N/A</v>
      </c>
      <c r="AB44" s="48" t="e">
        <f t="shared" si="113"/>
        <v>#N/A</v>
      </c>
      <c r="AC44" s="48" t="e">
        <f t="shared" si="113"/>
        <v>#N/A</v>
      </c>
      <c r="AD44" s="48" t="e">
        <f t="shared" si="113"/>
        <v>#N/A</v>
      </c>
      <c r="AE44" s="48" t="e">
        <f t="shared" si="113"/>
        <v>#N/A</v>
      </c>
      <c r="AF44" s="48" t="e">
        <f t="shared" si="113"/>
        <v>#N/A</v>
      </c>
      <c r="AG44" s="48" t="e">
        <f t="shared" si="113"/>
        <v>#N/A</v>
      </c>
      <c r="AH44" s="48" t="e">
        <f t="shared" si="113"/>
        <v>#N/A</v>
      </c>
    </row>
    <row r="45" spans="2:34" x14ac:dyDescent="0.2">
      <c r="B45" s="20" t="e">
        <f>'General inputs'!#REF!</f>
        <v>#REF!</v>
      </c>
      <c r="C45" s="5"/>
      <c r="D45" s="5"/>
      <c r="E45" s="48" t="e">
        <f t="shared" ref="E45:AH45" si="114">E$41*E10</f>
        <v>#VALUE!</v>
      </c>
      <c r="F45" s="48">
        <f t="shared" si="114"/>
        <v>0</v>
      </c>
      <c r="G45" s="48">
        <f t="shared" si="114"/>
        <v>0</v>
      </c>
      <c r="H45" s="48">
        <f t="shared" si="114"/>
        <v>0</v>
      </c>
      <c r="I45" s="48">
        <f t="shared" si="114"/>
        <v>0</v>
      </c>
      <c r="J45" s="48">
        <f t="shared" si="114"/>
        <v>0</v>
      </c>
      <c r="K45" s="48">
        <f t="shared" si="114"/>
        <v>0</v>
      </c>
      <c r="L45" s="48">
        <f t="shared" si="114"/>
        <v>0</v>
      </c>
      <c r="M45" s="48">
        <f t="shared" si="114"/>
        <v>0</v>
      </c>
      <c r="N45" s="48">
        <f t="shared" si="114"/>
        <v>0</v>
      </c>
      <c r="O45" s="48">
        <f t="shared" si="114"/>
        <v>0</v>
      </c>
      <c r="P45" s="48">
        <f t="shared" si="114"/>
        <v>0</v>
      </c>
      <c r="Q45" s="48">
        <f t="shared" si="114"/>
        <v>0</v>
      </c>
      <c r="R45" s="48">
        <f t="shared" si="114"/>
        <v>0</v>
      </c>
      <c r="S45" s="48">
        <f t="shared" si="114"/>
        <v>0</v>
      </c>
      <c r="T45" s="48">
        <f t="shared" si="114"/>
        <v>0</v>
      </c>
      <c r="U45" s="48">
        <f t="shared" si="114"/>
        <v>0</v>
      </c>
      <c r="V45" s="48">
        <f t="shared" si="114"/>
        <v>0</v>
      </c>
      <c r="W45" s="48">
        <f t="shared" si="114"/>
        <v>0</v>
      </c>
      <c r="X45" s="48">
        <f t="shared" si="114"/>
        <v>0</v>
      </c>
      <c r="Y45" s="48" t="e">
        <f t="shared" si="114"/>
        <v>#N/A</v>
      </c>
      <c r="Z45" s="48" t="e">
        <f t="shared" si="114"/>
        <v>#N/A</v>
      </c>
      <c r="AA45" s="48" t="e">
        <f t="shared" si="114"/>
        <v>#N/A</v>
      </c>
      <c r="AB45" s="48" t="e">
        <f t="shared" si="114"/>
        <v>#N/A</v>
      </c>
      <c r="AC45" s="48" t="e">
        <f t="shared" si="114"/>
        <v>#N/A</v>
      </c>
      <c r="AD45" s="48" t="e">
        <f t="shared" si="114"/>
        <v>#N/A</v>
      </c>
      <c r="AE45" s="48" t="e">
        <f t="shared" si="114"/>
        <v>#N/A</v>
      </c>
      <c r="AF45" s="48" t="e">
        <f t="shared" si="114"/>
        <v>#N/A</v>
      </c>
      <c r="AG45" s="48" t="e">
        <f t="shared" si="114"/>
        <v>#N/A</v>
      </c>
      <c r="AH45" s="48" t="e">
        <f t="shared" si="114"/>
        <v>#N/A</v>
      </c>
    </row>
    <row r="46" spans="2:34" x14ac:dyDescent="0.2">
      <c r="B46" s="20" t="e">
        <f>'General inputs'!#REF!</f>
        <v>#REF!</v>
      </c>
      <c r="C46" s="5"/>
      <c r="D46" s="5"/>
      <c r="E46" s="48" t="e">
        <f t="shared" ref="E46:AH46" si="115">E$41*E11</f>
        <v>#VALUE!</v>
      </c>
      <c r="F46" s="48">
        <f t="shared" si="115"/>
        <v>0</v>
      </c>
      <c r="G46" s="48">
        <f t="shared" si="115"/>
        <v>0</v>
      </c>
      <c r="H46" s="48">
        <f t="shared" si="115"/>
        <v>0</v>
      </c>
      <c r="I46" s="48">
        <f t="shared" si="115"/>
        <v>0</v>
      </c>
      <c r="J46" s="48">
        <f t="shared" si="115"/>
        <v>0</v>
      </c>
      <c r="K46" s="48">
        <f t="shared" si="115"/>
        <v>0</v>
      </c>
      <c r="L46" s="48">
        <f t="shared" si="115"/>
        <v>0</v>
      </c>
      <c r="M46" s="48">
        <f t="shared" si="115"/>
        <v>0</v>
      </c>
      <c r="N46" s="48">
        <f t="shared" si="115"/>
        <v>0</v>
      </c>
      <c r="O46" s="48">
        <f t="shared" si="115"/>
        <v>0</v>
      </c>
      <c r="P46" s="48">
        <f t="shared" si="115"/>
        <v>0</v>
      </c>
      <c r="Q46" s="48">
        <f t="shared" si="115"/>
        <v>0</v>
      </c>
      <c r="R46" s="48">
        <f t="shared" si="115"/>
        <v>0</v>
      </c>
      <c r="S46" s="48">
        <f t="shared" si="115"/>
        <v>0</v>
      </c>
      <c r="T46" s="48">
        <f t="shared" si="115"/>
        <v>0</v>
      </c>
      <c r="U46" s="48">
        <f t="shared" si="115"/>
        <v>0</v>
      </c>
      <c r="V46" s="48">
        <f t="shared" si="115"/>
        <v>0</v>
      </c>
      <c r="W46" s="48">
        <f t="shared" si="115"/>
        <v>0</v>
      </c>
      <c r="X46" s="48">
        <f t="shared" si="115"/>
        <v>0</v>
      </c>
      <c r="Y46" s="48" t="e">
        <f t="shared" si="115"/>
        <v>#N/A</v>
      </c>
      <c r="Z46" s="48" t="e">
        <f t="shared" si="115"/>
        <v>#N/A</v>
      </c>
      <c r="AA46" s="48" t="e">
        <f t="shared" si="115"/>
        <v>#N/A</v>
      </c>
      <c r="AB46" s="48" t="e">
        <f t="shared" si="115"/>
        <v>#N/A</v>
      </c>
      <c r="AC46" s="48" t="e">
        <f t="shared" si="115"/>
        <v>#N/A</v>
      </c>
      <c r="AD46" s="48" t="e">
        <f t="shared" si="115"/>
        <v>#N/A</v>
      </c>
      <c r="AE46" s="48" t="e">
        <f t="shared" si="115"/>
        <v>#N/A</v>
      </c>
      <c r="AF46" s="48" t="e">
        <f t="shared" si="115"/>
        <v>#N/A</v>
      </c>
      <c r="AG46" s="48" t="e">
        <f t="shared" si="115"/>
        <v>#N/A</v>
      </c>
      <c r="AH46" s="48" t="e">
        <f t="shared" si="115"/>
        <v>#N/A</v>
      </c>
    </row>
    <row r="47" spans="2:34" x14ac:dyDescent="0.2">
      <c r="B47" s="20" t="e">
        <f>'General inputs'!#REF!</f>
        <v>#REF!</v>
      </c>
      <c r="C47" s="5"/>
      <c r="D47" s="5"/>
      <c r="E47" s="48" t="e">
        <f t="shared" ref="E47:AH47" si="116">E$41*E12</f>
        <v>#VALUE!</v>
      </c>
      <c r="F47" s="48">
        <f t="shared" si="116"/>
        <v>0</v>
      </c>
      <c r="G47" s="48">
        <f t="shared" si="116"/>
        <v>0</v>
      </c>
      <c r="H47" s="48">
        <f t="shared" si="116"/>
        <v>0</v>
      </c>
      <c r="I47" s="48">
        <f t="shared" si="116"/>
        <v>0</v>
      </c>
      <c r="J47" s="48">
        <f t="shared" si="116"/>
        <v>0</v>
      </c>
      <c r="K47" s="48">
        <f t="shared" si="116"/>
        <v>0</v>
      </c>
      <c r="L47" s="48">
        <f t="shared" si="116"/>
        <v>0</v>
      </c>
      <c r="M47" s="48">
        <f t="shared" si="116"/>
        <v>0</v>
      </c>
      <c r="N47" s="48">
        <f t="shared" si="116"/>
        <v>0</v>
      </c>
      <c r="O47" s="48">
        <f t="shared" si="116"/>
        <v>0</v>
      </c>
      <c r="P47" s="48">
        <f t="shared" si="116"/>
        <v>0</v>
      </c>
      <c r="Q47" s="48">
        <f t="shared" si="116"/>
        <v>0</v>
      </c>
      <c r="R47" s="48">
        <f t="shared" si="116"/>
        <v>0</v>
      </c>
      <c r="S47" s="48">
        <f t="shared" si="116"/>
        <v>0</v>
      </c>
      <c r="T47" s="48">
        <f t="shared" si="116"/>
        <v>0</v>
      </c>
      <c r="U47" s="48">
        <f t="shared" si="116"/>
        <v>0</v>
      </c>
      <c r="V47" s="48">
        <f t="shared" si="116"/>
        <v>0</v>
      </c>
      <c r="W47" s="48">
        <f t="shared" si="116"/>
        <v>0</v>
      </c>
      <c r="X47" s="48">
        <f t="shared" si="116"/>
        <v>0</v>
      </c>
      <c r="Y47" s="48" t="e">
        <f t="shared" si="116"/>
        <v>#N/A</v>
      </c>
      <c r="Z47" s="48" t="e">
        <f t="shared" si="116"/>
        <v>#N/A</v>
      </c>
      <c r="AA47" s="48" t="e">
        <f t="shared" si="116"/>
        <v>#N/A</v>
      </c>
      <c r="AB47" s="48" t="e">
        <f t="shared" si="116"/>
        <v>#N/A</v>
      </c>
      <c r="AC47" s="48" t="e">
        <f t="shared" si="116"/>
        <v>#N/A</v>
      </c>
      <c r="AD47" s="48" t="e">
        <f t="shared" si="116"/>
        <v>#N/A</v>
      </c>
      <c r="AE47" s="48" t="e">
        <f t="shared" si="116"/>
        <v>#N/A</v>
      </c>
      <c r="AF47" s="48" t="e">
        <f t="shared" si="116"/>
        <v>#N/A</v>
      </c>
      <c r="AG47" s="48" t="e">
        <f t="shared" si="116"/>
        <v>#N/A</v>
      </c>
      <c r="AH47" s="48" t="e">
        <f t="shared" si="116"/>
        <v>#N/A</v>
      </c>
    </row>
    <row r="48" spans="2:34" x14ac:dyDescent="0.2">
      <c r="B48" s="20" t="e">
        <f>'General inputs'!#REF!</f>
        <v>#REF!</v>
      </c>
      <c r="C48" s="5"/>
      <c r="D48" s="5"/>
      <c r="E48" s="48" t="e">
        <f t="shared" ref="E48:AH48" si="117">E$41*E13</f>
        <v>#VALUE!</v>
      </c>
      <c r="F48" s="48">
        <f t="shared" si="117"/>
        <v>0</v>
      </c>
      <c r="G48" s="48">
        <f t="shared" si="117"/>
        <v>0</v>
      </c>
      <c r="H48" s="48">
        <f t="shared" si="117"/>
        <v>0</v>
      </c>
      <c r="I48" s="48">
        <f t="shared" si="117"/>
        <v>0</v>
      </c>
      <c r="J48" s="48">
        <f t="shared" si="117"/>
        <v>0</v>
      </c>
      <c r="K48" s="48">
        <f t="shared" si="117"/>
        <v>0</v>
      </c>
      <c r="L48" s="48">
        <f t="shared" si="117"/>
        <v>0</v>
      </c>
      <c r="M48" s="48">
        <f t="shared" si="117"/>
        <v>0</v>
      </c>
      <c r="N48" s="48">
        <f t="shared" si="117"/>
        <v>0</v>
      </c>
      <c r="O48" s="48">
        <f t="shared" si="117"/>
        <v>0</v>
      </c>
      <c r="P48" s="48">
        <f t="shared" si="117"/>
        <v>0</v>
      </c>
      <c r="Q48" s="48">
        <f t="shared" si="117"/>
        <v>0</v>
      </c>
      <c r="R48" s="48">
        <f t="shared" si="117"/>
        <v>0</v>
      </c>
      <c r="S48" s="48">
        <f t="shared" si="117"/>
        <v>0</v>
      </c>
      <c r="T48" s="48">
        <f t="shared" si="117"/>
        <v>0</v>
      </c>
      <c r="U48" s="48">
        <f t="shared" si="117"/>
        <v>0</v>
      </c>
      <c r="V48" s="48">
        <f t="shared" si="117"/>
        <v>0</v>
      </c>
      <c r="W48" s="48">
        <f t="shared" si="117"/>
        <v>0</v>
      </c>
      <c r="X48" s="48">
        <f t="shared" si="117"/>
        <v>0</v>
      </c>
      <c r="Y48" s="48" t="e">
        <f t="shared" si="117"/>
        <v>#N/A</v>
      </c>
      <c r="Z48" s="48" t="e">
        <f t="shared" si="117"/>
        <v>#N/A</v>
      </c>
      <c r="AA48" s="48" t="e">
        <f t="shared" si="117"/>
        <v>#N/A</v>
      </c>
      <c r="AB48" s="48" t="e">
        <f t="shared" si="117"/>
        <v>#N/A</v>
      </c>
      <c r="AC48" s="48" t="e">
        <f t="shared" si="117"/>
        <v>#N/A</v>
      </c>
      <c r="AD48" s="48" t="e">
        <f t="shared" si="117"/>
        <v>#N/A</v>
      </c>
      <c r="AE48" s="48" t="e">
        <f t="shared" si="117"/>
        <v>#N/A</v>
      </c>
      <c r="AF48" s="48" t="e">
        <f t="shared" si="117"/>
        <v>#N/A</v>
      </c>
      <c r="AG48" s="48" t="e">
        <f t="shared" si="117"/>
        <v>#N/A</v>
      </c>
      <c r="AH48" s="48" t="e">
        <f t="shared" si="117"/>
        <v>#N/A</v>
      </c>
    </row>
    <row r="49" spans="2:34" x14ac:dyDescent="0.2">
      <c r="B49" s="20" t="e">
        <f>'General inputs'!#REF!</f>
        <v>#REF!</v>
      </c>
      <c r="C49" s="5"/>
      <c r="D49" s="5"/>
      <c r="E49" s="48">
        <f t="shared" ref="E49:AH49" si="118">E$41*E14</f>
        <v>0</v>
      </c>
      <c r="F49" s="48">
        <f t="shared" si="118"/>
        <v>0</v>
      </c>
      <c r="G49" s="48">
        <f t="shared" si="118"/>
        <v>0</v>
      </c>
      <c r="H49" s="48">
        <f t="shared" si="118"/>
        <v>0</v>
      </c>
      <c r="I49" s="48">
        <f t="shared" si="118"/>
        <v>0</v>
      </c>
      <c r="J49" s="48">
        <f t="shared" si="118"/>
        <v>0</v>
      </c>
      <c r="K49" s="48">
        <f t="shared" si="118"/>
        <v>0</v>
      </c>
      <c r="L49" s="48">
        <f t="shared" si="118"/>
        <v>0</v>
      </c>
      <c r="M49" s="48">
        <f t="shared" si="118"/>
        <v>0</v>
      </c>
      <c r="N49" s="48">
        <f t="shared" si="118"/>
        <v>0</v>
      </c>
      <c r="O49" s="48">
        <f t="shared" si="118"/>
        <v>0</v>
      </c>
      <c r="P49" s="48">
        <f t="shared" si="118"/>
        <v>0</v>
      </c>
      <c r="Q49" s="48">
        <f t="shared" si="118"/>
        <v>0</v>
      </c>
      <c r="R49" s="48">
        <f t="shared" si="118"/>
        <v>0</v>
      </c>
      <c r="S49" s="48">
        <f t="shared" si="118"/>
        <v>0</v>
      </c>
      <c r="T49" s="48">
        <f t="shared" si="118"/>
        <v>0</v>
      </c>
      <c r="U49" s="48">
        <f t="shared" si="118"/>
        <v>0</v>
      </c>
      <c r="V49" s="48">
        <f t="shared" si="118"/>
        <v>0</v>
      </c>
      <c r="W49" s="48">
        <f t="shared" si="118"/>
        <v>0</v>
      </c>
      <c r="X49" s="48">
        <f t="shared" si="118"/>
        <v>0</v>
      </c>
      <c r="Y49" s="48" t="e">
        <f t="shared" si="118"/>
        <v>#N/A</v>
      </c>
      <c r="Z49" s="48" t="e">
        <f t="shared" si="118"/>
        <v>#N/A</v>
      </c>
      <c r="AA49" s="48" t="e">
        <f t="shared" si="118"/>
        <v>#N/A</v>
      </c>
      <c r="AB49" s="48" t="e">
        <f t="shared" si="118"/>
        <v>#N/A</v>
      </c>
      <c r="AC49" s="48" t="e">
        <f t="shared" si="118"/>
        <v>#N/A</v>
      </c>
      <c r="AD49" s="48" t="e">
        <f t="shared" si="118"/>
        <v>#N/A</v>
      </c>
      <c r="AE49" s="48" t="e">
        <f t="shared" si="118"/>
        <v>#N/A</v>
      </c>
      <c r="AF49" s="48" t="e">
        <f t="shared" si="118"/>
        <v>#N/A</v>
      </c>
      <c r="AG49" s="48" t="e">
        <f t="shared" si="118"/>
        <v>#N/A</v>
      </c>
      <c r="AH49" s="48" t="e">
        <f t="shared" si="118"/>
        <v>#N/A</v>
      </c>
    </row>
    <row r="50" spans="2:34" x14ac:dyDescent="0.2">
      <c r="B50" s="25"/>
    </row>
    <row r="51" spans="2:34" ht="15" x14ac:dyDescent="0.25">
      <c r="B51" s="50" t="str">
        <f>$D$4</f>
        <v>Option 7D</v>
      </c>
      <c r="C51" s="49" t="e">
        <f>'General inputs'!#REF!</f>
        <v>#REF!</v>
      </c>
      <c r="D51" s="49"/>
      <c r="E51" s="32">
        <f>FirstYear</f>
        <v>2022</v>
      </c>
      <c r="F51" s="32">
        <f>E51+1</f>
        <v>2023</v>
      </c>
      <c r="G51" s="32">
        <f t="shared" ref="G51" si="119">F51+1</f>
        <v>2024</v>
      </c>
      <c r="H51" s="32">
        <f t="shared" ref="H51" si="120">G51+1</f>
        <v>2025</v>
      </c>
      <c r="I51" s="32">
        <f t="shared" ref="I51" si="121">H51+1</f>
        <v>2026</v>
      </c>
      <c r="J51" s="32">
        <f t="shared" ref="J51" si="122">I51+1</f>
        <v>2027</v>
      </c>
      <c r="K51" s="32">
        <f t="shared" ref="K51" si="123">J51+1</f>
        <v>2028</v>
      </c>
      <c r="L51" s="32">
        <f t="shared" ref="L51" si="124">K51+1</f>
        <v>2029</v>
      </c>
      <c r="M51" s="32">
        <f t="shared" ref="M51" si="125">L51+1</f>
        <v>2030</v>
      </c>
      <c r="N51" s="32">
        <f t="shared" ref="N51" si="126">M51+1</f>
        <v>2031</v>
      </c>
      <c r="O51" s="32">
        <f t="shared" ref="O51" si="127">N51+1</f>
        <v>2032</v>
      </c>
      <c r="P51" s="32">
        <f t="shared" ref="P51" si="128">O51+1</f>
        <v>2033</v>
      </c>
      <c r="Q51" s="32">
        <f t="shared" ref="Q51" si="129">P51+1</f>
        <v>2034</v>
      </c>
      <c r="R51" s="32">
        <f t="shared" ref="R51" si="130">Q51+1</f>
        <v>2035</v>
      </c>
      <c r="S51" s="32">
        <f t="shared" ref="S51" si="131">R51+1</f>
        <v>2036</v>
      </c>
      <c r="T51" s="32">
        <f t="shared" ref="T51" si="132">S51+1</f>
        <v>2037</v>
      </c>
      <c r="U51" s="32">
        <f t="shared" ref="U51" si="133">T51+1</f>
        <v>2038</v>
      </c>
      <c r="V51" s="32">
        <f t="shared" ref="V51" si="134">U51+1</f>
        <v>2039</v>
      </c>
      <c r="W51" s="32">
        <f t="shared" ref="W51" si="135">V51+1</f>
        <v>2040</v>
      </c>
      <c r="X51" s="32">
        <f t="shared" ref="X51" si="136">W51+1</f>
        <v>2041</v>
      </c>
      <c r="Y51" s="32">
        <f t="shared" ref="Y51" si="137">X51+1</f>
        <v>2042</v>
      </c>
      <c r="Z51" s="32">
        <f t="shared" ref="Z51" si="138">Y51+1</f>
        <v>2043</v>
      </c>
      <c r="AA51" s="32">
        <f t="shared" ref="AA51" si="139">Z51+1</f>
        <v>2044</v>
      </c>
      <c r="AB51" s="32">
        <f t="shared" ref="AB51" si="140">AA51+1</f>
        <v>2045</v>
      </c>
      <c r="AC51" s="32">
        <f t="shared" ref="AC51" si="141">AB51+1</f>
        <v>2046</v>
      </c>
      <c r="AD51" s="32">
        <f t="shared" ref="AD51" si="142">AC51+1</f>
        <v>2047</v>
      </c>
      <c r="AE51" s="32">
        <f t="shared" ref="AE51" si="143">AD51+1</f>
        <v>2048</v>
      </c>
      <c r="AF51" s="32">
        <f t="shared" ref="AF51" si="144">AE51+1</f>
        <v>2049</v>
      </c>
      <c r="AG51" s="32">
        <f t="shared" ref="AG51" si="145">AF51+1</f>
        <v>2050</v>
      </c>
      <c r="AH51" s="32">
        <f t="shared" ref="AH51" si="146">AG51+1</f>
        <v>2051</v>
      </c>
    </row>
    <row r="52" spans="2:34" x14ac:dyDescent="0.2">
      <c r="B52" s="20" t="e">
        <f>'General inputs'!#REF!</f>
        <v>#REF!</v>
      </c>
      <c r="C52" s="5"/>
      <c r="D52" s="5"/>
      <c r="E52" s="48" t="e">
        <f>E$41*E17</f>
        <v>#REF!</v>
      </c>
      <c r="F52" s="48" t="e">
        <f t="shared" ref="F52:I52" si="147">F$41*F17</f>
        <v>#REF!</v>
      </c>
      <c r="G52" s="48" t="e">
        <f t="shared" si="147"/>
        <v>#REF!</v>
      </c>
      <c r="H52" s="48" t="e">
        <f t="shared" si="147"/>
        <v>#REF!</v>
      </c>
      <c r="I52" s="48" t="e">
        <f t="shared" si="147"/>
        <v>#REF!</v>
      </c>
      <c r="J52" s="48" t="e">
        <f>J$41*J17</f>
        <v>#REF!</v>
      </c>
      <c r="K52" s="48" t="e">
        <f t="shared" ref="K52:AH52" si="148">K$41*K17</f>
        <v>#REF!</v>
      </c>
      <c r="L52" s="48" t="e">
        <f t="shared" si="148"/>
        <v>#REF!</v>
      </c>
      <c r="M52" s="48" t="e">
        <f t="shared" si="148"/>
        <v>#REF!</v>
      </c>
      <c r="N52" s="48" t="e">
        <f t="shared" si="148"/>
        <v>#REF!</v>
      </c>
      <c r="O52" s="48" t="e">
        <f t="shared" si="148"/>
        <v>#REF!</v>
      </c>
      <c r="P52" s="48" t="e">
        <f t="shared" si="148"/>
        <v>#REF!</v>
      </c>
      <c r="Q52" s="48" t="e">
        <f t="shared" si="148"/>
        <v>#REF!</v>
      </c>
      <c r="R52" s="48" t="e">
        <f t="shared" si="148"/>
        <v>#REF!</v>
      </c>
      <c r="S52" s="48" t="e">
        <f t="shared" si="148"/>
        <v>#REF!</v>
      </c>
      <c r="T52" s="48" t="e">
        <f t="shared" si="148"/>
        <v>#REF!</v>
      </c>
      <c r="U52" s="48" t="e">
        <f t="shared" si="148"/>
        <v>#REF!</v>
      </c>
      <c r="V52" s="48" t="e">
        <f t="shared" si="148"/>
        <v>#REF!</v>
      </c>
      <c r="W52" s="48" t="e">
        <f t="shared" si="148"/>
        <v>#REF!</v>
      </c>
      <c r="X52" s="48" t="e">
        <f t="shared" si="148"/>
        <v>#REF!</v>
      </c>
      <c r="Y52" s="48" t="e">
        <f t="shared" si="148"/>
        <v>#REF!</v>
      </c>
      <c r="Z52" s="48" t="e">
        <f t="shared" si="148"/>
        <v>#REF!</v>
      </c>
      <c r="AA52" s="48" t="e">
        <f t="shared" si="148"/>
        <v>#REF!</v>
      </c>
      <c r="AB52" s="48" t="e">
        <f t="shared" si="148"/>
        <v>#REF!</v>
      </c>
      <c r="AC52" s="48" t="e">
        <f t="shared" si="148"/>
        <v>#REF!</v>
      </c>
      <c r="AD52" s="48" t="e">
        <f t="shared" si="148"/>
        <v>#REF!</v>
      </c>
      <c r="AE52" s="48" t="e">
        <f t="shared" si="148"/>
        <v>#REF!</v>
      </c>
      <c r="AF52" s="48" t="e">
        <f t="shared" si="148"/>
        <v>#REF!</v>
      </c>
      <c r="AG52" s="48" t="e">
        <f t="shared" si="148"/>
        <v>#REF!</v>
      </c>
      <c r="AH52" s="48" t="e">
        <f t="shared" si="148"/>
        <v>#REF!</v>
      </c>
    </row>
    <row r="53" spans="2:34" x14ac:dyDescent="0.2">
      <c r="B53" s="20" t="e">
        <f>'General inputs'!#REF!</f>
        <v>#REF!</v>
      </c>
      <c r="C53" s="5"/>
      <c r="D53" s="5"/>
      <c r="E53" s="48" t="e">
        <f t="shared" ref="E53:AH53" si="149">E$41*E18</f>
        <v>#REF!</v>
      </c>
      <c r="F53" s="48" t="e">
        <f t="shared" si="149"/>
        <v>#REF!</v>
      </c>
      <c r="G53" s="48" t="e">
        <f t="shared" si="149"/>
        <v>#REF!</v>
      </c>
      <c r="H53" s="48" t="e">
        <f t="shared" si="149"/>
        <v>#REF!</v>
      </c>
      <c r="I53" s="48" t="e">
        <f t="shared" si="149"/>
        <v>#REF!</v>
      </c>
      <c r="J53" s="48" t="e">
        <f t="shared" si="149"/>
        <v>#REF!</v>
      </c>
      <c r="K53" s="48" t="e">
        <f t="shared" si="149"/>
        <v>#REF!</v>
      </c>
      <c r="L53" s="48" t="e">
        <f t="shared" si="149"/>
        <v>#REF!</v>
      </c>
      <c r="M53" s="48" t="e">
        <f t="shared" si="149"/>
        <v>#REF!</v>
      </c>
      <c r="N53" s="48" t="e">
        <f t="shared" si="149"/>
        <v>#REF!</v>
      </c>
      <c r="O53" s="48" t="e">
        <f t="shared" si="149"/>
        <v>#REF!</v>
      </c>
      <c r="P53" s="48" t="e">
        <f t="shared" si="149"/>
        <v>#REF!</v>
      </c>
      <c r="Q53" s="48" t="e">
        <f t="shared" si="149"/>
        <v>#REF!</v>
      </c>
      <c r="R53" s="48" t="e">
        <f t="shared" si="149"/>
        <v>#REF!</v>
      </c>
      <c r="S53" s="48" t="e">
        <f t="shared" si="149"/>
        <v>#REF!</v>
      </c>
      <c r="T53" s="48" t="e">
        <f t="shared" si="149"/>
        <v>#REF!</v>
      </c>
      <c r="U53" s="48" t="e">
        <f t="shared" si="149"/>
        <v>#REF!</v>
      </c>
      <c r="V53" s="48" t="e">
        <f t="shared" si="149"/>
        <v>#REF!</v>
      </c>
      <c r="W53" s="48" t="e">
        <f t="shared" si="149"/>
        <v>#REF!</v>
      </c>
      <c r="X53" s="48" t="e">
        <f t="shared" si="149"/>
        <v>#REF!</v>
      </c>
      <c r="Y53" s="48" t="e">
        <f t="shared" si="149"/>
        <v>#REF!</v>
      </c>
      <c r="Z53" s="48" t="e">
        <f t="shared" si="149"/>
        <v>#REF!</v>
      </c>
      <c r="AA53" s="48" t="e">
        <f t="shared" si="149"/>
        <v>#REF!</v>
      </c>
      <c r="AB53" s="48" t="e">
        <f t="shared" si="149"/>
        <v>#REF!</v>
      </c>
      <c r="AC53" s="48" t="e">
        <f t="shared" si="149"/>
        <v>#REF!</v>
      </c>
      <c r="AD53" s="48" t="e">
        <f t="shared" si="149"/>
        <v>#REF!</v>
      </c>
      <c r="AE53" s="48" t="e">
        <f t="shared" si="149"/>
        <v>#REF!</v>
      </c>
      <c r="AF53" s="48" t="e">
        <f t="shared" si="149"/>
        <v>#REF!</v>
      </c>
      <c r="AG53" s="48" t="e">
        <f t="shared" si="149"/>
        <v>#REF!</v>
      </c>
      <c r="AH53" s="48" t="e">
        <f t="shared" si="149"/>
        <v>#REF!</v>
      </c>
    </row>
    <row r="54" spans="2:34" x14ac:dyDescent="0.2">
      <c r="B54" s="20" t="e">
        <f>'General inputs'!#REF!</f>
        <v>#REF!</v>
      </c>
      <c r="C54" s="5"/>
      <c r="D54" s="5"/>
      <c r="E54" s="48" t="e">
        <f t="shared" ref="E54:AH54" si="150">E$41*E19</f>
        <v>#REF!</v>
      </c>
      <c r="F54" s="48" t="e">
        <f t="shared" si="150"/>
        <v>#REF!</v>
      </c>
      <c r="G54" s="48" t="e">
        <f t="shared" si="150"/>
        <v>#REF!</v>
      </c>
      <c r="H54" s="48" t="e">
        <f t="shared" si="150"/>
        <v>#REF!</v>
      </c>
      <c r="I54" s="48" t="e">
        <f t="shared" si="150"/>
        <v>#REF!</v>
      </c>
      <c r="J54" s="48" t="e">
        <f t="shared" si="150"/>
        <v>#REF!</v>
      </c>
      <c r="K54" s="48" t="e">
        <f t="shared" si="150"/>
        <v>#REF!</v>
      </c>
      <c r="L54" s="48" t="e">
        <f t="shared" si="150"/>
        <v>#REF!</v>
      </c>
      <c r="M54" s="48" t="e">
        <f t="shared" si="150"/>
        <v>#REF!</v>
      </c>
      <c r="N54" s="48" t="e">
        <f t="shared" si="150"/>
        <v>#REF!</v>
      </c>
      <c r="O54" s="48" t="e">
        <f t="shared" si="150"/>
        <v>#REF!</v>
      </c>
      <c r="P54" s="48" t="e">
        <f t="shared" si="150"/>
        <v>#REF!</v>
      </c>
      <c r="Q54" s="48" t="e">
        <f t="shared" si="150"/>
        <v>#REF!</v>
      </c>
      <c r="R54" s="48" t="e">
        <f t="shared" si="150"/>
        <v>#REF!</v>
      </c>
      <c r="S54" s="48" t="e">
        <f t="shared" si="150"/>
        <v>#REF!</v>
      </c>
      <c r="T54" s="48" t="e">
        <f t="shared" si="150"/>
        <v>#REF!</v>
      </c>
      <c r="U54" s="48" t="e">
        <f t="shared" si="150"/>
        <v>#REF!</v>
      </c>
      <c r="V54" s="48" t="e">
        <f t="shared" si="150"/>
        <v>#REF!</v>
      </c>
      <c r="W54" s="48" t="e">
        <f t="shared" si="150"/>
        <v>#REF!</v>
      </c>
      <c r="X54" s="48" t="e">
        <f t="shared" si="150"/>
        <v>#REF!</v>
      </c>
      <c r="Y54" s="48" t="e">
        <f t="shared" si="150"/>
        <v>#REF!</v>
      </c>
      <c r="Z54" s="48" t="e">
        <f t="shared" si="150"/>
        <v>#REF!</v>
      </c>
      <c r="AA54" s="48" t="e">
        <f t="shared" si="150"/>
        <v>#REF!</v>
      </c>
      <c r="AB54" s="48" t="e">
        <f t="shared" si="150"/>
        <v>#REF!</v>
      </c>
      <c r="AC54" s="48" t="e">
        <f t="shared" si="150"/>
        <v>#REF!</v>
      </c>
      <c r="AD54" s="48" t="e">
        <f t="shared" si="150"/>
        <v>#REF!</v>
      </c>
      <c r="AE54" s="48" t="e">
        <f t="shared" si="150"/>
        <v>#REF!</v>
      </c>
      <c r="AF54" s="48" t="e">
        <f t="shared" si="150"/>
        <v>#REF!</v>
      </c>
      <c r="AG54" s="48" t="e">
        <f t="shared" si="150"/>
        <v>#REF!</v>
      </c>
      <c r="AH54" s="48" t="e">
        <f t="shared" si="150"/>
        <v>#REF!</v>
      </c>
    </row>
    <row r="55" spans="2:34" x14ac:dyDescent="0.2">
      <c r="B55" s="20" t="e">
        <f>'General inputs'!#REF!</f>
        <v>#REF!</v>
      </c>
      <c r="C55" s="5"/>
      <c r="D55" s="5"/>
      <c r="E55" s="48" t="e">
        <f t="shared" ref="E55:AH55" si="151">E$41*E20</f>
        <v>#REF!</v>
      </c>
      <c r="F55" s="48" t="e">
        <f t="shared" si="151"/>
        <v>#REF!</v>
      </c>
      <c r="G55" s="48" t="e">
        <f t="shared" si="151"/>
        <v>#REF!</v>
      </c>
      <c r="H55" s="48" t="e">
        <f t="shared" si="151"/>
        <v>#REF!</v>
      </c>
      <c r="I55" s="48" t="e">
        <f t="shared" si="151"/>
        <v>#REF!</v>
      </c>
      <c r="J55" s="48" t="e">
        <f t="shared" si="151"/>
        <v>#REF!</v>
      </c>
      <c r="K55" s="48" t="e">
        <f t="shared" si="151"/>
        <v>#REF!</v>
      </c>
      <c r="L55" s="48" t="e">
        <f t="shared" si="151"/>
        <v>#REF!</v>
      </c>
      <c r="M55" s="48" t="e">
        <f t="shared" si="151"/>
        <v>#REF!</v>
      </c>
      <c r="N55" s="48" t="e">
        <f t="shared" si="151"/>
        <v>#REF!</v>
      </c>
      <c r="O55" s="48" t="e">
        <f t="shared" si="151"/>
        <v>#REF!</v>
      </c>
      <c r="P55" s="48" t="e">
        <f t="shared" si="151"/>
        <v>#REF!</v>
      </c>
      <c r="Q55" s="48" t="e">
        <f t="shared" si="151"/>
        <v>#REF!</v>
      </c>
      <c r="R55" s="48" t="e">
        <f t="shared" si="151"/>
        <v>#REF!</v>
      </c>
      <c r="S55" s="48" t="e">
        <f t="shared" si="151"/>
        <v>#REF!</v>
      </c>
      <c r="T55" s="48" t="e">
        <f t="shared" si="151"/>
        <v>#REF!</v>
      </c>
      <c r="U55" s="48" t="e">
        <f t="shared" si="151"/>
        <v>#REF!</v>
      </c>
      <c r="V55" s="48" t="e">
        <f t="shared" si="151"/>
        <v>#REF!</v>
      </c>
      <c r="W55" s="48" t="e">
        <f t="shared" si="151"/>
        <v>#REF!</v>
      </c>
      <c r="X55" s="48" t="e">
        <f t="shared" si="151"/>
        <v>#REF!</v>
      </c>
      <c r="Y55" s="48" t="e">
        <f t="shared" si="151"/>
        <v>#REF!</v>
      </c>
      <c r="Z55" s="48" t="e">
        <f t="shared" si="151"/>
        <v>#REF!</v>
      </c>
      <c r="AA55" s="48" t="e">
        <f t="shared" si="151"/>
        <v>#REF!</v>
      </c>
      <c r="AB55" s="48" t="e">
        <f t="shared" si="151"/>
        <v>#REF!</v>
      </c>
      <c r="AC55" s="48" t="e">
        <f t="shared" si="151"/>
        <v>#REF!</v>
      </c>
      <c r="AD55" s="48" t="e">
        <f t="shared" si="151"/>
        <v>#REF!</v>
      </c>
      <c r="AE55" s="48" t="e">
        <f t="shared" si="151"/>
        <v>#REF!</v>
      </c>
      <c r="AF55" s="48" t="e">
        <f t="shared" si="151"/>
        <v>#REF!</v>
      </c>
      <c r="AG55" s="48" t="e">
        <f t="shared" si="151"/>
        <v>#REF!</v>
      </c>
      <c r="AH55" s="48" t="e">
        <f t="shared" si="151"/>
        <v>#REF!</v>
      </c>
    </row>
    <row r="56" spans="2:34" x14ac:dyDescent="0.2">
      <c r="B56" s="20" t="e">
        <f>'General inputs'!#REF!</f>
        <v>#REF!</v>
      </c>
      <c r="C56" s="5"/>
      <c r="D56" s="5"/>
      <c r="E56" s="48" t="e">
        <f t="shared" ref="E56:AH56" si="152">E$41*E21</f>
        <v>#REF!</v>
      </c>
      <c r="F56" s="48" t="e">
        <f t="shared" si="152"/>
        <v>#REF!</v>
      </c>
      <c r="G56" s="48" t="e">
        <f t="shared" si="152"/>
        <v>#REF!</v>
      </c>
      <c r="H56" s="48" t="e">
        <f t="shared" si="152"/>
        <v>#REF!</v>
      </c>
      <c r="I56" s="48" t="e">
        <f t="shared" si="152"/>
        <v>#REF!</v>
      </c>
      <c r="J56" s="48" t="e">
        <f t="shared" si="152"/>
        <v>#REF!</v>
      </c>
      <c r="K56" s="48" t="e">
        <f t="shared" si="152"/>
        <v>#REF!</v>
      </c>
      <c r="L56" s="48" t="e">
        <f t="shared" si="152"/>
        <v>#REF!</v>
      </c>
      <c r="M56" s="48" t="e">
        <f t="shared" si="152"/>
        <v>#REF!</v>
      </c>
      <c r="N56" s="48" t="e">
        <f t="shared" si="152"/>
        <v>#REF!</v>
      </c>
      <c r="O56" s="48" t="e">
        <f t="shared" si="152"/>
        <v>#REF!</v>
      </c>
      <c r="P56" s="48" t="e">
        <f t="shared" si="152"/>
        <v>#REF!</v>
      </c>
      <c r="Q56" s="48" t="e">
        <f t="shared" si="152"/>
        <v>#REF!</v>
      </c>
      <c r="R56" s="48" t="e">
        <f t="shared" si="152"/>
        <v>#REF!</v>
      </c>
      <c r="S56" s="48" t="e">
        <f t="shared" si="152"/>
        <v>#REF!</v>
      </c>
      <c r="T56" s="48" t="e">
        <f t="shared" si="152"/>
        <v>#REF!</v>
      </c>
      <c r="U56" s="48" t="e">
        <f t="shared" si="152"/>
        <v>#REF!</v>
      </c>
      <c r="V56" s="48" t="e">
        <f t="shared" si="152"/>
        <v>#REF!</v>
      </c>
      <c r="W56" s="48" t="e">
        <f t="shared" si="152"/>
        <v>#REF!</v>
      </c>
      <c r="X56" s="48" t="e">
        <f t="shared" si="152"/>
        <v>#REF!</v>
      </c>
      <c r="Y56" s="48" t="e">
        <f t="shared" si="152"/>
        <v>#REF!</v>
      </c>
      <c r="Z56" s="48" t="e">
        <f t="shared" si="152"/>
        <v>#REF!</v>
      </c>
      <c r="AA56" s="48" t="e">
        <f t="shared" si="152"/>
        <v>#REF!</v>
      </c>
      <c r="AB56" s="48" t="e">
        <f t="shared" si="152"/>
        <v>#REF!</v>
      </c>
      <c r="AC56" s="48" t="e">
        <f t="shared" si="152"/>
        <v>#REF!</v>
      </c>
      <c r="AD56" s="48" t="e">
        <f t="shared" si="152"/>
        <v>#REF!</v>
      </c>
      <c r="AE56" s="48" t="e">
        <f t="shared" si="152"/>
        <v>#REF!</v>
      </c>
      <c r="AF56" s="48" t="e">
        <f t="shared" si="152"/>
        <v>#REF!</v>
      </c>
      <c r="AG56" s="48" t="e">
        <f t="shared" si="152"/>
        <v>#REF!</v>
      </c>
      <c r="AH56" s="48" t="e">
        <f t="shared" si="152"/>
        <v>#REF!</v>
      </c>
    </row>
    <row r="57" spans="2:34" x14ac:dyDescent="0.2">
      <c r="B57" s="20" t="e">
        <f>'General inputs'!#REF!</f>
        <v>#REF!</v>
      </c>
      <c r="C57" s="5"/>
      <c r="D57" s="5"/>
      <c r="E57" s="48" t="e">
        <f t="shared" ref="E57:AH57" si="153">E$41*E22</f>
        <v>#REF!</v>
      </c>
      <c r="F57" s="48" t="e">
        <f t="shared" si="153"/>
        <v>#REF!</v>
      </c>
      <c r="G57" s="48" t="e">
        <f t="shared" si="153"/>
        <v>#REF!</v>
      </c>
      <c r="H57" s="48" t="e">
        <f t="shared" si="153"/>
        <v>#REF!</v>
      </c>
      <c r="I57" s="48" t="e">
        <f t="shared" si="153"/>
        <v>#REF!</v>
      </c>
      <c r="J57" s="48" t="e">
        <f t="shared" si="153"/>
        <v>#REF!</v>
      </c>
      <c r="K57" s="48" t="e">
        <f t="shared" si="153"/>
        <v>#REF!</v>
      </c>
      <c r="L57" s="48" t="e">
        <f t="shared" si="153"/>
        <v>#REF!</v>
      </c>
      <c r="M57" s="48" t="e">
        <f t="shared" si="153"/>
        <v>#REF!</v>
      </c>
      <c r="N57" s="48" t="e">
        <f t="shared" si="153"/>
        <v>#REF!</v>
      </c>
      <c r="O57" s="48" t="e">
        <f t="shared" si="153"/>
        <v>#REF!</v>
      </c>
      <c r="P57" s="48" t="e">
        <f t="shared" si="153"/>
        <v>#REF!</v>
      </c>
      <c r="Q57" s="48" t="e">
        <f t="shared" si="153"/>
        <v>#REF!</v>
      </c>
      <c r="R57" s="48" t="e">
        <f t="shared" si="153"/>
        <v>#REF!</v>
      </c>
      <c r="S57" s="48" t="e">
        <f t="shared" si="153"/>
        <v>#REF!</v>
      </c>
      <c r="T57" s="48" t="e">
        <f t="shared" si="153"/>
        <v>#REF!</v>
      </c>
      <c r="U57" s="48" t="e">
        <f t="shared" si="153"/>
        <v>#REF!</v>
      </c>
      <c r="V57" s="48" t="e">
        <f t="shared" si="153"/>
        <v>#REF!</v>
      </c>
      <c r="W57" s="48" t="e">
        <f t="shared" si="153"/>
        <v>#REF!</v>
      </c>
      <c r="X57" s="48" t="e">
        <f t="shared" si="153"/>
        <v>#REF!</v>
      </c>
      <c r="Y57" s="48" t="e">
        <f t="shared" si="153"/>
        <v>#REF!</v>
      </c>
      <c r="Z57" s="48" t="e">
        <f t="shared" si="153"/>
        <v>#REF!</v>
      </c>
      <c r="AA57" s="48" t="e">
        <f t="shared" si="153"/>
        <v>#REF!</v>
      </c>
      <c r="AB57" s="48" t="e">
        <f t="shared" si="153"/>
        <v>#REF!</v>
      </c>
      <c r="AC57" s="48" t="e">
        <f t="shared" si="153"/>
        <v>#REF!</v>
      </c>
      <c r="AD57" s="48" t="e">
        <f t="shared" si="153"/>
        <v>#REF!</v>
      </c>
      <c r="AE57" s="48" t="e">
        <f t="shared" si="153"/>
        <v>#REF!</v>
      </c>
      <c r="AF57" s="48" t="e">
        <f t="shared" si="153"/>
        <v>#REF!</v>
      </c>
      <c r="AG57" s="48" t="e">
        <f t="shared" si="153"/>
        <v>#REF!</v>
      </c>
      <c r="AH57" s="48" t="e">
        <f t="shared" si="153"/>
        <v>#REF!</v>
      </c>
    </row>
    <row r="59" spans="2:34" ht="15" x14ac:dyDescent="0.25">
      <c r="B59" s="50" t="str">
        <f>$D$4</f>
        <v>Option 7D</v>
      </c>
      <c r="C59" s="49" t="e">
        <f>'General inputs'!#REF!</f>
        <v>#REF!</v>
      </c>
      <c r="D59" s="49"/>
      <c r="E59" s="32">
        <f>FirstYear</f>
        <v>2022</v>
      </c>
      <c r="F59" s="32">
        <f>E59+1</f>
        <v>2023</v>
      </c>
      <c r="G59" s="32">
        <f t="shared" ref="G59" si="154">F59+1</f>
        <v>2024</v>
      </c>
      <c r="H59" s="32">
        <f t="shared" ref="H59" si="155">G59+1</f>
        <v>2025</v>
      </c>
      <c r="I59" s="32">
        <f t="shared" ref="I59" si="156">H59+1</f>
        <v>2026</v>
      </c>
      <c r="J59" s="32">
        <f t="shared" ref="J59" si="157">I59+1</f>
        <v>2027</v>
      </c>
      <c r="K59" s="32">
        <f t="shared" ref="K59" si="158">J59+1</f>
        <v>2028</v>
      </c>
      <c r="L59" s="32">
        <f t="shared" ref="L59" si="159">K59+1</f>
        <v>2029</v>
      </c>
      <c r="M59" s="32">
        <f t="shared" ref="M59" si="160">L59+1</f>
        <v>2030</v>
      </c>
      <c r="N59" s="32">
        <f t="shared" ref="N59" si="161">M59+1</f>
        <v>2031</v>
      </c>
      <c r="O59" s="32">
        <f t="shared" ref="O59" si="162">N59+1</f>
        <v>2032</v>
      </c>
      <c r="P59" s="32">
        <f t="shared" ref="P59" si="163">O59+1</f>
        <v>2033</v>
      </c>
      <c r="Q59" s="32">
        <f t="shared" ref="Q59" si="164">P59+1</f>
        <v>2034</v>
      </c>
      <c r="R59" s="32">
        <f t="shared" ref="R59" si="165">Q59+1</f>
        <v>2035</v>
      </c>
      <c r="S59" s="32">
        <f t="shared" ref="S59" si="166">R59+1</f>
        <v>2036</v>
      </c>
      <c r="T59" s="32">
        <f t="shared" ref="T59" si="167">S59+1</f>
        <v>2037</v>
      </c>
      <c r="U59" s="32">
        <f t="shared" ref="U59" si="168">T59+1</f>
        <v>2038</v>
      </c>
      <c r="V59" s="32">
        <f t="shared" ref="V59" si="169">U59+1</f>
        <v>2039</v>
      </c>
      <c r="W59" s="32">
        <f t="shared" ref="W59" si="170">V59+1</f>
        <v>2040</v>
      </c>
      <c r="X59" s="32">
        <f t="shared" ref="X59" si="171">W59+1</f>
        <v>2041</v>
      </c>
      <c r="Y59" s="32">
        <f t="shared" ref="Y59" si="172">X59+1</f>
        <v>2042</v>
      </c>
      <c r="Z59" s="32">
        <f t="shared" ref="Z59" si="173">Y59+1</f>
        <v>2043</v>
      </c>
      <c r="AA59" s="32">
        <f t="shared" ref="AA59" si="174">Z59+1</f>
        <v>2044</v>
      </c>
      <c r="AB59" s="32">
        <f t="shared" ref="AB59" si="175">AA59+1</f>
        <v>2045</v>
      </c>
      <c r="AC59" s="32">
        <f t="shared" ref="AC59" si="176">AB59+1</f>
        <v>2046</v>
      </c>
      <c r="AD59" s="32">
        <f t="shared" ref="AD59" si="177">AC59+1</f>
        <v>2047</v>
      </c>
      <c r="AE59" s="32">
        <f t="shared" ref="AE59" si="178">AD59+1</f>
        <v>2048</v>
      </c>
      <c r="AF59" s="32">
        <f t="shared" ref="AF59" si="179">AE59+1</f>
        <v>2049</v>
      </c>
      <c r="AG59" s="32">
        <f t="shared" ref="AG59" si="180">AF59+1</f>
        <v>2050</v>
      </c>
      <c r="AH59" s="32">
        <f t="shared" ref="AH59" si="181">AG59+1</f>
        <v>2051</v>
      </c>
    </row>
    <row r="60" spans="2:34" x14ac:dyDescent="0.2">
      <c r="B60" s="20" t="e">
        <f>'General inputs'!#REF!</f>
        <v>#REF!</v>
      </c>
      <c r="C60" s="5"/>
      <c r="D60" s="5"/>
      <c r="E60" s="48" t="e">
        <f>E$41*E25</f>
        <v>#REF!</v>
      </c>
      <c r="F60" s="48" t="e">
        <f t="shared" ref="F60:I60" si="182">F$41*F25</f>
        <v>#REF!</v>
      </c>
      <c r="G60" s="48" t="e">
        <f t="shared" si="182"/>
        <v>#REF!</v>
      </c>
      <c r="H60" s="48" t="e">
        <f t="shared" si="182"/>
        <v>#REF!</v>
      </c>
      <c r="I60" s="48" t="e">
        <f t="shared" si="182"/>
        <v>#REF!</v>
      </c>
      <c r="J60" s="48" t="e">
        <f>J$41*J25</f>
        <v>#REF!</v>
      </c>
      <c r="K60" s="48" t="e">
        <f t="shared" ref="K60:AH60" si="183">K$41*K25</f>
        <v>#REF!</v>
      </c>
      <c r="L60" s="48" t="e">
        <f t="shared" si="183"/>
        <v>#REF!</v>
      </c>
      <c r="M60" s="48" t="e">
        <f t="shared" si="183"/>
        <v>#REF!</v>
      </c>
      <c r="N60" s="48" t="e">
        <f t="shared" si="183"/>
        <v>#REF!</v>
      </c>
      <c r="O60" s="48" t="e">
        <f t="shared" si="183"/>
        <v>#REF!</v>
      </c>
      <c r="P60" s="48" t="e">
        <f t="shared" si="183"/>
        <v>#REF!</v>
      </c>
      <c r="Q60" s="48" t="e">
        <f t="shared" si="183"/>
        <v>#REF!</v>
      </c>
      <c r="R60" s="48" t="e">
        <f t="shared" si="183"/>
        <v>#REF!</v>
      </c>
      <c r="S60" s="48" t="e">
        <f t="shared" si="183"/>
        <v>#REF!</v>
      </c>
      <c r="T60" s="48" t="e">
        <f t="shared" si="183"/>
        <v>#REF!</v>
      </c>
      <c r="U60" s="48" t="e">
        <f t="shared" si="183"/>
        <v>#REF!</v>
      </c>
      <c r="V60" s="48" t="e">
        <f t="shared" si="183"/>
        <v>#REF!</v>
      </c>
      <c r="W60" s="48" t="e">
        <f t="shared" si="183"/>
        <v>#REF!</v>
      </c>
      <c r="X60" s="48" t="e">
        <f t="shared" si="183"/>
        <v>#REF!</v>
      </c>
      <c r="Y60" s="48" t="e">
        <f t="shared" si="183"/>
        <v>#REF!</v>
      </c>
      <c r="Z60" s="48" t="e">
        <f t="shared" si="183"/>
        <v>#REF!</v>
      </c>
      <c r="AA60" s="48" t="e">
        <f t="shared" si="183"/>
        <v>#REF!</v>
      </c>
      <c r="AB60" s="48" t="e">
        <f t="shared" si="183"/>
        <v>#REF!</v>
      </c>
      <c r="AC60" s="48" t="e">
        <f t="shared" si="183"/>
        <v>#REF!</v>
      </c>
      <c r="AD60" s="48" t="e">
        <f t="shared" si="183"/>
        <v>#REF!</v>
      </c>
      <c r="AE60" s="48" t="e">
        <f t="shared" si="183"/>
        <v>#REF!</v>
      </c>
      <c r="AF60" s="48" t="e">
        <f t="shared" si="183"/>
        <v>#REF!</v>
      </c>
      <c r="AG60" s="48" t="e">
        <f t="shared" si="183"/>
        <v>#REF!</v>
      </c>
      <c r="AH60" s="48" t="e">
        <f t="shared" si="183"/>
        <v>#REF!</v>
      </c>
    </row>
    <row r="61" spans="2:34" x14ac:dyDescent="0.2">
      <c r="B61" s="20" t="e">
        <f>'General inputs'!#REF!</f>
        <v>#REF!</v>
      </c>
      <c r="C61" s="5"/>
      <c r="D61" s="5"/>
      <c r="E61" s="48" t="e">
        <f t="shared" ref="E61:AH61" si="184">E$41*E26</f>
        <v>#REF!</v>
      </c>
      <c r="F61" s="48" t="e">
        <f t="shared" si="184"/>
        <v>#REF!</v>
      </c>
      <c r="G61" s="48" t="e">
        <f t="shared" si="184"/>
        <v>#REF!</v>
      </c>
      <c r="H61" s="48" t="e">
        <f t="shared" si="184"/>
        <v>#REF!</v>
      </c>
      <c r="I61" s="48" t="e">
        <f t="shared" si="184"/>
        <v>#REF!</v>
      </c>
      <c r="J61" s="48" t="e">
        <f t="shared" si="184"/>
        <v>#REF!</v>
      </c>
      <c r="K61" s="48" t="e">
        <f t="shared" si="184"/>
        <v>#REF!</v>
      </c>
      <c r="L61" s="48" t="e">
        <f t="shared" si="184"/>
        <v>#REF!</v>
      </c>
      <c r="M61" s="48" t="e">
        <f t="shared" si="184"/>
        <v>#REF!</v>
      </c>
      <c r="N61" s="48" t="e">
        <f t="shared" si="184"/>
        <v>#REF!</v>
      </c>
      <c r="O61" s="48" t="e">
        <f t="shared" si="184"/>
        <v>#REF!</v>
      </c>
      <c r="P61" s="48" t="e">
        <f t="shared" si="184"/>
        <v>#REF!</v>
      </c>
      <c r="Q61" s="48" t="e">
        <f t="shared" si="184"/>
        <v>#REF!</v>
      </c>
      <c r="R61" s="48" t="e">
        <f t="shared" si="184"/>
        <v>#REF!</v>
      </c>
      <c r="S61" s="48" t="e">
        <f t="shared" si="184"/>
        <v>#REF!</v>
      </c>
      <c r="T61" s="48" t="e">
        <f t="shared" si="184"/>
        <v>#REF!</v>
      </c>
      <c r="U61" s="48" t="e">
        <f t="shared" si="184"/>
        <v>#REF!</v>
      </c>
      <c r="V61" s="48" t="e">
        <f t="shared" si="184"/>
        <v>#REF!</v>
      </c>
      <c r="W61" s="48" t="e">
        <f t="shared" si="184"/>
        <v>#REF!</v>
      </c>
      <c r="X61" s="48" t="e">
        <f t="shared" si="184"/>
        <v>#REF!</v>
      </c>
      <c r="Y61" s="48" t="e">
        <f t="shared" si="184"/>
        <v>#REF!</v>
      </c>
      <c r="Z61" s="48" t="e">
        <f t="shared" si="184"/>
        <v>#REF!</v>
      </c>
      <c r="AA61" s="48" t="e">
        <f t="shared" si="184"/>
        <v>#REF!</v>
      </c>
      <c r="AB61" s="48" t="e">
        <f t="shared" si="184"/>
        <v>#REF!</v>
      </c>
      <c r="AC61" s="48" t="e">
        <f t="shared" si="184"/>
        <v>#REF!</v>
      </c>
      <c r="AD61" s="48" t="e">
        <f t="shared" si="184"/>
        <v>#REF!</v>
      </c>
      <c r="AE61" s="48" t="e">
        <f t="shared" si="184"/>
        <v>#REF!</v>
      </c>
      <c r="AF61" s="48" t="e">
        <f t="shared" si="184"/>
        <v>#REF!</v>
      </c>
      <c r="AG61" s="48" t="e">
        <f t="shared" si="184"/>
        <v>#REF!</v>
      </c>
      <c r="AH61" s="48" t="e">
        <f t="shared" si="184"/>
        <v>#REF!</v>
      </c>
    </row>
    <row r="62" spans="2:34" x14ac:dyDescent="0.2">
      <c r="B62" s="20" t="e">
        <f>'General inputs'!#REF!</f>
        <v>#REF!</v>
      </c>
      <c r="C62" s="5"/>
      <c r="D62" s="5"/>
      <c r="E62" s="48" t="e">
        <f t="shared" ref="E62:AH62" si="185">E$41*E27</f>
        <v>#REF!</v>
      </c>
      <c r="F62" s="48" t="e">
        <f t="shared" si="185"/>
        <v>#REF!</v>
      </c>
      <c r="G62" s="48" t="e">
        <f t="shared" si="185"/>
        <v>#REF!</v>
      </c>
      <c r="H62" s="48" t="e">
        <f t="shared" si="185"/>
        <v>#REF!</v>
      </c>
      <c r="I62" s="48" t="e">
        <f t="shared" si="185"/>
        <v>#REF!</v>
      </c>
      <c r="J62" s="48" t="e">
        <f t="shared" si="185"/>
        <v>#REF!</v>
      </c>
      <c r="K62" s="48" t="e">
        <f t="shared" si="185"/>
        <v>#REF!</v>
      </c>
      <c r="L62" s="48" t="e">
        <f t="shared" si="185"/>
        <v>#REF!</v>
      </c>
      <c r="M62" s="48" t="e">
        <f t="shared" si="185"/>
        <v>#REF!</v>
      </c>
      <c r="N62" s="48" t="e">
        <f t="shared" si="185"/>
        <v>#REF!</v>
      </c>
      <c r="O62" s="48" t="e">
        <f t="shared" si="185"/>
        <v>#REF!</v>
      </c>
      <c r="P62" s="48" t="e">
        <f t="shared" si="185"/>
        <v>#REF!</v>
      </c>
      <c r="Q62" s="48" t="e">
        <f t="shared" si="185"/>
        <v>#REF!</v>
      </c>
      <c r="R62" s="48" t="e">
        <f t="shared" si="185"/>
        <v>#REF!</v>
      </c>
      <c r="S62" s="48" t="e">
        <f t="shared" si="185"/>
        <v>#REF!</v>
      </c>
      <c r="T62" s="48" t="e">
        <f t="shared" si="185"/>
        <v>#REF!</v>
      </c>
      <c r="U62" s="48" t="e">
        <f t="shared" si="185"/>
        <v>#REF!</v>
      </c>
      <c r="V62" s="48" t="e">
        <f t="shared" si="185"/>
        <v>#REF!</v>
      </c>
      <c r="W62" s="48" t="e">
        <f t="shared" si="185"/>
        <v>#REF!</v>
      </c>
      <c r="X62" s="48" t="e">
        <f t="shared" si="185"/>
        <v>#REF!</v>
      </c>
      <c r="Y62" s="48" t="e">
        <f t="shared" si="185"/>
        <v>#REF!</v>
      </c>
      <c r="Z62" s="48" t="e">
        <f t="shared" si="185"/>
        <v>#REF!</v>
      </c>
      <c r="AA62" s="48" t="e">
        <f t="shared" si="185"/>
        <v>#REF!</v>
      </c>
      <c r="AB62" s="48" t="e">
        <f t="shared" si="185"/>
        <v>#REF!</v>
      </c>
      <c r="AC62" s="48" t="e">
        <f t="shared" si="185"/>
        <v>#REF!</v>
      </c>
      <c r="AD62" s="48" t="e">
        <f t="shared" si="185"/>
        <v>#REF!</v>
      </c>
      <c r="AE62" s="48" t="e">
        <f t="shared" si="185"/>
        <v>#REF!</v>
      </c>
      <c r="AF62" s="48" t="e">
        <f t="shared" si="185"/>
        <v>#REF!</v>
      </c>
      <c r="AG62" s="48" t="e">
        <f t="shared" si="185"/>
        <v>#REF!</v>
      </c>
      <c r="AH62" s="48" t="e">
        <f t="shared" si="185"/>
        <v>#REF!</v>
      </c>
    </row>
    <row r="63" spans="2:34" x14ac:dyDescent="0.2">
      <c r="B63" s="20" t="e">
        <f>'General inputs'!#REF!</f>
        <v>#REF!</v>
      </c>
      <c r="C63" s="5"/>
      <c r="D63" s="5"/>
      <c r="E63" s="48" t="e">
        <f t="shared" ref="E63:AH63" si="186">E$41*E28</f>
        <v>#REF!</v>
      </c>
      <c r="F63" s="48" t="e">
        <f t="shared" si="186"/>
        <v>#REF!</v>
      </c>
      <c r="G63" s="48" t="e">
        <f t="shared" si="186"/>
        <v>#REF!</v>
      </c>
      <c r="H63" s="48" t="e">
        <f t="shared" si="186"/>
        <v>#REF!</v>
      </c>
      <c r="I63" s="48" t="e">
        <f t="shared" si="186"/>
        <v>#REF!</v>
      </c>
      <c r="J63" s="48" t="e">
        <f t="shared" si="186"/>
        <v>#REF!</v>
      </c>
      <c r="K63" s="48" t="e">
        <f t="shared" si="186"/>
        <v>#REF!</v>
      </c>
      <c r="L63" s="48" t="e">
        <f t="shared" si="186"/>
        <v>#REF!</v>
      </c>
      <c r="M63" s="48" t="e">
        <f t="shared" si="186"/>
        <v>#REF!</v>
      </c>
      <c r="N63" s="48" t="e">
        <f t="shared" si="186"/>
        <v>#REF!</v>
      </c>
      <c r="O63" s="48" t="e">
        <f t="shared" si="186"/>
        <v>#REF!</v>
      </c>
      <c r="P63" s="48" t="e">
        <f t="shared" si="186"/>
        <v>#REF!</v>
      </c>
      <c r="Q63" s="48" t="e">
        <f t="shared" si="186"/>
        <v>#REF!</v>
      </c>
      <c r="R63" s="48" t="e">
        <f t="shared" si="186"/>
        <v>#REF!</v>
      </c>
      <c r="S63" s="48" t="e">
        <f t="shared" si="186"/>
        <v>#REF!</v>
      </c>
      <c r="T63" s="48" t="e">
        <f t="shared" si="186"/>
        <v>#REF!</v>
      </c>
      <c r="U63" s="48" t="e">
        <f t="shared" si="186"/>
        <v>#REF!</v>
      </c>
      <c r="V63" s="48" t="e">
        <f t="shared" si="186"/>
        <v>#REF!</v>
      </c>
      <c r="W63" s="48" t="e">
        <f t="shared" si="186"/>
        <v>#REF!</v>
      </c>
      <c r="X63" s="48" t="e">
        <f t="shared" si="186"/>
        <v>#REF!</v>
      </c>
      <c r="Y63" s="48" t="e">
        <f t="shared" si="186"/>
        <v>#REF!</v>
      </c>
      <c r="Z63" s="48" t="e">
        <f t="shared" si="186"/>
        <v>#REF!</v>
      </c>
      <c r="AA63" s="48" t="e">
        <f t="shared" si="186"/>
        <v>#REF!</v>
      </c>
      <c r="AB63" s="48" t="e">
        <f t="shared" si="186"/>
        <v>#REF!</v>
      </c>
      <c r="AC63" s="48" t="e">
        <f t="shared" si="186"/>
        <v>#REF!</v>
      </c>
      <c r="AD63" s="48" t="e">
        <f t="shared" si="186"/>
        <v>#REF!</v>
      </c>
      <c r="AE63" s="48" t="e">
        <f t="shared" si="186"/>
        <v>#REF!</v>
      </c>
      <c r="AF63" s="48" t="e">
        <f t="shared" si="186"/>
        <v>#REF!</v>
      </c>
      <c r="AG63" s="48" t="e">
        <f t="shared" si="186"/>
        <v>#REF!</v>
      </c>
      <c r="AH63" s="48" t="e">
        <f t="shared" si="186"/>
        <v>#REF!</v>
      </c>
    </row>
    <row r="64" spans="2:34" x14ac:dyDescent="0.2">
      <c r="B64" s="20" t="e">
        <f>'General inputs'!#REF!</f>
        <v>#REF!</v>
      </c>
      <c r="C64" s="5"/>
      <c r="D64" s="5"/>
      <c r="E64" s="48" t="e">
        <f t="shared" ref="E64:AH64" si="187">E$41*E29</f>
        <v>#REF!</v>
      </c>
      <c r="F64" s="48" t="e">
        <f t="shared" si="187"/>
        <v>#REF!</v>
      </c>
      <c r="G64" s="48" t="e">
        <f t="shared" si="187"/>
        <v>#REF!</v>
      </c>
      <c r="H64" s="48" t="e">
        <f t="shared" si="187"/>
        <v>#REF!</v>
      </c>
      <c r="I64" s="48" t="e">
        <f t="shared" si="187"/>
        <v>#REF!</v>
      </c>
      <c r="J64" s="48" t="e">
        <f t="shared" si="187"/>
        <v>#REF!</v>
      </c>
      <c r="K64" s="48" t="e">
        <f t="shared" si="187"/>
        <v>#REF!</v>
      </c>
      <c r="L64" s="48" t="e">
        <f t="shared" si="187"/>
        <v>#REF!</v>
      </c>
      <c r="M64" s="48" t="e">
        <f t="shared" si="187"/>
        <v>#REF!</v>
      </c>
      <c r="N64" s="48" t="e">
        <f t="shared" si="187"/>
        <v>#REF!</v>
      </c>
      <c r="O64" s="48" t="e">
        <f t="shared" si="187"/>
        <v>#REF!</v>
      </c>
      <c r="P64" s="48" t="e">
        <f t="shared" si="187"/>
        <v>#REF!</v>
      </c>
      <c r="Q64" s="48" t="e">
        <f t="shared" si="187"/>
        <v>#REF!</v>
      </c>
      <c r="R64" s="48" t="e">
        <f t="shared" si="187"/>
        <v>#REF!</v>
      </c>
      <c r="S64" s="48" t="e">
        <f t="shared" si="187"/>
        <v>#REF!</v>
      </c>
      <c r="T64" s="48" t="e">
        <f t="shared" si="187"/>
        <v>#REF!</v>
      </c>
      <c r="U64" s="48" t="e">
        <f t="shared" si="187"/>
        <v>#REF!</v>
      </c>
      <c r="V64" s="48" t="e">
        <f t="shared" si="187"/>
        <v>#REF!</v>
      </c>
      <c r="W64" s="48" t="e">
        <f t="shared" si="187"/>
        <v>#REF!</v>
      </c>
      <c r="X64" s="48" t="e">
        <f t="shared" si="187"/>
        <v>#REF!</v>
      </c>
      <c r="Y64" s="48" t="e">
        <f t="shared" si="187"/>
        <v>#REF!</v>
      </c>
      <c r="Z64" s="48" t="e">
        <f t="shared" si="187"/>
        <v>#REF!</v>
      </c>
      <c r="AA64" s="48" t="e">
        <f t="shared" si="187"/>
        <v>#REF!</v>
      </c>
      <c r="AB64" s="48" t="e">
        <f t="shared" si="187"/>
        <v>#REF!</v>
      </c>
      <c r="AC64" s="48" t="e">
        <f t="shared" si="187"/>
        <v>#REF!</v>
      </c>
      <c r="AD64" s="48" t="e">
        <f t="shared" si="187"/>
        <v>#REF!</v>
      </c>
      <c r="AE64" s="48" t="e">
        <f t="shared" si="187"/>
        <v>#REF!</v>
      </c>
      <c r="AF64" s="48" t="e">
        <f t="shared" si="187"/>
        <v>#REF!</v>
      </c>
      <c r="AG64" s="48" t="e">
        <f t="shared" si="187"/>
        <v>#REF!</v>
      </c>
      <c r="AH64" s="48" t="e">
        <f t="shared" si="187"/>
        <v>#REF!</v>
      </c>
    </row>
    <row r="65" spans="2:34" x14ac:dyDescent="0.2">
      <c r="B65" s="20" t="e">
        <f>'General inputs'!#REF!</f>
        <v>#REF!</v>
      </c>
      <c r="C65" s="5"/>
      <c r="D65" s="5"/>
      <c r="E65" s="48" t="e">
        <f t="shared" ref="E65:AH65" si="188">E$41*E30</f>
        <v>#REF!</v>
      </c>
      <c r="F65" s="48" t="e">
        <f t="shared" si="188"/>
        <v>#REF!</v>
      </c>
      <c r="G65" s="48" t="e">
        <f t="shared" si="188"/>
        <v>#REF!</v>
      </c>
      <c r="H65" s="48" t="e">
        <f t="shared" si="188"/>
        <v>#REF!</v>
      </c>
      <c r="I65" s="48" t="e">
        <f t="shared" si="188"/>
        <v>#REF!</v>
      </c>
      <c r="J65" s="48" t="e">
        <f t="shared" si="188"/>
        <v>#REF!</v>
      </c>
      <c r="K65" s="48" t="e">
        <f t="shared" si="188"/>
        <v>#REF!</v>
      </c>
      <c r="L65" s="48" t="e">
        <f t="shared" si="188"/>
        <v>#REF!</v>
      </c>
      <c r="M65" s="48" t="e">
        <f t="shared" si="188"/>
        <v>#REF!</v>
      </c>
      <c r="N65" s="48" t="e">
        <f t="shared" si="188"/>
        <v>#REF!</v>
      </c>
      <c r="O65" s="48" t="e">
        <f t="shared" si="188"/>
        <v>#REF!</v>
      </c>
      <c r="P65" s="48" t="e">
        <f t="shared" si="188"/>
        <v>#REF!</v>
      </c>
      <c r="Q65" s="48" t="e">
        <f t="shared" si="188"/>
        <v>#REF!</v>
      </c>
      <c r="R65" s="48" t="e">
        <f t="shared" si="188"/>
        <v>#REF!</v>
      </c>
      <c r="S65" s="48" t="e">
        <f t="shared" si="188"/>
        <v>#REF!</v>
      </c>
      <c r="T65" s="48" t="e">
        <f t="shared" si="188"/>
        <v>#REF!</v>
      </c>
      <c r="U65" s="48" t="e">
        <f t="shared" si="188"/>
        <v>#REF!</v>
      </c>
      <c r="V65" s="48" t="e">
        <f t="shared" si="188"/>
        <v>#REF!</v>
      </c>
      <c r="W65" s="48" t="e">
        <f t="shared" si="188"/>
        <v>#REF!</v>
      </c>
      <c r="X65" s="48" t="e">
        <f t="shared" si="188"/>
        <v>#REF!</v>
      </c>
      <c r="Y65" s="48" t="e">
        <f t="shared" si="188"/>
        <v>#REF!</v>
      </c>
      <c r="Z65" s="48" t="e">
        <f t="shared" si="188"/>
        <v>#REF!</v>
      </c>
      <c r="AA65" s="48" t="e">
        <f t="shared" si="188"/>
        <v>#REF!</v>
      </c>
      <c r="AB65" s="48" t="e">
        <f t="shared" si="188"/>
        <v>#REF!</v>
      </c>
      <c r="AC65" s="48" t="e">
        <f t="shared" si="188"/>
        <v>#REF!</v>
      </c>
      <c r="AD65" s="48" t="e">
        <f t="shared" si="188"/>
        <v>#REF!</v>
      </c>
      <c r="AE65" s="48" t="e">
        <f t="shared" si="188"/>
        <v>#REF!</v>
      </c>
      <c r="AF65" s="48" t="e">
        <f t="shared" si="188"/>
        <v>#REF!</v>
      </c>
      <c r="AG65" s="48" t="e">
        <f t="shared" si="188"/>
        <v>#REF!</v>
      </c>
      <c r="AH65" s="48" t="e">
        <f t="shared" si="188"/>
        <v>#REF!</v>
      </c>
    </row>
    <row r="67" spans="2:34" ht="15" x14ac:dyDescent="0.25">
      <c r="B67" s="50" t="str">
        <f>$D$4</f>
        <v>Option 7D</v>
      </c>
      <c r="C67" s="49" t="e">
        <f>'General inputs'!#REF!</f>
        <v>#REF!</v>
      </c>
      <c r="D67" s="49"/>
      <c r="E67" s="32">
        <f>FirstYear</f>
        <v>2022</v>
      </c>
      <c r="F67" s="32">
        <f>E67+1</f>
        <v>2023</v>
      </c>
      <c r="G67" s="32">
        <f t="shared" ref="G67" si="189">F67+1</f>
        <v>2024</v>
      </c>
      <c r="H67" s="32">
        <f t="shared" ref="H67" si="190">G67+1</f>
        <v>2025</v>
      </c>
      <c r="I67" s="32">
        <f t="shared" ref="I67" si="191">H67+1</f>
        <v>2026</v>
      </c>
      <c r="J67" s="32">
        <f t="shared" ref="J67" si="192">I67+1</f>
        <v>2027</v>
      </c>
      <c r="K67" s="32">
        <f t="shared" ref="K67" si="193">J67+1</f>
        <v>2028</v>
      </c>
      <c r="L67" s="32">
        <f t="shared" ref="L67" si="194">K67+1</f>
        <v>2029</v>
      </c>
      <c r="M67" s="32">
        <f t="shared" ref="M67" si="195">L67+1</f>
        <v>2030</v>
      </c>
      <c r="N67" s="32">
        <f t="shared" ref="N67" si="196">M67+1</f>
        <v>2031</v>
      </c>
      <c r="O67" s="32">
        <f t="shared" ref="O67" si="197">N67+1</f>
        <v>2032</v>
      </c>
      <c r="P67" s="32">
        <f t="shared" ref="P67" si="198">O67+1</f>
        <v>2033</v>
      </c>
      <c r="Q67" s="32">
        <f t="shared" ref="Q67" si="199">P67+1</f>
        <v>2034</v>
      </c>
      <c r="R67" s="32">
        <f t="shared" ref="R67" si="200">Q67+1</f>
        <v>2035</v>
      </c>
      <c r="S67" s="32">
        <f t="shared" ref="S67" si="201">R67+1</f>
        <v>2036</v>
      </c>
      <c r="T67" s="32">
        <f t="shared" ref="T67" si="202">S67+1</f>
        <v>2037</v>
      </c>
      <c r="U67" s="32">
        <f t="shared" ref="U67" si="203">T67+1</f>
        <v>2038</v>
      </c>
      <c r="V67" s="32">
        <f t="shared" ref="V67" si="204">U67+1</f>
        <v>2039</v>
      </c>
      <c r="W67" s="32">
        <f t="shared" ref="W67" si="205">V67+1</f>
        <v>2040</v>
      </c>
      <c r="X67" s="32">
        <f t="shared" ref="X67" si="206">W67+1</f>
        <v>2041</v>
      </c>
      <c r="Y67" s="32">
        <f t="shared" ref="Y67" si="207">X67+1</f>
        <v>2042</v>
      </c>
      <c r="Z67" s="32">
        <f t="shared" ref="Z67" si="208">Y67+1</f>
        <v>2043</v>
      </c>
      <c r="AA67" s="32">
        <f t="shared" ref="AA67" si="209">Z67+1</f>
        <v>2044</v>
      </c>
      <c r="AB67" s="32">
        <f t="shared" ref="AB67" si="210">AA67+1</f>
        <v>2045</v>
      </c>
      <c r="AC67" s="32">
        <f t="shared" ref="AC67" si="211">AB67+1</f>
        <v>2046</v>
      </c>
      <c r="AD67" s="32">
        <f t="shared" ref="AD67" si="212">AC67+1</f>
        <v>2047</v>
      </c>
      <c r="AE67" s="32">
        <f t="shared" ref="AE67" si="213">AD67+1</f>
        <v>2048</v>
      </c>
      <c r="AF67" s="32">
        <f t="shared" ref="AF67" si="214">AE67+1</f>
        <v>2049</v>
      </c>
      <c r="AG67" s="32">
        <f t="shared" ref="AG67" si="215">AF67+1</f>
        <v>2050</v>
      </c>
      <c r="AH67" s="32">
        <f t="shared" ref="AH67" si="216">AG67+1</f>
        <v>2051</v>
      </c>
    </row>
    <row r="68" spans="2:34" x14ac:dyDescent="0.2">
      <c r="B68" s="20" t="e">
        <f>'General inputs'!#REF!</f>
        <v>#REF!</v>
      </c>
      <c r="C68" s="5"/>
      <c r="D68" s="5"/>
      <c r="E68" s="48" t="e">
        <f>E$41*E33</f>
        <v>#REF!</v>
      </c>
      <c r="F68" s="48" t="e">
        <f t="shared" ref="F68:I68" si="217">F$41*F33</f>
        <v>#REF!</v>
      </c>
      <c r="G68" s="48" t="e">
        <f t="shared" si="217"/>
        <v>#REF!</v>
      </c>
      <c r="H68" s="48" t="e">
        <f t="shared" si="217"/>
        <v>#REF!</v>
      </c>
      <c r="I68" s="48" t="e">
        <f t="shared" si="217"/>
        <v>#REF!</v>
      </c>
      <c r="J68" s="48" t="e">
        <f>J$41*J33</f>
        <v>#REF!</v>
      </c>
      <c r="K68" s="48" t="e">
        <f t="shared" ref="K68:AH68" si="218">K$41*K33</f>
        <v>#REF!</v>
      </c>
      <c r="L68" s="48" t="e">
        <f t="shared" si="218"/>
        <v>#REF!</v>
      </c>
      <c r="M68" s="48" t="e">
        <f t="shared" si="218"/>
        <v>#REF!</v>
      </c>
      <c r="N68" s="48" t="e">
        <f t="shared" si="218"/>
        <v>#REF!</v>
      </c>
      <c r="O68" s="48" t="e">
        <f t="shared" si="218"/>
        <v>#REF!</v>
      </c>
      <c r="P68" s="48" t="e">
        <f t="shared" si="218"/>
        <v>#REF!</v>
      </c>
      <c r="Q68" s="48" t="e">
        <f t="shared" si="218"/>
        <v>#REF!</v>
      </c>
      <c r="R68" s="48" t="e">
        <f t="shared" si="218"/>
        <v>#REF!</v>
      </c>
      <c r="S68" s="48" t="e">
        <f t="shared" si="218"/>
        <v>#REF!</v>
      </c>
      <c r="T68" s="48" t="e">
        <f t="shared" si="218"/>
        <v>#REF!</v>
      </c>
      <c r="U68" s="48" t="e">
        <f t="shared" si="218"/>
        <v>#REF!</v>
      </c>
      <c r="V68" s="48" t="e">
        <f t="shared" si="218"/>
        <v>#REF!</v>
      </c>
      <c r="W68" s="48" t="e">
        <f t="shared" si="218"/>
        <v>#REF!</v>
      </c>
      <c r="X68" s="48" t="e">
        <f t="shared" si="218"/>
        <v>#REF!</v>
      </c>
      <c r="Y68" s="48" t="e">
        <f t="shared" si="218"/>
        <v>#REF!</v>
      </c>
      <c r="Z68" s="48" t="e">
        <f t="shared" si="218"/>
        <v>#REF!</v>
      </c>
      <c r="AA68" s="48" t="e">
        <f t="shared" si="218"/>
        <v>#REF!</v>
      </c>
      <c r="AB68" s="48" t="e">
        <f t="shared" si="218"/>
        <v>#REF!</v>
      </c>
      <c r="AC68" s="48" t="e">
        <f t="shared" si="218"/>
        <v>#REF!</v>
      </c>
      <c r="AD68" s="48" t="e">
        <f t="shared" si="218"/>
        <v>#REF!</v>
      </c>
      <c r="AE68" s="48" t="e">
        <f t="shared" si="218"/>
        <v>#REF!</v>
      </c>
      <c r="AF68" s="48" t="e">
        <f t="shared" si="218"/>
        <v>#REF!</v>
      </c>
      <c r="AG68" s="48" t="e">
        <f t="shared" si="218"/>
        <v>#REF!</v>
      </c>
      <c r="AH68" s="48" t="e">
        <f t="shared" si="218"/>
        <v>#REF!</v>
      </c>
    </row>
    <row r="69" spans="2:34" x14ac:dyDescent="0.2">
      <c r="B69" s="20" t="e">
        <f>'General inputs'!#REF!</f>
        <v>#REF!</v>
      </c>
      <c r="C69" s="5"/>
      <c r="D69" s="5"/>
      <c r="E69" s="48" t="e">
        <f t="shared" ref="E69:AH69" si="219">E$41*E34</f>
        <v>#REF!</v>
      </c>
      <c r="F69" s="48" t="e">
        <f t="shared" si="219"/>
        <v>#REF!</v>
      </c>
      <c r="G69" s="48" t="e">
        <f t="shared" si="219"/>
        <v>#REF!</v>
      </c>
      <c r="H69" s="48" t="e">
        <f t="shared" si="219"/>
        <v>#REF!</v>
      </c>
      <c r="I69" s="48" t="e">
        <f t="shared" si="219"/>
        <v>#REF!</v>
      </c>
      <c r="J69" s="48" t="e">
        <f t="shared" si="219"/>
        <v>#REF!</v>
      </c>
      <c r="K69" s="48" t="e">
        <f t="shared" si="219"/>
        <v>#REF!</v>
      </c>
      <c r="L69" s="48" t="e">
        <f t="shared" si="219"/>
        <v>#REF!</v>
      </c>
      <c r="M69" s="48" t="e">
        <f t="shared" si="219"/>
        <v>#REF!</v>
      </c>
      <c r="N69" s="48" t="e">
        <f t="shared" si="219"/>
        <v>#REF!</v>
      </c>
      <c r="O69" s="48" t="e">
        <f t="shared" si="219"/>
        <v>#REF!</v>
      </c>
      <c r="P69" s="48" t="e">
        <f t="shared" si="219"/>
        <v>#REF!</v>
      </c>
      <c r="Q69" s="48" t="e">
        <f t="shared" si="219"/>
        <v>#REF!</v>
      </c>
      <c r="R69" s="48" t="e">
        <f t="shared" si="219"/>
        <v>#REF!</v>
      </c>
      <c r="S69" s="48" t="e">
        <f t="shared" si="219"/>
        <v>#REF!</v>
      </c>
      <c r="T69" s="48" t="e">
        <f t="shared" si="219"/>
        <v>#REF!</v>
      </c>
      <c r="U69" s="48" t="e">
        <f t="shared" si="219"/>
        <v>#REF!</v>
      </c>
      <c r="V69" s="48" t="e">
        <f t="shared" si="219"/>
        <v>#REF!</v>
      </c>
      <c r="W69" s="48" t="e">
        <f t="shared" si="219"/>
        <v>#REF!</v>
      </c>
      <c r="X69" s="48" t="e">
        <f t="shared" si="219"/>
        <v>#REF!</v>
      </c>
      <c r="Y69" s="48" t="e">
        <f t="shared" si="219"/>
        <v>#REF!</v>
      </c>
      <c r="Z69" s="48" t="e">
        <f t="shared" si="219"/>
        <v>#REF!</v>
      </c>
      <c r="AA69" s="48" t="e">
        <f t="shared" si="219"/>
        <v>#REF!</v>
      </c>
      <c r="AB69" s="48" t="e">
        <f t="shared" si="219"/>
        <v>#REF!</v>
      </c>
      <c r="AC69" s="48" t="e">
        <f t="shared" si="219"/>
        <v>#REF!</v>
      </c>
      <c r="AD69" s="48" t="e">
        <f t="shared" si="219"/>
        <v>#REF!</v>
      </c>
      <c r="AE69" s="48" t="e">
        <f t="shared" si="219"/>
        <v>#REF!</v>
      </c>
      <c r="AF69" s="48" t="e">
        <f t="shared" si="219"/>
        <v>#REF!</v>
      </c>
      <c r="AG69" s="48" t="e">
        <f t="shared" si="219"/>
        <v>#REF!</v>
      </c>
      <c r="AH69" s="48" t="e">
        <f t="shared" si="219"/>
        <v>#REF!</v>
      </c>
    </row>
    <row r="70" spans="2:34" x14ac:dyDescent="0.2">
      <c r="B70" s="20" t="e">
        <f>'General inputs'!#REF!</f>
        <v>#REF!</v>
      </c>
      <c r="C70" s="5"/>
      <c r="D70" s="5"/>
      <c r="E70" s="48" t="e">
        <f t="shared" ref="E70:AH70" si="220">E$41*E35</f>
        <v>#REF!</v>
      </c>
      <c r="F70" s="48" t="e">
        <f t="shared" si="220"/>
        <v>#REF!</v>
      </c>
      <c r="G70" s="48" t="e">
        <f t="shared" si="220"/>
        <v>#REF!</v>
      </c>
      <c r="H70" s="48" t="e">
        <f t="shared" si="220"/>
        <v>#REF!</v>
      </c>
      <c r="I70" s="48" t="e">
        <f t="shared" si="220"/>
        <v>#REF!</v>
      </c>
      <c r="J70" s="48" t="e">
        <f t="shared" si="220"/>
        <v>#REF!</v>
      </c>
      <c r="K70" s="48" t="e">
        <f t="shared" si="220"/>
        <v>#REF!</v>
      </c>
      <c r="L70" s="48" t="e">
        <f t="shared" si="220"/>
        <v>#REF!</v>
      </c>
      <c r="M70" s="48" t="e">
        <f t="shared" si="220"/>
        <v>#REF!</v>
      </c>
      <c r="N70" s="48" t="e">
        <f t="shared" si="220"/>
        <v>#REF!</v>
      </c>
      <c r="O70" s="48" t="e">
        <f t="shared" si="220"/>
        <v>#REF!</v>
      </c>
      <c r="P70" s="48" t="e">
        <f t="shared" si="220"/>
        <v>#REF!</v>
      </c>
      <c r="Q70" s="48" t="e">
        <f t="shared" si="220"/>
        <v>#REF!</v>
      </c>
      <c r="R70" s="48" t="e">
        <f t="shared" si="220"/>
        <v>#REF!</v>
      </c>
      <c r="S70" s="48" t="e">
        <f t="shared" si="220"/>
        <v>#REF!</v>
      </c>
      <c r="T70" s="48" t="e">
        <f t="shared" si="220"/>
        <v>#REF!</v>
      </c>
      <c r="U70" s="48" t="e">
        <f t="shared" si="220"/>
        <v>#REF!</v>
      </c>
      <c r="V70" s="48" t="e">
        <f t="shared" si="220"/>
        <v>#REF!</v>
      </c>
      <c r="W70" s="48" t="e">
        <f t="shared" si="220"/>
        <v>#REF!</v>
      </c>
      <c r="X70" s="48" t="e">
        <f t="shared" si="220"/>
        <v>#REF!</v>
      </c>
      <c r="Y70" s="48" t="e">
        <f t="shared" si="220"/>
        <v>#REF!</v>
      </c>
      <c r="Z70" s="48" t="e">
        <f t="shared" si="220"/>
        <v>#REF!</v>
      </c>
      <c r="AA70" s="48" t="e">
        <f t="shared" si="220"/>
        <v>#REF!</v>
      </c>
      <c r="AB70" s="48" t="e">
        <f t="shared" si="220"/>
        <v>#REF!</v>
      </c>
      <c r="AC70" s="48" t="e">
        <f t="shared" si="220"/>
        <v>#REF!</v>
      </c>
      <c r="AD70" s="48" t="e">
        <f t="shared" si="220"/>
        <v>#REF!</v>
      </c>
      <c r="AE70" s="48" t="e">
        <f t="shared" si="220"/>
        <v>#REF!</v>
      </c>
      <c r="AF70" s="48" t="e">
        <f t="shared" si="220"/>
        <v>#REF!</v>
      </c>
      <c r="AG70" s="48" t="e">
        <f t="shared" si="220"/>
        <v>#REF!</v>
      </c>
      <c r="AH70" s="48" t="e">
        <f t="shared" si="220"/>
        <v>#REF!</v>
      </c>
    </row>
    <row r="71" spans="2:34" x14ac:dyDescent="0.2">
      <c r="B71" s="20" t="e">
        <f>'General inputs'!#REF!</f>
        <v>#REF!</v>
      </c>
      <c r="C71" s="5"/>
      <c r="D71" s="5"/>
      <c r="E71" s="48" t="e">
        <f t="shared" ref="E71:AH71" si="221">E$41*E36</f>
        <v>#REF!</v>
      </c>
      <c r="F71" s="48" t="e">
        <f t="shared" si="221"/>
        <v>#REF!</v>
      </c>
      <c r="G71" s="48" t="e">
        <f t="shared" si="221"/>
        <v>#REF!</v>
      </c>
      <c r="H71" s="48" t="e">
        <f t="shared" si="221"/>
        <v>#REF!</v>
      </c>
      <c r="I71" s="48" t="e">
        <f t="shared" si="221"/>
        <v>#REF!</v>
      </c>
      <c r="J71" s="48" t="e">
        <f t="shared" si="221"/>
        <v>#REF!</v>
      </c>
      <c r="K71" s="48" t="e">
        <f t="shared" si="221"/>
        <v>#REF!</v>
      </c>
      <c r="L71" s="48" t="e">
        <f t="shared" si="221"/>
        <v>#REF!</v>
      </c>
      <c r="M71" s="48" t="e">
        <f t="shared" si="221"/>
        <v>#REF!</v>
      </c>
      <c r="N71" s="48" t="e">
        <f t="shared" si="221"/>
        <v>#REF!</v>
      </c>
      <c r="O71" s="48" t="e">
        <f t="shared" si="221"/>
        <v>#REF!</v>
      </c>
      <c r="P71" s="48" t="e">
        <f t="shared" si="221"/>
        <v>#REF!</v>
      </c>
      <c r="Q71" s="48" t="e">
        <f t="shared" si="221"/>
        <v>#REF!</v>
      </c>
      <c r="R71" s="48" t="e">
        <f t="shared" si="221"/>
        <v>#REF!</v>
      </c>
      <c r="S71" s="48" t="e">
        <f t="shared" si="221"/>
        <v>#REF!</v>
      </c>
      <c r="T71" s="48" t="e">
        <f t="shared" si="221"/>
        <v>#REF!</v>
      </c>
      <c r="U71" s="48" t="e">
        <f t="shared" si="221"/>
        <v>#REF!</v>
      </c>
      <c r="V71" s="48" t="e">
        <f t="shared" si="221"/>
        <v>#REF!</v>
      </c>
      <c r="W71" s="48" t="e">
        <f t="shared" si="221"/>
        <v>#REF!</v>
      </c>
      <c r="X71" s="48" t="e">
        <f t="shared" si="221"/>
        <v>#REF!</v>
      </c>
      <c r="Y71" s="48" t="e">
        <f t="shared" si="221"/>
        <v>#REF!</v>
      </c>
      <c r="Z71" s="48" t="e">
        <f t="shared" si="221"/>
        <v>#REF!</v>
      </c>
      <c r="AA71" s="48" t="e">
        <f t="shared" si="221"/>
        <v>#REF!</v>
      </c>
      <c r="AB71" s="48" t="e">
        <f t="shared" si="221"/>
        <v>#REF!</v>
      </c>
      <c r="AC71" s="48" t="e">
        <f t="shared" si="221"/>
        <v>#REF!</v>
      </c>
      <c r="AD71" s="48" t="e">
        <f t="shared" si="221"/>
        <v>#REF!</v>
      </c>
      <c r="AE71" s="48" t="e">
        <f t="shared" si="221"/>
        <v>#REF!</v>
      </c>
      <c r="AF71" s="48" t="e">
        <f t="shared" si="221"/>
        <v>#REF!</v>
      </c>
      <c r="AG71" s="48" t="e">
        <f t="shared" si="221"/>
        <v>#REF!</v>
      </c>
      <c r="AH71" s="48" t="e">
        <f t="shared" si="221"/>
        <v>#REF!</v>
      </c>
    </row>
    <row r="72" spans="2:34" x14ac:dyDescent="0.2">
      <c r="B72" s="20" t="e">
        <f>'General inputs'!#REF!</f>
        <v>#REF!</v>
      </c>
      <c r="C72" s="5"/>
      <c r="D72" s="5"/>
      <c r="E72" s="48" t="e">
        <f t="shared" ref="E72:AH72" si="222">E$41*E37</f>
        <v>#REF!</v>
      </c>
      <c r="F72" s="48" t="e">
        <f t="shared" si="222"/>
        <v>#REF!</v>
      </c>
      <c r="G72" s="48" t="e">
        <f t="shared" si="222"/>
        <v>#REF!</v>
      </c>
      <c r="H72" s="48" t="e">
        <f t="shared" si="222"/>
        <v>#REF!</v>
      </c>
      <c r="I72" s="48" t="e">
        <f t="shared" si="222"/>
        <v>#REF!</v>
      </c>
      <c r="J72" s="48" t="e">
        <f t="shared" si="222"/>
        <v>#REF!</v>
      </c>
      <c r="K72" s="48" t="e">
        <f t="shared" si="222"/>
        <v>#REF!</v>
      </c>
      <c r="L72" s="48" t="e">
        <f t="shared" si="222"/>
        <v>#REF!</v>
      </c>
      <c r="M72" s="48" t="e">
        <f t="shared" si="222"/>
        <v>#REF!</v>
      </c>
      <c r="N72" s="48" t="e">
        <f t="shared" si="222"/>
        <v>#REF!</v>
      </c>
      <c r="O72" s="48" t="e">
        <f t="shared" si="222"/>
        <v>#REF!</v>
      </c>
      <c r="P72" s="48" t="e">
        <f t="shared" si="222"/>
        <v>#REF!</v>
      </c>
      <c r="Q72" s="48" t="e">
        <f t="shared" si="222"/>
        <v>#REF!</v>
      </c>
      <c r="R72" s="48" t="e">
        <f t="shared" si="222"/>
        <v>#REF!</v>
      </c>
      <c r="S72" s="48" t="e">
        <f t="shared" si="222"/>
        <v>#REF!</v>
      </c>
      <c r="T72" s="48" t="e">
        <f t="shared" si="222"/>
        <v>#REF!</v>
      </c>
      <c r="U72" s="48" t="e">
        <f t="shared" si="222"/>
        <v>#REF!</v>
      </c>
      <c r="V72" s="48" t="e">
        <f t="shared" si="222"/>
        <v>#REF!</v>
      </c>
      <c r="W72" s="48" t="e">
        <f t="shared" si="222"/>
        <v>#REF!</v>
      </c>
      <c r="X72" s="48" t="e">
        <f t="shared" si="222"/>
        <v>#REF!</v>
      </c>
      <c r="Y72" s="48" t="e">
        <f t="shared" si="222"/>
        <v>#REF!</v>
      </c>
      <c r="Z72" s="48" t="e">
        <f t="shared" si="222"/>
        <v>#REF!</v>
      </c>
      <c r="AA72" s="48" t="e">
        <f t="shared" si="222"/>
        <v>#REF!</v>
      </c>
      <c r="AB72" s="48" t="e">
        <f t="shared" si="222"/>
        <v>#REF!</v>
      </c>
      <c r="AC72" s="48" t="e">
        <f t="shared" si="222"/>
        <v>#REF!</v>
      </c>
      <c r="AD72" s="48" t="e">
        <f t="shared" si="222"/>
        <v>#REF!</v>
      </c>
      <c r="AE72" s="48" t="e">
        <f t="shared" si="222"/>
        <v>#REF!</v>
      </c>
      <c r="AF72" s="48" t="e">
        <f t="shared" si="222"/>
        <v>#REF!</v>
      </c>
      <c r="AG72" s="48" t="e">
        <f t="shared" si="222"/>
        <v>#REF!</v>
      </c>
      <c r="AH72" s="48" t="e">
        <f t="shared" si="222"/>
        <v>#REF!</v>
      </c>
    </row>
    <row r="73" spans="2:34" x14ac:dyDescent="0.2">
      <c r="B73" s="20" t="e">
        <f>'General inputs'!#REF!</f>
        <v>#REF!</v>
      </c>
      <c r="C73" s="5"/>
      <c r="D73" s="5"/>
      <c r="E73" s="48" t="e">
        <f t="shared" ref="E73:AH73" si="223">E$41*E38</f>
        <v>#REF!</v>
      </c>
      <c r="F73" s="48" t="e">
        <f t="shared" si="223"/>
        <v>#REF!</v>
      </c>
      <c r="G73" s="48" t="e">
        <f t="shared" si="223"/>
        <v>#REF!</v>
      </c>
      <c r="H73" s="48" t="e">
        <f t="shared" si="223"/>
        <v>#REF!</v>
      </c>
      <c r="I73" s="48" t="e">
        <f t="shared" si="223"/>
        <v>#REF!</v>
      </c>
      <c r="J73" s="48" t="e">
        <f t="shared" si="223"/>
        <v>#REF!</v>
      </c>
      <c r="K73" s="48" t="e">
        <f t="shared" si="223"/>
        <v>#REF!</v>
      </c>
      <c r="L73" s="48" t="e">
        <f t="shared" si="223"/>
        <v>#REF!</v>
      </c>
      <c r="M73" s="48" t="e">
        <f t="shared" si="223"/>
        <v>#REF!</v>
      </c>
      <c r="N73" s="48" t="e">
        <f t="shared" si="223"/>
        <v>#REF!</v>
      </c>
      <c r="O73" s="48" t="e">
        <f t="shared" si="223"/>
        <v>#REF!</v>
      </c>
      <c r="P73" s="48" t="e">
        <f t="shared" si="223"/>
        <v>#REF!</v>
      </c>
      <c r="Q73" s="48" t="e">
        <f t="shared" si="223"/>
        <v>#REF!</v>
      </c>
      <c r="R73" s="48" t="e">
        <f t="shared" si="223"/>
        <v>#REF!</v>
      </c>
      <c r="S73" s="48" t="e">
        <f t="shared" si="223"/>
        <v>#REF!</v>
      </c>
      <c r="T73" s="48" t="e">
        <f t="shared" si="223"/>
        <v>#REF!</v>
      </c>
      <c r="U73" s="48" t="e">
        <f t="shared" si="223"/>
        <v>#REF!</v>
      </c>
      <c r="V73" s="48" t="e">
        <f t="shared" si="223"/>
        <v>#REF!</v>
      </c>
      <c r="W73" s="48" t="e">
        <f t="shared" si="223"/>
        <v>#REF!</v>
      </c>
      <c r="X73" s="48" t="e">
        <f t="shared" si="223"/>
        <v>#REF!</v>
      </c>
      <c r="Y73" s="48" t="e">
        <f t="shared" si="223"/>
        <v>#REF!</v>
      </c>
      <c r="Z73" s="48" t="e">
        <f t="shared" si="223"/>
        <v>#REF!</v>
      </c>
      <c r="AA73" s="48" t="e">
        <f t="shared" si="223"/>
        <v>#REF!</v>
      </c>
      <c r="AB73" s="48" t="e">
        <f t="shared" si="223"/>
        <v>#REF!</v>
      </c>
      <c r="AC73" s="48" t="e">
        <f t="shared" si="223"/>
        <v>#REF!</v>
      </c>
      <c r="AD73" s="48" t="e">
        <f t="shared" si="223"/>
        <v>#REF!</v>
      </c>
      <c r="AE73" s="48" t="e">
        <f t="shared" si="223"/>
        <v>#REF!</v>
      </c>
      <c r="AF73" s="48" t="e">
        <f t="shared" si="223"/>
        <v>#REF!</v>
      </c>
      <c r="AG73" s="48" t="e">
        <f t="shared" si="223"/>
        <v>#REF!</v>
      </c>
      <c r="AH73" s="48" t="e">
        <f t="shared" si="223"/>
        <v>#REF!</v>
      </c>
    </row>
    <row r="76" spans="2:34" ht="15" x14ac:dyDescent="0.25">
      <c r="B76" s="27" t="s">
        <v>67</v>
      </c>
      <c r="C76" s="16"/>
      <c r="D76" s="16"/>
      <c r="E76" s="51">
        <f>IF(FirstYear+'General inputs'!$D$9-1&gt;=E78,1,0)</f>
        <v>1</v>
      </c>
      <c r="F76" s="51">
        <f>IF(FirstYear+'General inputs'!$D$9-1&gt;=F78,1,0)</f>
        <v>1</v>
      </c>
      <c r="G76" s="51">
        <f>IF(FirstYear+'General inputs'!$D$9-1&gt;=G78,1,0)</f>
        <v>1</v>
      </c>
      <c r="H76" s="51">
        <f>IF(FirstYear+'General inputs'!$D$9-1&gt;=H78,1,0)</f>
        <v>1</v>
      </c>
      <c r="I76" s="51">
        <f>IF(FirstYear+'General inputs'!$D$9-1&gt;=I78,1,0)</f>
        <v>1</v>
      </c>
      <c r="J76" s="51">
        <f>IF(FirstYear+'General inputs'!$D$9-1&gt;=J78,1,0)</f>
        <v>1</v>
      </c>
      <c r="K76" s="51">
        <f>IF(FirstYear+'General inputs'!$D$9-1&gt;=K78,1,0)</f>
        <v>1</v>
      </c>
      <c r="L76" s="51">
        <f>IF(FirstYear+'General inputs'!$D$9-1&gt;=L78,1,0)</f>
        <v>1</v>
      </c>
      <c r="M76" s="51">
        <f>IF(FirstYear+'General inputs'!$D$9-1&gt;=M78,1,0)</f>
        <v>1</v>
      </c>
      <c r="N76" s="51">
        <f>IF(FirstYear+'General inputs'!$D$9-1&gt;=N78,1,0)</f>
        <v>1</v>
      </c>
      <c r="O76" s="51">
        <f>IF(FirstYear+'General inputs'!$D$9-1&gt;=O78,1,0)</f>
        <v>1</v>
      </c>
      <c r="P76" s="51">
        <f>IF(FirstYear+'General inputs'!$D$9-1&gt;=P78,1,0)</f>
        <v>1</v>
      </c>
      <c r="Q76" s="51">
        <f>IF(FirstYear+'General inputs'!$D$9-1&gt;=Q78,1,0)</f>
        <v>1</v>
      </c>
      <c r="R76" s="51">
        <f>IF(FirstYear+'General inputs'!$D$9-1&gt;=R78,1,0)</f>
        <v>1</v>
      </c>
      <c r="S76" s="51">
        <f>IF(FirstYear+'General inputs'!$D$9-1&gt;=S78,1,0)</f>
        <v>1</v>
      </c>
      <c r="T76" s="51">
        <f>IF(FirstYear+'General inputs'!$D$9-1&gt;=T78,1,0)</f>
        <v>1</v>
      </c>
      <c r="U76" s="51">
        <f>IF(FirstYear+'General inputs'!$D$9-1&gt;=U78,1,0)</f>
        <v>1</v>
      </c>
      <c r="V76" s="51">
        <f>IF(FirstYear+'General inputs'!$D$9-1&gt;=V78,1,0)</f>
        <v>1</v>
      </c>
      <c r="W76" s="51">
        <f>IF(FirstYear+'General inputs'!$D$9-1&gt;=W78,1,0)</f>
        <v>1</v>
      </c>
      <c r="X76" s="51">
        <f>IF(FirstYear+'General inputs'!$D$9-1&gt;=X78,1,0)</f>
        <v>1</v>
      </c>
      <c r="Y76" s="51">
        <f>IF(FirstYear+'General inputs'!$D$9-1&gt;=Y78,1,0)</f>
        <v>0</v>
      </c>
      <c r="Z76" s="51">
        <f>IF(FirstYear+'General inputs'!$D$9-1&gt;=Z78,1,0)</f>
        <v>0</v>
      </c>
      <c r="AA76" s="51">
        <f>IF(FirstYear+'General inputs'!$D$9-1&gt;=AA78,1,0)</f>
        <v>0</v>
      </c>
      <c r="AB76" s="51">
        <f>IF(FirstYear+'General inputs'!$D$9-1&gt;=AB78,1,0)</f>
        <v>0</v>
      </c>
      <c r="AC76" s="51">
        <f>IF(FirstYear+'General inputs'!$D$9-1&gt;=AC78,1,0)</f>
        <v>0</v>
      </c>
      <c r="AD76" s="51">
        <f>IF(FirstYear+'General inputs'!$D$9-1&gt;=AD78,1,0)</f>
        <v>0</v>
      </c>
      <c r="AE76" s="51">
        <f>IF(FirstYear+'General inputs'!$D$9-1&gt;=AE78,1,0)</f>
        <v>0</v>
      </c>
      <c r="AF76" s="51">
        <f>IF(FirstYear+'General inputs'!$D$9-1&gt;=AF78,1,0)</f>
        <v>0</v>
      </c>
      <c r="AG76" s="51">
        <f>IF(FirstYear+'General inputs'!$D$9-1&gt;=AG78,1,0)</f>
        <v>0</v>
      </c>
      <c r="AH76" s="51">
        <f>IF(FirstYear+'General inputs'!$D$9-1&gt;=AH78,1,0)</f>
        <v>0</v>
      </c>
    </row>
    <row r="78" spans="2:34" ht="15" x14ac:dyDescent="0.25">
      <c r="B78" s="50" t="str">
        <f>$D$4</f>
        <v>Option 7D</v>
      </c>
      <c r="C78" s="49" t="e">
        <f>'General inputs'!#REF!</f>
        <v>#REF!</v>
      </c>
      <c r="D78" s="49"/>
      <c r="E78" s="32">
        <f>FirstYear</f>
        <v>2022</v>
      </c>
      <c r="F78" s="32">
        <f>E78+1</f>
        <v>2023</v>
      </c>
      <c r="G78" s="32">
        <f t="shared" ref="G78" si="224">F78+1</f>
        <v>2024</v>
      </c>
      <c r="H78" s="32">
        <f t="shared" ref="H78" si="225">G78+1</f>
        <v>2025</v>
      </c>
      <c r="I78" s="32">
        <f t="shared" ref="I78" si="226">H78+1</f>
        <v>2026</v>
      </c>
      <c r="J78" s="32">
        <f t="shared" ref="J78" si="227">I78+1</f>
        <v>2027</v>
      </c>
      <c r="K78" s="32">
        <f t="shared" ref="K78" si="228">J78+1</f>
        <v>2028</v>
      </c>
      <c r="L78" s="32">
        <f t="shared" ref="L78" si="229">K78+1</f>
        <v>2029</v>
      </c>
      <c r="M78" s="32">
        <f t="shared" ref="M78" si="230">L78+1</f>
        <v>2030</v>
      </c>
      <c r="N78" s="32">
        <f t="shared" ref="N78" si="231">M78+1</f>
        <v>2031</v>
      </c>
      <c r="O78" s="32">
        <f t="shared" ref="O78" si="232">N78+1</f>
        <v>2032</v>
      </c>
      <c r="P78" s="32">
        <f t="shared" ref="P78" si="233">O78+1</f>
        <v>2033</v>
      </c>
      <c r="Q78" s="32">
        <f t="shared" ref="Q78" si="234">P78+1</f>
        <v>2034</v>
      </c>
      <c r="R78" s="32">
        <f t="shared" ref="R78" si="235">Q78+1</f>
        <v>2035</v>
      </c>
      <c r="S78" s="32">
        <f t="shared" ref="S78" si="236">R78+1</f>
        <v>2036</v>
      </c>
      <c r="T78" s="32">
        <f t="shared" ref="T78" si="237">S78+1</f>
        <v>2037</v>
      </c>
      <c r="U78" s="32">
        <f t="shared" ref="U78" si="238">T78+1</f>
        <v>2038</v>
      </c>
      <c r="V78" s="32">
        <f t="shared" ref="V78" si="239">U78+1</f>
        <v>2039</v>
      </c>
      <c r="W78" s="32">
        <f t="shared" ref="W78" si="240">V78+1</f>
        <v>2040</v>
      </c>
      <c r="X78" s="32">
        <f t="shared" ref="X78" si="241">W78+1</f>
        <v>2041</v>
      </c>
      <c r="Y78" s="32">
        <f t="shared" ref="Y78" si="242">X78+1</f>
        <v>2042</v>
      </c>
      <c r="Z78" s="32">
        <f t="shared" ref="Z78" si="243">Y78+1</f>
        <v>2043</v>
      </c>
      <c r="AA78" s="32">
        <f t="shared" ref="AA78" si="244">Z78+1</f>
        <v>2044</v>
      </c>
      <c r="AB78" s="32">
        <f t="shared" ref="AB78" si="245">AA78+1</f>
        <v>2045</v>
      </c>
      <c r="AC78" s="32">
        <f t="shared" ref="AC78" si="246">AB78+1</f>
        <v>2046</v>
      </c>
      <c r="AD78" s="32">
        <f t="shared" ref="AD78" si="247">AC78+1</f>
        <v>2047</v>
      </c>
      <c r="AE78" s="32">
        <f t="shared" ref="AE78" si="248">AD78+1</f>
        <v>2048</v>
      </c>
      <c r="AF78" s="32">
        <f t="shared" ref="AF78" si="249">AE78+1</f>
        <v>2049</v>
      </c>
      <c r="AG78" s="32">
        <f t="shared" ref="AG78" si="250">AF78+1</f>
        <v>2050</v>
      </c>
      <c r="AH78" s="32">
        <f t="shared" ref="AH78" si="251">AG78+1</f>
        <v>2051</v>
      </c>
    </row>
    <row r="79" spans="2:34" x14ac:dyDescent="0.2">
      <c r="B79" s="20" t="e">
        <f>'General inputs'!#REF!</f>
        <v>#REF!</v>
      </c>
      <c r="C79" s="5"/>
      <c r="D79" s="5"/>
      <c r="E79" s="48" t="e">
        <f>E44*E$76</f>
        <v>#VALUE!</v>
      </c>
      <c r="F79" s="48" t="e">
        <f>(E79+F44)*F$76</f>
        <v>#VALUE!</v>
      </c>
      <c r="G79" s="48" t="e">
        <f t="shared" ref="G79:AH84" si="252">(F79+G44)*G$76</f>
        <v>#VALUE!</v>
      </c>
      <c r="H79" s="48" t="e">
        <f t="shared" si="252"/>
        <v>#VALUE!</v>
      </c>
      <c r="I79" s="48" t="e">
        <f t="shared" si="252"/>
        <v>#VALUE!</v>
      </c>
      <c r="J79" s="48" t="e">
        <f t="shared" si="252"/>
        <v>#VALUE!</v>
      </c>
      <c r="K79" s="48" t="e">
        <f t="shared" si="252"/>
        <v>#VALUE!</v>
      </c>
      <c r="L79" s="48" t="e">
        <f t="shared" si="252"/>
        <v>#VALUE!</v>
      </c>
      <c r="M79" s="48" t="e">
        <f t="shared" si="252"/>
        <v>#VALUE!</v>
      </c>
      <c r="N79" s="48" t="e">
        <f t="shared" si="252"/>
        <v>#VALUE!</v>
      </c>
      <c r="O79" s="48" t="e">
        <f t="shared" si="252"/>
        <v>#VALUE!</v>
      </c>
      <c r="P79" s="48" t="e">
        <f t="shared" si="252"/>
        <v>#VALUE!</v>
      </c>
      <c r="Q79" s="48" t="e">
        <f t="shared" si="252"/>
        <v>#VALUE!</v>
      </c>
      <c r="R79" s="48" t="e">
        <f t="shared" si="252"/>
        <v>#VALUE!</v>
      </c>
      <c r="S79" s="48" t="e">
        <f t="shared" si="252"/>
        <v>#VALUE!</v>
      </c>
      <c r="T79" s="48" t="e">
        <f t="shared" si="252"/>
        <v>#VALUE!</v>
      </c>
      <c r="U79" s="48" t="e">
        <f t="shared" si="252"/>
        <v>#VALUE!</v>
      </c>
      <c r="V79" s="48" t="e">
        <f t="shared" si="252"/>
        <v>#VALUE!</v>
      </c>
      <c r="W79" s="48" t="e">
        <f t="shared" si="252"/>
        <v>#VALUE!</v>
      </c>
      <c r="X79" s="48" t="e">
        <f t="shared" si="252"/>
        <v>#VALUE!</v>
      </c>
      <c r="Y79" s="48" t="e">
        <f t="shared" si="252"/>
        <v>#VALUE!</v>
      </c>
      <c r="Z79" s="48" t="e">
        <f t="shared" si="252"/>
        <v>#VALUE!</v>
      </c>
      <c r="AA79" s="48" t="e">
        <f t="shared" si="252"/>
        <v>#VALUE!</v>
      </c>
      <c r="AB79" s="48" t="e">
        <f t="shared" si="252"/>
        <v>#VALUE!</v>
      </c>
      <c r="AC79" s="48" t="e">
        <f t="shared" si="252"/>
        <v>#VALUE!</v>
      </c>
      <c r="AD79" s="48" t="e">
        <f t="shared" si="252"/>
        <v>#VALUE!</v>
      </c>
      <c r="AE79" s="48" t="e">
        <f t="shared" si="252"/>
        <v>#VALUE!</v>
      </c>
      <c r="AF79" s="48" t="e">
        <f t="shared" si="252"/>
        <v>#VALUE!</v>
      </c>
      <c r="AG79" s="48" t="e">
        <f t="shared" si="252"/>
        <v>#VALUE!</v>
      </c>
      <c r="AH79" s="48" t="e">
        <f t="shared" si="252"/>
        <v>#VALUE!</v>
      </c>
    </row>
    <row r="80" spans="2:34" x14ac:dyDescent="0.2">
      <c r="B80" s="20" t="e">
        <f>'General inputs'!#REF!</f>
        <v>#REF!</v>
      </c>
      <c r="C80" s="5"/>
      <c r="D80" s="5"/>
      <c r="E80" s="48" t="e">
        <f t="shared" ref="E80:E84" si="253">E45*E$76</f>
        <v>#VALUE!</v>
      </c>
      <c r="F80" s="48" t="e">
        <f t="shared" ref="F80:U84" si="254">(E80+F45)*F$76</f>
        <v>#VALUE!</v>
      </c>
      <c r="G80" s="48" t="e">
        <f t="shared" si="254"/>
        <v>#VALUE!</v>
      </c>
      <c r="H80" s="48" t="e">
        <f t="shared" si="254"/>
        <v>#VALUE!</v>
      </c>
      <c r="I80" s="48" t="e">
        <f t="shared" si="254"/>
        <v>#VALUE!</v>
      </c>
      <c r="J80" s="48" t="e">
        <f t="shared" si="254"/>
        <v>#VALUE!</v>
      </c>
      <c r="K80" s="48" t="e">
        <f t="shared" si="254"/>
        <v>#VALUE!</v>
      </c>
      <c r="L80" s="48" t="e">
        <f t="shared" si="254"/>
        <v>#VALUE!</v>
      </c>
      <c r="M80" s="48" t="e">
        <f t="shared" si="254"/>
        <v>#VALUE!</v>
      </c>
      <c r="N80" s="48" t="e">
        <f t="shared" si="254"/>
        <v>#VALUE!</v>
      </c>
      <c r="O80" s="48" t="e">
        <f t="shared" si="254"/>
        <v>#VALUE!</v>
      </c>
      <c r="P80" s="48" t="e">
        <f t="shared" si="254"/>
        <v>#VALUE!</v>
      </c>
      <c r="Q80" s="48" t="e">
        <f t="shared" si="254"/>
        <v>#VALUE!</v>
      </c>
      <c r="R80" s="48" t="e">
        <f t="shared" si="254"/>
        <v>#VALUE!</v>
      </c>
      <c r="S80" s="48" t="e">
        <f t="shared" si="254"/>
        <v>#VALUE!</v>
      </c>
      <c r="T80" s="48" t="e">
        <f t="shared" si="254"/>
        <v>#VALUE!</v>
      </c>
      <c r="U80" s="48" t="e">
        <f t="shared" si="254"/>
        <v>#VALUE!</v>
      </c>
      <c r="V80" s="48" t="e">
        <f t="shared" si="252"/>
        <v>#VALUE!</v>
      </c>
      <c r="W80" s="48" t="e">
        <f t="shared" si="252"/>
        <v>#VALUE!</v>
      </c>
      <c r="X80" s="48" t="e">
        <f t="shared" si="252"/>
        <v>#VALUE!</v>
      </c>
      <c r="Y80" s="48" t="e">
        <f t="shared" si="252"/>
        <v>#VALUE!</v>
      </c>
      <c r="Z80" s="48" t="e">
        <f t="shared" si="252"/>
        <v>#VALUE!</v>
      </c>
      <c r="AA80" s="48" t="e">
        <f t="shared" si="252"/>
        <v>#VALUE!</v>
      </c>
      <c r="AB80" s="48" t="e">
        <f t="shared" si="252"/>
        <v>#VALUE!</v>
      </c>
      <c r="AC80" s="48" t="e">
        <f t="shared" si="252"/>
        <v>#VALUE!</v>
      </c>
      <c r="AD80" s="48" t="e">
        <f t="shared" si="252"/>
        <v>#VALUE!</v>
      </c>
      <c r="AE80" s="48" t="e">
        <f t="shared" si="252"/>
        <v>#VALUE!</v>
      </c>
      <c r="AF80" s="48" t="e">
        <f t="shared" si="252"/>
        <v>#VALUE!</v>
      </c>
      <c r="AG80" s="48" t="e">
        <f t="shared" si="252"/>
        <v>#VALUE!</v>
      </c>
      <c r="AH80" s="48" t="e">
        <f t="shared" si="252"/>
        <v>#VALUE!</v>
      </c>
    </row>
    <row r="81" spans="2:34" x14ac:dyDescent="0.2">
      <c r="B81" s="20" t="e">
        <f>'General inputs'!#REF!</f>
        <v>#REF!</v>
      </c>
      <c r="C81" s="5"/>
      <c r="D81" s="5"/>
      <c r="E81" s="48" t="e">
        <f t="shared" si="253"/>
        <v>#VALUE!</v>
      </c>
      <c r="F81" s="48" t="e">
        <f t="shared" si="254"/>
        <v>#VALUE!</v>
      </c>
      <c r="G81" s="48" t="e">
        <f t="shared" si="252"/>
        <v>#VALUE!</v>
      </c>
      <c r="H81" s="48" t="e">
        <f t="shared" si="252"/>
        <v>#VALUE!</v>
      </c>
      <c r="I81" s="48" t="e">
        <f t="shared" si="252"/>
        <v>#VALUE!</v>
      </c>
      <c r="J81" s="48" t="e">
        <f t="shared" si="252"/>
        <v>#VALUE!</v>
      </c>
      <c r="K81" s="48" t="e">
        <f t="shared" si="252"/>
        <v>#VALUE!</v>
      </c>
      <c r="L81" s="48" t="e">
        <f t="shared" si="252"/>
        <v>#VALUE!</v>
      </c>
      <c r="M81" s="48" t="e">
        <f t="shared" si="252"/>
        <v>#VALUE!</v>
      </c>
      <c r="N81" s="48" t="e">
        <f t="shared" si="252"/>
        <v>#VALUE!</v>
      </c>
      <c r="O81" s="48" t="e">
        <f t="shared" si="252"/>
        <v>#VALUE!</v>
      </c>
      <c r="P81" s="48" t="e">
        <f t="shared" si="252"/>
        <v>#VALUE!</v>
      </c>
      <c r="Q81" s="48" t="e">
        <f t="shared" si="252"/>
        <v>#VALUE!</v>
      </c>
      <c r="R81" s="48" t="e">
        <f t="shared" si="252"/>
        <v>#VALUE!</v>
      </c>
      <c r="S81" s="48" t="e">
        <f t="shared" si="252"/>
        <v>#VALUE!</v>
      </c>
      <c r="T81" s="48" t="e">
        <f t="shared" si="252"/>
        <v>#VALUE!</v>
      </c>
      <c r="U81" s="48" t="e">
        <f t="shared" si="252"/>
        <v>#VALUE!</v>
      </c>
      <c r="V81" s="48" t="e">
        <f t="shared" si="252"/>
        <v>#VALUE!</v>
      </c>
      <c r="W81" s="48" t="e">
        <f t="shared" si="252"/>
        <v>#VALUE!</v>
      </c>
      <c r="X81" s="48" t="e">
        <f t="shared" si="252"/>
        <v>#VALUE!</v>
      </c>
      <c r="Y81" s="48" t="e">
        <f t="shared" si="252"/>
        <v>#VALUE!</v>
      </c>
      <c r="Z81" s="48" t="e">
        <f t="shared" si="252"/>
        <v>#VALUE!</v>
      </c>
      <c r="AA81" s="48" t="e">
        <f t="shared" si="252"/>
        <v>#VALUE!</v>
      </c>
      <c r="AB81" s="48" t="e">
        <f t="shared" si="252"/>
        <v>#VALUE!</v>
      </c>
      <c r="AC81" s="48" t="e">
        <f t="shared" si="252"/>
        <v>#VALUE!</v>
      </c>
      <c r="AD81" s="48" t="e">
        <f t="shared" si="252"/>
        <v>#VALUE!</v>
      </c>
      <c r="AE81" s="48" t="e">
        <f t="shared" si="252"/>
        <v>#VALUE!</v>
      </c>
      <c r="AF81" s="48" t="e">
        <f t="shared" si="252"/>
        <v>#VALUE!</v>
      </c>
      <c r="AG81" s="48" t="e">
        <f t="shared" si="252"/>
        <v>#VALUE!</v>
      </c>
      <c r="AH81" s="48" t="e">
        <f t="shared" si="252"/>
        <v>#VALUE!</v>
      </c>
    </row>
    <row r="82" spans="2:34" x14ac:dyDescent="0.2">
      <c r="B82" s="20" t="e">
        <f>'General inputs'!#REF!</f>
        <v>#REF!</v>
      </c>
      <c r="C82" s="5"/>
      <c r="D82" s="5"/>
      <c r="E82" s="48" t="e">
        <f t="shared" si="253"/>
        <v>#VALUE!</v>
      </c>
      <c r="F82" s="48" t="e">
        <f t="shared" si="254"/>
        <v>#VALUE!</v>
      </c>
      <c r="G82" s="48" t="e">
        <f t="shared" si="252"/>
        <v>#VALUE!</v>
      </c>
      <c r="H82" s="48" t="e">
        <f t="shared" si="252"/>
        <v>#VALUE!</v>
      </c>
      <c r="I82" s="48" t="e">
        <f t="shared" si="252"/>
        <v>#VALUE!</v>
      </c>
      <c r="J82" s="48" t="e">
        <f t="shared" si="252"/>
        <v>#VALUE!</v>
      </c>
      <c r="K82" s="48" t="e">
        <f t="shared" si="252"/>
        <v>#VALUE!</v>
      </c>
      <c r="L82" s="48" t="e">
        <f t="shared" si="252"/>
        <v>#VALUE!</v>
      </c>
      <c r="M82" s="48" t="e">
        <f t="shared" si="252"/>
        <v>#VALUE!</v>
      </c>
      <c r="N82" s="48" t="e">
        <f t="shared" si="252"/>
        <v>#VALUE!</v>
      </c>
      <c r="O82" s="48" t="e">
        <f t="shared" si="252"/>
        <v>#VALUE!</v>
      </c>
      <c r="P82" s="48" t="e">
        <f t="shared" si="252"/>
        <v>#VALUE!</v>
      </c>
      <c r="Q82" s="48" t="e">
        <f t="shared" si="252"/>
        <v>#VALUE!</v>
      </c>
      <c r="R82" s="48" t="e">
        <f t="shared" si="252"/>
        <v>#VALUE!</v>
      </c>
      <c r="S82" s="48" t="e">
        <f t="shared" si="252"/>
        <v>#VALUE!</v>
      </c>
      <c r="T82" s="48" t="e">
        <f t="shared" si="252"/>
        <v>#VALUE!</v>
      </c>
      <c r="U82" s="48" t="e">
        <f t="shared" si="252"/>
        <v>#VALUE!</v>
      </c>
      <c r="V82" s="48" t="e">
        <f t="shared" si="252"/>
        <v>#VALUE!</v>
      </c>
      <c r="W82" s="48" t="e">
        <f t="shared" si="252"/>
        <v>#VALUE!</v>
      </c>
      <c r="X82" s="48" t="e">
        <f t="shared" si="252"/>
        <v>#VALUE!</v>
      </c>
      <c r="Y82" s="48" t="e">
        <f t="shared" si="252"/>
        <v>#VALUE!</v>
      </c>
      <c r="Z82" s="48" t="e">
        <f t="shared" si="252"/>
        <v>#VALUE!</v>
      </c>
      <c r="AA82" s="48" t="e">
        <f t="shared" si="252"/>
        <v>#VALUE!</v>
      </c>
      <c r="AB82" s="48" t="e">
        <f t="shared" si="252"/>
        <v>#VALUE!</v>
      </c>
      <c r="AC82" s="48" t="e">
        <f t="shared" si="252"/>
        <v>#VALUE!</v>
      </c>
      <c r="AD82" s="48" t="e">
        <f t="shared" si="252"/>
        <v>#VALUE!</v>
      </c>
      <c r="AE82" s="48" t="e">
        <f t="shared" si="252"/>
        <v>#VALUE!</v>
      </c>
      <c r="AF82" s="48" t="e">
        <f t="shared" si="252"/>
        <v>#VALUE!</v>
      </c>
      <c r="AG82" s="48" t="e">
        <f t="shared" si="252"/>
        <v>#VALUE!</v>
      </c>
      <c r="AH82" s="48" t="e">
        <f t="shared" si="252"/>
        <v>#VALUE!</v>
      </c>
    </row>
    <row r="83" spans="2:34" x14ac:dyDescent="0.2">
      <c r="B83" s="20" t="e">
        <f>'General inputs'!#REF!</f>
        <v>#REF!</v>
      </c>
      <c r="C83" s="5"/>
      <c r="D83" s="5"/>
      <c r="E83" s="48" t="e">
        <f t="shared" si="253"/>
        <v>#VALUE!</v>
      </c>
      <c r="F83" s="48" t="e">
        <f t="shared" si="254"/>
        <v>#VALUE!</v>
      </c>
      <c r="G83" s="48" t="e">
        <f t="shared" si="252"/>
        <v>#VALUE!</v>
      </c>
      <c r="H83" s="48" t="e">
        <f t="shared" si="252"/>
        <v>#VALUE!</v>
      </c>
      <c r="I83" s="48" t="e">
        <f t="shared" si="252"/>
        <v>#VALUE!</v>
      </c>
      <c r="J83" s="48" t="e">
        <f t="shared" si="252"/>
        <v>#VALUE!</v>
      </c>
      <c r="K83" s="48" t="e">
        <f t="shared" si="252"/>
        <v>#VALUE!</v>
      </c>
      <c r="L83" s="48" t="e">
        <f t="shared" si="252"/>
        <v>#VALUE!</v>
      </c>
      <c r="M83" s="48" t="e">
        <f t="shared" si="252"/>
        <v>#VALUE!</v>
      </c>
      <c r="N83" s="48" t="e">
        <f t="shared" si="252"/>
        <v>#VALUE!</v>
      </c>
      <c r="O83" s="48" t="e">
        <f t="shared" si="252"/>
        <v>#VALUE!</v>
      </c>
      <c r="P83" s="48" t="e">
        <f t="shared" si="252"/>
        <v>#VALUE!</v>
      </c>
      <c r="Q83" s="48" t="e">
        <f t="shared" si="252"/>
        <v>#VALUE!</v>
      </c>
      <c r="R83" s="48" t="e">
        <f t="shared" si="252"/>
        <v>#VALUE!</v>
      </c>
      <c r="S83" s="48" t="e">
        <f t="shared" si="252"/>
        <v>#VALUE!</v>
      </c>
      <c r="T83" s="48" t="e">
        <f t="shared" si="252"/>
        <v>#VALUE!</v>
      </c>
      <c r="U83" s="48" t="e">
        <f t="shared" si="252"/>
        <v>#VALUE!</v>
      </c>
      <c r="V83" s="48" t="e">
        <f t="shared" si="252"/>
        <v>#VALUE!</v>
      </c>
      <c r="W83" s="48" t="e">
        <f t="shared" si="252"/>
        <v>#VALUE!</v>
      </c>
      <c r="X83" s="48" t="e">
        <f t="shared" si="252"/>
        <v>#VALUE!</v>
      </c>
      <c r="Y83" s="48" t="e">
        <f t="shared" si="252"/>
        <v>#VALUE!</v>
      </c>
      <c r="Z83" s="48" t="e">
        <f t="shared" si="252"/>
        <v>#VALUE!</v>
      </c>
      <c r="AA83" s="48" t="e">
        <f t="shared" si="252"/>
        <v>#VALUE!</v>
      </c>
      <c r="AB83" s="48" t="e">
        <f t="shared" si="252"/>
        <v>#VALUE!</v>
      </c>
      <c r="AC83" s="48" t="e">
        <f t="shared" si="252"/>
        <v>#VALUE!</v>
      </c>
      <c r="AD83" s="48" t="e">
        <f t="shared" si="252"/>
        <v>#VALUE!</v>
      </c>
      <c r="AE83" s="48" t="e">
        <f t="shared" si="252"/>
        <v>#VALUE!</v>
      </c>
      <c r="AF83" s="48" t="e">
        <f t="shared" si="252"/>
        <v>#VALUE!</v>
      </c>
      <c r="AG83" s="48" t="e">
        <f t="shared" si="252"/>
        <v>#VALUE!</v>
      </c>
      <c r="AH83" s="48" t="e">
        <f t="shared" si="252"/>
        <v>#VALUE!</v>
      </c>
    </row>
    <row r="84" spans="2:34" x14ac:dyDescent="0.2">
      <c r="B84" s="20" t="e">
        <f>'General inputs'!#REF!</f>
        <v>#REF!</v>
      </c>
      <c r="C84" s="5"/>
      <c r="D84" s="5"/>
      <c r="E84" s="48">
        <f t="shared" si="253"/>
        <v>0</v>
      </c>
      <c r="F84" s="48">
        <f t="shared" si="254"/>
        <v>0</v>
      </c>
      <c r="G84" s="48">
        <f t="shared" si="252"/>
        <v>0</v>
      </c>
      <c r="H84" s="48">
        <f t="shared" si="252"/>
        <v>0</v>
      </c>
      <c r="I84" s="48">
        <f t="shared" si="252"/>
        <v>0</v>
      </c>
      <c r="J84" s="48">
        <f t="shared" si="252"/>
        <v>0</v>
      </c>
      <c r="K84" s="48">
        <f t="shared" si="252"/>
        <v>0</v>
      </c>
      <c r="L84" s="48">
        <f t="shared" si="252"/>
        <v>0</v>
      </c>
      <c r="M84" s="48">
        <f t="shared" si="252"/>
        <v>0</v>
      </c>
      <c r="N84" s="48">
        <f t="shared" si="252"/>
        <v>0</v>
      </c>
      <c r="O84" s="48">
        <f t="shared" si="252"/>
        <v>0</v>
      </c>
      <c r="P84" s="48">
        <f t="shared" si="252"/>
        <v>0</v>
      </c>
      <c r="Q84" s="48">
        <f t="shared" si="252"/>
        <v>0</v>
      </c>
      <c r="R84" s="48">
        <f t="shared" si="252"/>
        <v>0</v>
      </c>
      <c r="S84" s="48">
        <f t="shared" si="252"/>
        <v>0</v>
      </c>
      <c r="T84" s="48">
        <f t="shared" si="252"/>
        <v>0</v>
      </c>
      <c r="U84" s="48">
        <f t="shared" si="252"/>
        <v>0</v>
      </c>
      <c r="V84" s="48">
        <f t="shared" si="252"/>
        <v>0</v>
      </c>
      <c r="W84" s="48">
        <f t="shared" si="252"/>
        <v>0</v>
      </c>
      <c r="X84" s="48">
        <f t="shared" si="252"/>
        <v>0</v>
      </c>
      <c r="Y84" s="48" t="e">
        <f t="shared" si="252"/>
        <v>#N/A</v>
      </c>
      <c r="Z84" s="48" t="e">
        <f t="shared" si="252"/>
        <v>#N/A</v>
      </c>
      <c r="AA84" s="48" t="e">
        <f t="shared" si="252"/>
        <v>#N/A</v>
      </c>
      <c r="AB84" s="48" t="e">
        <f t="shared" si="252"/>
        <v>#N/A</v>
      </c>
      <c r="AC84" s="48" t="e">
        <f t="shared" si="252"/>
        <v>#N/A</v>
      </c>
      <c r="AD84" s="48" t="e">
        <f t="shared" si="252"/>
        <v>#N/A</v>
      </c>
      <c r="AE84" s="48" t="e">
        <f t="shared" si="252"/>
        <v>#N/A</v>
      </c>
      <c r="AF84" s="48" t="e">
        <f t="shared" si="252"/>
        <v>#N/A</v>
      </c>
      <c r="AG84" s="48" t="e">
        <f t="shared" si="252"/>
        <v>#N/A</v>
      </c>
      <c r="AH84" s="48" t="e">
        <f t="shared" si="252"/>
        <v>#N/A</v>
      </c>
    </row>
    <row r="85" spans="2:34" x14ac:dyDescent="0.2">
      <c r="B85" s="25"/>
    </row>
    <row r="86" spans="2:34" ht="15" x14ac:dyDescent="0.25">
      <c r="B86" s="50" t="str">
        <f>$D$4</f>
        <v>Option 7D</v>
      </c>
      <c r="C86" s="49" t="e">
        <f>'General inputs'!#REF!</f>
        <v>#REF!</v>
      </c>
      <c r="D86" s="49"/>
      <c r="E86" s="32">
        <f>FirstYear</f>
        <v>2022</v>
      </c>
      <c r="F86" s="32">
        <f>E86+1</f>
        <v>2023</v>
      </c>
      <c r="G86" s="32">
        <f t="shared" ref="G86" si="255">F86+1</f>
        <v>2024</v>
      </c>
      <c r="H86" s="32">
        <f t="shared" ref="H86" si="256">G86+1</f>
        <v>2025</v>
      </c>
      <c r="I86" s="32">
        <f t="shared" ref="I86" si="257">H86+1</f>
        <v>2026</v>
      </c>
      <c r="J86" s="32">
        <f t="shared" ref="J86" si="258">I86+1</f>
        <v>2027</v>
      </c>
      <c r="K86" s="32">
        <f t="shared" ref="K86" si="259">J86+1</f>
        <v>2028</v>
      </c>
      <c r="L86" s="32">
        <f t="shared" ref="L86" si="260">K86+1</f>
        <v>2029</v>
      </c>
      <c r="M86" s="32">
        <f t="shared" ref="M86" si="261">L86+1</f>
        <v>2030</v>
      </c>
      <c r="N86" s="32">
        <f t="shared" ref="N86" si="262">M86+1</f>
        <v>2031</v>
      </c>
      <c r="O86" s="32">
        <f t="shared" ref="O86" si="263">N86+1</f>
        <v>2032</v>
      </c>
      <c r="P86" s="32">
        <f t="shared" ref="P86" si="264">O86+1</f>
        <v>2033</v>
      </c>
      <c r="Q86" s="32">
        <f t="shared" ref="Q86" si="265">P86+1</f>
        <v>2034</v>
      </c>
      <c r="R86" s="32">
        <f t="shared" ref="R86" si="266">Q86+1</f>
        <v>2035</v>
      </c>
      <c r="S86" s="32">
        <f t="shared" ref="S86" si="267">R86+1</f>
        <v>2036</v>
      </c>
      <c r="T86" s="32">
        <f t="shared" ref="T86" si="268">S86+1</f>
        <v>2037</v>
      </c>
      <c r="U86" s="32">
        <f t="shared" ref="U86" si="269">T86+1</f>
        <v>2038</v>
      </c>
      <c r="V86" s="32">
        <f t="shared" ref="V86" si="270">U86+1</f>
        <v>2039</v>
      </c>
      <c r="W86" s="32">
        <f t="shared" ref="W86" si="271">V86+1</f>
        <v>2040</v>
      </c>
      <c r="X86" s="32">
        <f t="shared" ref="X86" si="272">W86+1</f>
        <v>2041</v>
      </c>
      <c r="Y86" s="32">
        <f t="shared" ref="Y86" si="273">X86+1</f>
        <v>2042</v>
      </c>
      <c r="Z86" s="32">
        <f t="shared" ref="Z86" si="274">Y86+1</f>
        <v>2043</v>
      </c>
      <c r="AA86" s="32">
        <f t="shared" ref="AA86" si="275">Z86+1</f>
        <v>2044</v>
      </c>
      <c r="AB86" s="32">
        <f t="shared" ref="AB86" si="276">AA86+1</f>
        <v>2045</v>
      </c>
      <c r="AC86" s="32">
        <f t="shared" ref="AC86" si="277">AB86+1</f>
        <v>2046</v>
      </c>
      <c r="AD86" s="32">
        <f t="shared" ref="AD86" si="278">AC86+1</f>
        <v>2047</v>
      </c>
      <c r="AE86" s="32">
        <f t="shared" ref="AE86" si="279">AD86+1</f>
        <v>2048</v>
      </c>
      <c r="AF86" s="32">
        <f t="shared" ref="AF86" si="280">AE86+1</f>
        <v>2049</v>
      </c>
      <c r="AG86" s="32">
        <f t="shared" ref="AG86" si="281">AF86+1</f>
        <v>2050</v>
      </c>
      <c r="AH86" s="32">
        <f t="shared" ref="AH86" si="282">AG86+1</f>
        <v>2051</v>
      </c>
    </row>
    <row r="87" spans="2:34" x14ac:dyDescent="0.2">
      <c r="B87" s="20" t="e">
        <f>'General inputs'!#REF!</f>
        <v>#REF!</v>
      </c>
      <c r="C87" s="5"/>
      <c r="D87" s="5"/>
      <c r="E87" s="48" t="e">
        <f>E52*E$76</f>
        <v>#REF!</v>
      </c>
      <c r="F87" s="48" t="e">
        <f>(E87+F52)*F$76</f>
        <v>#REF!</v>
      </c>
      <c r="G87" s="48" t="e">
        <f t="shared" ref="G87:AH87" si="283">(F87+G52)*G$76</f>
        <v>#REF!</v>
      </c>
      <c r="H87" s="48" t="e">
        <f t="shared" si="283"/>
        <v>#REF!</v>
      </c>
      <c r="I87" s="48" t="e">
        <f t="shared" si="283"/>
        <v>#REF!</v>
      </c>
      <c r="J87" s="48" t="e">
        <f t="shared" si="283"/>
        <v>#REF!</v>
      </c>
      <c r="K87" s="48" t="e">
        <f t="shared" si="283"/>
        <v>#REF!</v>
      </c>
      <c r="L87" s="48" t="e">
        <f t="shared" si="283"/>
        <v>#REF!</v>
      </c>
      <c r="M87" s="48" t="e">
        <f t="shared" si="283"/>
        <v>#REF!</v>
      </c>
      <c r="N87" s="48" t="e">
        <f t="shared" si="283"/>
        <v>#REF!</v>
      </c>
      <c r="O87" s="48" t="e">
        <f t="shared" si="283"/>
        <v>#REF!</v>
      </c>
      <c r="P87" s="48" t="e">
        <f t="shared" si="283"/>
        <v>#REF!</v>
      </c>
      <c r="Q87" s="48" t="e">
        <f t="shared" si="283"/>
        <v>#REF!</v>
      </c>
      <c r="R87" s="48" t="e">
        <f t="shared" si="283"/>
        <v>#REF!</v>
      </c>
      <c r="S87" s="48" t="e">
        <f t="shared" si="283"/>
        <v>#REF!</v>
      </c>
      <c r="T87" s="48" t="e">
        <f t="shared" si="283"/>
        <v>#REF!</v>
      </c>
      <c r="U87" s="48" t="e">
        <f t="shared" si="283"/>
        <v>#REF!</v>
      </c>
      <c r="V87" s="48" t="e">
        <f t="shared" si="283"/>
        <v>#REF!</v>
      </c>
      <c r="W87" s="48" t="e">
        <f t="shared" si="283"/>
        <v>#REF!</v>
      </c>
      <c r="X87" s="48" t="e">
        <f t="shared" si="283"/>
        <v>#REF!</v>
      </c>
      <c r="Y87" s="48" t="e">
        <f t="shared" si="283"/>
        <v>#REF!</v>
      </c>
      <c r="Z87" s="48" t="e">
        <f t="shared" si="283"/>
        <v>#REF!</v>
      </c>
      <c r="AA87" s="48" t="e">
        <f t="shared" si="283"/>
        <v>#REF!</v>
      </c>
      <c r="AB87" s="48" t="e">
        <f t="shared" si="283"/>
        <v>#REF!</v>
      </c>
      <c r="AC87" s="48" t="e">
        <f t="shared" si="283"/>
        <v>#REF!</v>
      </c>
      <c r="AD87" s="48" t="e">
        <f t="shared" si="283"/>
        <v>#REF!</v>
      </c>
      <c r="AE87" s="48" t="e">
        <f t="shared" si="283"/>
        <v>#REF!</v>
      </c>
      <c r="AF87" s="48" t="e">
        <f t="shared" si="283"/>
        <v>#REF!</v>
      </c>
      <c r="AG87" s="48" t="e">
        <f t="shared" si="283"/>
        <v>#REF!</v>
      </c>
      <c r="AH87" s="48" t="e">
        <f t="shared" si="283"/>
        <v>#REF!</v>
      </c>
    </row>
    <row r="88" spans="2:34" x14ac:dyDescent="0.2">
      <c r="B88" s="20" t="e">
        <f>'General inputs'!#REF!</f>
        <v>#REF!</v>
      </c>
      <c r="C88" s="5"/>
      <c r="D88" s="5"/>
      <c r="E88" s="48" t="e">
        <f t="shared" ref="E88:E92" si="284">E53*E$76</f>
        <v>#REF!</v>
      </c>
      <c r="F88" s="48" t="e">
        <f t="shared" ref="F88:AH88" si="285">(E88+F53)*F$76</f>
        <v>#REF!</v>
      </c>
      <c r="G88" s="48" t="e">
        <f t="shared" si="285"/>
        <v>#REF!</v>
      </c>
      <c r="H88" s="48" t="e">
        <f t="shared" si="285"/>
        <v>#REF!</v>
      </c>
      <c r="I88" s="48" t="e">
        <f t="shared" si="285"/>
        <v>#REF!</v>
      </c>
      <c r="J88" s="48" t="e">
        <f t="shared" si="285"/>
        <v>#REF!</v>
      </c>
      <c r="K88" s="48" t="e">
        <f t="shared" si="285"/>
        <v>#REF!</v>
      </c>
      <c r="L88" s="48" t="e">
        <f t="shared" si="285"/>
        <v>#REF!</v>
      </c>
      <c r="M88" s="48" t="e">
        <f t="shared" si="285"/>
        <v>#REF!</v>
      </c>
      <c r="N88" s="48" t="e">
        <f t="shared" si="285"/>
        <v>#REF!</v>
      </c>
      <c r="O88" s="48" t="e">
        <f t="shared" si="285"/>
        <v>#REF!</v>
      </c>
      <c r="P88" s="48" t="e">
        <f t="shared" si="285"/>
        <v>#REF!</v>
      </c>
      <c r="Q88" s="48" t="e">
        <f t="shared" si="285"/>
        <v>#REF!</v>
      </c>
      <c r="R88" s="48" t="e">
        <f t="shared" si="285"/>
        <v>#REF!</v>
      </c>
      <c r="S88" s="48" t="e">
        <f t="shared" si="285"/>
        <v>#REF!</v>
      </c>
      <c r="T88" s="48" t="e">
        <f t="shared" si="285"/>
        <v>#REF!</v>
      </c>
      <c r="U88" s="48" t="e">
        <f t="shared" si="285"/>
        <v>#REF!</v>
      </c>
      <c r="V88" s="48" t="e">
        <f t="shared" si="285"/>
        <v>#REF!</v>
      </c>
      <c r="W88" s="48" t="e">
        <f t="shared" si="285"/>
        <v>#REF!</v>
      </c>
      <c r="X88" s="48" t="e">
        <f t="shared" si="285"/>
        <v>#REF!</v>
      </c>
      <c r="Y88" s="48" t="e">
        <f t="shared" si="285"/>
        <v>#REF!</v>
      </c>
      <c r="Z88" s="48" t="e">
        <f t="shared" si="285"/>
        <v>#REF!</v>
      </c>
      <c r="AA88" s="48" t="e">
        <f t="shared" si="285"/>
        <v>#REF!</v>
      </c>
      <c r="AB88" s="48" t="e">
        <f t="shared" si="285"/>
        <v>#REF!</v>
      </c>
      <c r="AC88" s="48" t="e">
        <f t="shared" si="285"/>
        <v>#REF!</v>
      </c>
      <c r="AD88" s="48" t="e">
        <f t="shared" si="285"/>
        <v>#REF!</v>
      </c>
      <c r="AE88" s="48" t="e">
        <f t="shared" si="285"/>
        <v>#REF!</v>
      </c>
      <c r="AF88" s="48" t="e">
        <f t="shared" si="285"/>
        <v>#REF!</v>
      </c>
      <c r="AG88" s="48" t="e">
        <f t="shared" si="285"/>
        <v>#REF!</v>
      </c>
      <c r="AH88" s="48" t="e">
        <f t="shared" si="285"/>
        <v>#REF!</v>
      </c>
    </row>
    <row r="89" spans="2:34" x14ac:dyDescent="0.2">
      <c r="B89" s="20" t="e">
        <f>'General inputs'!#REF!</f>
        <v>#REF!</v>
      </c>
      <c r="C89" s="5"/>
      <c r="D89" s="5"/>
      <c r="E89" s="48" t="e">
        <f t="shared" si="284"/>
        <v>#REF!</v>
      </c>
      <c r="F89" s="48" t="e">
        <f t="shared" ref="F89:AH89" si="286">(E89+F54)*F$76</f>
        <v>#REF!</v>
      </c>
      <c r="G89" s="48" t="e">
        <f t="shared" si="286"/>
        <v>#REF!</v>
      </c>
      <c r="H89" s="48" t="e">
        <f t="shared" si="286"/>
        <v>#REF!</v>
      </c>
      <c r="I89" s="48" t="e">
        <f t="shared" si="286"/>
        <v>#REF!</v>
      </c>
      <c r="J89" s="48" t="e">
        <f t="shared" si="286"/>
        <v>#REF!</v>
      </c>
      <c r="K89" s="48" t="e">
        <f t="shared" si="286"/>
        <v>#REF!</v>
      </c>
      <c r="L89" s="48" t="e">
        <f t="shared" si="286"/>
        <v>#REF!</v>
      </c>
      <c r="M89" s="48" t="e">
        <f t="shared" si="286"/>
        <v>#REF!</v>
      </c>
      <c r="N89" s="48" t="e">
        <f t="shared" si="286"/>
        <v>#REF!</v>
      </c>
      <c r="O89" s="48" t="e">
        <f t="shared" si="286"/>
        <v>#REF!</v>
      </c>
      <c r="P89" s="48" t="e">
        <f t="shared" si="286"/>
        <v>#REF!</v>
      </c>
      <c r="Q89" s="48" t="e">
        <f t="shared" si="286"/>
        <v>#REF!</v>
      </c>
      <c r="R89" s="48" t="e">
        <f t="shared" si="286"/>
        <v>#REF!</v>
      </c>
      <c r="S89" s="48" t="e">
        <f t="shared" si="286"/>
        <v>#REF!</v>
      </c>
      <c r="T89" s="48" t="e">
        <f t="shared" si="286"/>
        <v>#REF!</v>
      </c>
      <c r="U89" s="48" t="e">
        <f t="shared" si="286"/>
        <v>#REF!</v>
      </c>
      <c r="V89" s="48" t="e">
        <f t="shared" si="286"/>
        <v>#REF!</v>
      </c>
      <c r="W89" s="48" t="e">
        <f t="shared" si="286"/>
        <v>#REF!</v>
      </c>
      <c r="X89" s="48" t="e">
        <f t="shared" si="286"/>
        <v>#REF!</v>
      </c>
      <c r="Y89" s="48" t="e">
        <f t="shared" si="286"/>
        <v>#REF!</v>
      </c>
      <c r="Z89" s="48" t="e">
        <f t="shared" si="286"/>
        <v>#REF!</v>
      </c>
      <c r="AA89" s="48" t="e">
        <f t="shared" si="286"/>
        <v>#REF!</v>
      </c>
      <c r="AB89" s="48" t="e">
        <f t="shared" si="286"/>
        <v>#REF!</v>
      </c>
      <c r="AC89" s="48" t="e">
        <f t="shared" si="286"/>
        <v>#REF!</v>
      </c>
      <c r="AD89" s="48" t="e">
        <f t="shared" si="286"/>
        <v>#REF!</v>
      </c>
      <c r="AE89" s="48" t="e">
        <f t="shared" si="286"/>
        <v>#REF!</v>
      </c>
      <c r="AF89" s="48" t="e">
        <f t="shared" si="286"/>
        <v>#REF!</v>
      </c>
      <c r="AG89" s="48" t="e">
        <f t="shared" si="286"/>
        <v>#REF!</v>
      </c>
      <c r="AH89" s="48" t="e">
        <f t="shared" si="286"/>
        <v>#REF!</v>
      </c>
    </row>
    <row r="90" spans="2:34" x14ac:dyDescent="0.2">
      <c r="B90" s="20" t="e">
        <f>'General inputs'!#REF!</f>
        <v>#REF!</v>
      </c>
      <c r="C90" s="5"/>
      <c r="D90" s="5"/>
      <c r="E90" s="48" t="e">
        <f t="shared" si="284"/>
        <v>#REF!</v>
      </c>
      <c r="F90" s="48" t="e">
        <f t="shared" ref="F90:AH90" si="287">(E90+F55)*F$76</f>
        <v>#REF!</v>
      </c>
      <c r="G90" s="48" t="e">
        <f t="shared" si="287"/>
        <v>#REF!</v>
      </c>
      <c r="H90" s="48" t="e">
        <f t="shared" si="287"/>
        <v>#REF!</v>
      </c>
      <c r="I90" s="48" t="e">
        <f t="shared" si="287"/>
        <v>#REF!</v>
      </c>
      <c r="J90" s="48" t="e">
        <f t="shared" si="287"/>
        <v>#REF!</v>
      </c>
      <c r="K90" s="48" t="e">
        <f t="shared" si="287"/>
        <v>#REF!</v>
      </c>
      <c r="L90" s="48" t="e">
        <f t="shared" si="287"/>
        <v>#REF!</v>
      </c>
      <c r="M90" s="48" t="e">
        <f t="shared" si="287"/>
        <v>#REF!</v>
      </c>
      <c r="N90" s="48" t="e">
        <f t="shared" si="287"/>
        <v>#REF!</v>
      </c>
      <c r="O90" s="48" t="e">
        <f t="shared" si="287"/>
        <v>#REF!</v>
      </c>
      <c r="P90" s="48" t="e">
        <f t="shared" si="287"/>
        <v>#REF!</v>
      </c>
      <c r="Q90" s="48" t="e">
        <f t="shared" si="287"/>
        <v>#REF!</v>
      </c>
      <c r="R90" s="48" t="e">
        <f t="shared" si="287"/>
        <v>#REF!</v>
      </c>
      <c r="S90" s="48" t="e">
        <f t="shared" si="287"/>
        <v>#REF!</v>
      </c>
      <c r="T90" s="48" t="e">
        <f t="shared" si="287"/>
        <v>#REF!</v>
      </c>
      <c r="U90" s="48" t="e">
        <f t="shared" si="287"/>
        <v>#REF!</v>
      </c>
      <c r="V90" s="48" t="e">
        <f t="shared" si="287"/>
        <v>#REF!</v>
      </c>
      <c r="W90" s="48" t="e">
        <f t="shared" si="287"/>
        <v>#REF!</v>
      </c>
      <c r="X90" s="48" t="e">
        <f t="shared" si="287"/>
        <v>#REF!</v>
      </c>
      <c r="Y90" s="48" t="e">
        <f t="shared" si="287"/>
        <v>#REF!</v>
      </c>
      <c r="Z90" s="48" t="e">
        <f t="shared" si="287"/>
        <v>#REF!</v>
      </c>
      <c r="AA90" s="48" t="e">
        <f t="shared" si="287"/>
        <v>#REF!</v>
      </c>
      <c r="AB90" s="48" t="e">
        <f t="shared" si="287"/>
        <v>#REF!</v>
      </c>
      <c r="AC90" s="48" t="e">
        <f t="shared" si="287"/>
        <v>#REF!</v>
      </c>
      <c r="AD90" s="48" t="e">
        <f t="shared" si="287"/>
        <v>#REF!</v>
      </c>
      <c r="AE90" s="48" t="e">
        <f t="shared" si="287"/>
        <v>#REF!</v>
      </c>
      <c r="AF90" s="48" t="e">
        <f t="shared" si="287"/>
        <v>#REF!</v>
      </c>
      <c r="AG90" s="48" t="e">
        <f t="shared" si="287"/>
        <v>#REF!</v>
      </c>
      <c r="AH90" s="48" t="e">
        <f t="shared" si="287"/>
        <v>#REF!</v>
      </c>
    </row>
    <row r="91" spans="2:34" x14ac:dyDescent="0.2">
      <c r="B91" s="20" t="e">
        <f>'General inputs'!#REF!</f>
        <v>#REF!</v>
      </c>
      <c r="C91" s="5"/>
      <c r="D91" s="5"/>
      <c r="E91" s="48" t="e">
        <f t="shared" si="284"/>
        <v>#REF!</v>
      </c>
      <c r="F91" s="48" t="e">
        <f t="shared" ref="F91:AH91" si="288">(E91+F56)*F$76</f>
        <v>#REF!</v>
      </c>
      <c r="G91" s="48" t="e">
        <f t="shared" si="288"/>
        <v>#REF!</v>
      </c>
      <c r="H91" s="48" t="e">
        <f t="shared" si="288"/>
        <v>#REF!</v>
      </c>
      <c r="I91" s="48" t="e">
        <f t="shared" si="288"/>
        <v>#REF!</v>
      </c>
      <c r="J91" s="48" t="e">
        <f t="shared" si="288"/>
        <v>#REF!</v>
      </c>
      <c r="K91" s="48" t="e">
        <f t="shared" si="288"/>
        <v>#REF!</v>
      </c>
      <c r="L91" s="48" t="e">
        <f t="shared" si="288"/>
        <v>#REF!</v>
      </c>
      <c r="M91" s="48" t="e">
        <f t="shared" si="288"/>
        <v>#REF!</v>
      </c>
      <c r="N91" s="48" t="e">
        <f t="shared" si="288"/>
        <v>#REF!</v>
      </c>
      <c r="O91" s="48" t="e">
        <f t="shared" si="288"/>
        <v>#REF!</v>
      </c>
      <c r="P91" s="48" t="e">
        <f t="shared" si="288"/>
        <v>#REF!</v>
      </c>
      <c r="Q91" s="48" t="e">
        <f t="shared" si="288"/>
        <v>#REF!</v>
      </c>
      <c r="R91" s="48" t="e">
        <f t="shared" si="288"/>
        <v>#REF!</v>
      </c>
      <c r="S91" s="48" t="e">
        <f t="shared" si="288"/>
        <v>#REF!</v>
      </c>
      <c r="T91" s="48" t="e">
        <f t="shared" si="288"/>
        <v>#REF!</v>
      </c>
      <c r="U91" s="48" t="e">
        <f t="shared" si="288"/>
        <v>#REF!</v>
      </c>
      <c r="V91" s="48" t="e">
        <f t="shared" si="288"/>
        <v>#REF!</v>
      </c>
      <c r="W91" s="48" t="e">
        <f t="shared" si="288"/>
        <v>#REF!</v>
      </c>
      <c r="X91" s="48" t="e">
        <f t="shared" si="288"/>
        <v>#REF!</v>
      </c>
      <c r="Y91" s="48" t="e">
        <f t="shared" si="288"/>
        <v>#REF!</v>
      </c>
      <c r="Z91" s="48" t="e">
        <f t="shared" si="288"/>
        <v>#REF!</v>
      </c>
      <c r="AA91" s="48" t="e">
        <f t="shared" si="288"/>
        <v>#REF!</v>
      </c>
      <c r="AB91" s="48" t="e">
        <f t="shared" si="288"/>
        <v>#REF!</v>
      </c>
      <c r="AC91" s="48" t="e">
        <f t="shared" si="288"/>
        <v>#REF!</v>
      </c>
      <c r="AD91" s="48" t="e">
        <f t="shared" si="288"/>
        <v>#REF!</v>
      </c>
      <c r="AE91" s="48" t="e">
        <f t="shared" si="288"/>
        <v>#REF!</v>
      </c>
      <c r="AF91" s="48" t="e">
        <f t="shared" si="288"/>
        <v>#REF!</v>
      </c>
      <c r="AG91" s="48" t="e">
        <f t="shared" si="288"/>
        <v>#REF!</v>
      </c>
      <c r="AH91" s="48" t="e">
        <f t="shared" si="288"/>
        <v>#REF!</v>
      </c>
    </row>
    <row r="92" spans="2:34" x14ac:dyDescent="0.2">
      <c r="B92" s="20" t="e">
        <f>'General inputs'!#REF!</f>
        <v>#REF!</v>
      </c>
      <c r="C92" s="5"/>
      <c r="D92" s="5"/>
      <c r="E92" s="48" t="e">
        <f t="shared" si="284"/>
        <v>#REF!</v>
      </c>
      <c r="F92" s="48" t="e">
        <f t="shared" ref="F92:AH92" si="289">(E92+F57)*F$76</f>
        <v>#REF!</v>
      </c>
      <c r="G92" s="48" t="e">
        <f t="shared" si="289"/>
        <v>#REF!</v>
      </c>
      <c r="H92" s="48" t="e">
        <f t="shared" si="289"/>
        <v>#REF!</v>
      </c>
      <c r="I92" s="48" t="e">
        <f t="shared" si="289"/>
        <v>#REF!</v>
      </c>
      <c r="J92" s="48" t="e">
        <f t="shared" si="289"/>
        <v>#REF!</v>
      </c>
      <c r="K92" s="48" t="e">
        <f t="shared" si="289"/>
        <v>#REF!</v>
      </c>
      <c r="L92" s="48" t="e">
        <f t="shared" si="289"/>
        <v>#REF!</v>
      </c>
      <c r="M92" s="48" t="e">
        <f t="shared" si="289"/>
        <v>#REF!</v>
      </c>
      <c r="N92" s="48" t="e">
        <f t="shared" si="289"/>
        <v>#REF!</v>
      </c>
      <c r="O92" s="48" t="e">
        <f t="shared" si="289"/>
        <v>#REF!</v>
      </c>
      <c r="P92" s="48" t="e">
        <f t="shared" si="289"/>
        <v>#REF!</v>
      </c>
      <c r="Q92" s="48" t="e">
        <f t="shared" si="289"/>
        <v>#REF!</v>
      </c>
      <c r="R92" s="48" t="e">
        <f t="shared" si="289"/>
        <v>#REF!</v>
      </c>
      <c r="S92" s="48" t="e">
        <f t="shared" si="289"/>
        <v>#REF!</v>
      </c>
      <c r="T92" s="48" t="e">
        <f t="shared" si="289"/>
        <v>#REF!</v>
      </c>
      <c r="U92" s="48" t="e">
        <f t="shared" si="289"/>
        <v>#REF!</v>
      </c>
      <c r="V92" s="48" t="e">
        <f t="shared" si="289"/>
        <v>#REF!</v>
      </c>
      <c r="W92" s="48" t="e">
        <f t="shared" si="289"/>
        <v>#REF!</v>
      </c>
      <c r="X92" s="48" t="e">
        <f t="shared" si="289"/>
        <v>#REF!</v>
      </c>
      <c r="Y92" s="48" t="e">
        <f t="shared" si="289"/>
        <v>#REF!</v>
      </c>
      <c r="Z92" s="48" t="e">
        <f t="shared" si="289"/>
        <v>#REF!</v>
      </c>
      <c r="AA92" s="48" t="e">
        <f t="shared" si="289"/>
        <v>#REF!</v>
      </c>
      <c r="AB92" s="48" t="e">
        <f t="shared" si="289"/>
        <v>#REF!</v>
      </c>
      <c r="AC92" s="48" t="e">
        <f t="shared" si="289"/>
        <v>#REF!</v>
      </c>
      <c r="AD92" s="48" t="e">
        <f t="shared" si="289"/>
        <v>#REF!</v>
      </c>
      <c r="AE92" s="48" t="e">
        <f t="shared" si="289"/>
        <v>#REF!</v>
      </c>
      <c r="AF92" s="48" t="e">
        <f t="shared" si="289"/>
        <v>#REF!</v>
      </c>
      <c r="AG92" s="48" t="e">
        <f t="shared" si="289"/>
        <v>#REF!</v>
      </c>
      <c r="AH92" s="48" t="e">
        <f t="shared" si="289"/>
        <v>#REF!</v>
      </c>
    </row>
    <row r="94" spans="2:34" ht="15" x14ac:dyDescent="0.25">
      <c r="B94" s="50" t="str">
        <f>$D$4</f>
        <v>Option 7D</v>
      </c>
      <c r="C94" s="49" t="e">
        <f>'General inputs'!#REF!</f>
        <v>#REF!</v>
      </c>
      <c r="D94" s="49"/>
      <c r="E94" s="32">
        <f>FirstYear</f>
        <v>2022</v>
      </c>
      <c r="F94" s="32">
        <f>E94+1</f>
        <v>2023</v>
      </c>
      <c r="G94" s="32">
        <f t="shared" ref="G94" si="290">F94+1</f>
        <v>2024</v>
      </c>
      <c r="H94" s="32">
        <f t="shared" ref="H94" si="291">G94+1</f>
        <v>2025</v>
      </c>
      <c r="I94" s="32">
        <f t="shared" ref="I94" si="292">H94+1</f>
        <v>2026</v>
      </c>
      <c r="J94" s="32">
        <f t="shared" ref="J94" si="293">I94+1</f>
        <v>2027</v>
      </c>
      <c r="K94" s="32">
        <f t="shared" ref="K94" si="294">J94+1</f>
        <v>2028</v>
      </c>
      <c r="L94" s="32">
        <f t="shared" ref="L94" si="295">K94+1</f>
        <v>2029</v>
      </c>
      <c r="M94" s="32">
        <f t="shared" ref="M94" si="296">L94+1</f>
        <v>2030</v>
      </c>
      <c r="N94" s="32">
        <f t="shared" ref="N94" si="297">M94+1</f>
        <v>2031</v>
      </c>
      <c r="O94" s="32">
        <f t="shared" ref="O94" si="298">N94+1</f>
        <v>2032</v>
      </c>
      <c r="P94" s="32">
        <f t="shared" ref="P94" si="299">O94+1</f>
        <v>2033</v>
      </c>
      <c r="Q94" s="32">
        <f t="shared" ref="Q94" si="300">P94+1</f>
        <v>2034</v>
      </c>
      <c r="R94" s="32">
        <f t="shared" ref="R94" si="301">Q94+1</f>
        <v>2035</v>
      </c>
      <c r="S94" s="32">
        <f t="shared" ref="S94" si="302">R94+1</f>
        <v>2036</v>
      </c>
      <c r="T94" s="32">
        <f t="shared" ref="T94" si="303">S94+1</f>
        <v>2037</v>
      </c>
      <c r="U94" s="32">
        <f t="shared" ref="U94" si="304">T94+1</f>
        <v>2038</v>
      </c>
      <c r="V94" s="32">
        <f t="shared" ref="V94" si="305">U94+1</f>
        <v>2039</v>
      </c>
      <c r="W94" s="32">
        <f t="shared" ref="W94" si="306">V94+1</f>
        <v>2040</v>
      </c>
      <c r="X94" s="32">
        <f t="shared" ref="X94" si="307">W94+1</f>
        <v>2041</v>
      </c>
      <c r="Y94" s="32">
        <f t="shared" ref="Y94" si="308">X94+1</f>
        <v>2042</v>
      </c>
      <c r="Z94" s="32">
        <f t="shared" ref="Z94" si="309">Y94+1</f>
        <v>2043</v>
      </c>
      <c r="AA94" s="32">
        <f t="shared" ref="AA94" si="310">Z94+1</f>
        <v>2044</v>
      </c>
      <c r="AB94" s="32">
        <f t="shared" ref="AB94" si="311">AA94+1</f>
        <v>2045</v>
      </c>
      <c r="AC94" s="32">
        <f t="shared" ref="AC94" si="312">AB94+1</f>
        <v>2046</v>
      </c>
      <c r="AD94" s="32">
        <f t="shared" ref="AD94" si="313">AC94+1</f>
        <v>2047</v>
      </c>
      <c r="AE94" s="32">
        <f t="shared" ref="AE94" si="314">AD94+1</f>
        <v>2048</v>
      </c>
      <c r="AF94" s="32">
        <f t="shared" ref="AF94" si="315">AE94+1</f>
        <v>2049</v>
      </c>
      <c r="AG94" s="32">
        <f t="shared" ref="AG94" si="316">AF94+1</f>
        <v>2050</v>
      </c>
      <c r="AH94" s="32">
        <f t="shared" ref="AH94" si="317">AG94+1</f>
        <v>2051</v>
      </c>
    </row>
    <row r="95" spans="2:34" x14ac:dyDescent="0.2">
      <c r="B95" s="20" t="e">
        <f>'General inputs'!#REF!</f>
        <v>#REF!</v>
      </c>
      <c r="C95" s="5"/>
      <c r="D95" s="5"/>
      <c r="E95" s="48" t="e">
        <f>E60*E$76</f>
        <v>#REF!</v>
      </c>
      <c r="F95" s="48" t="e">
        <f>(E95+F60)*F$76</f>
        <v>#REF!</v>
      </c>
      <c r="G95" s="48" t="e">
        <f t="shared" ref="G95:AH95" si="318">(F95+G60)*G$76</f>
        <v>#REF!</v>
      </c>
      <c r="H95" s="48" t="e">
        <f t="shared" si="318"/>
        <v>#REF!</v>
      </c>
      <c r="I95" s="48" t="e">
        <f t="shared" si="318"/>
        <v>#REF!</v>
      </c>
      <c r="J95" s="48" t="e">
        <f t="shared" si="318"/>
        <v>#REF!</v>
      </c>
      <c r="K95" s="48" t="e">
        <f t="shared" si="318"/>
        <v>#REF!</v>
      </c>
      <c r="L95" s="48" t="e">
        <f t="shared" si="318"/>
        <v>#REF!</v>
      </c>
      <c r="M95" s="48" t="e">
        <f t="shared" si="318"/>
        <v>#REF!</v>
      </c>
      <c r="N95" s="48" t="e">
        <f t="shared" si="318"/>
        <v>#REF!</v>
      </c>
      <c r="O95" s="48" t="e">
        <f t="shared" si="318"/>
        <v>#REF!</v>
      </c>
      <c r="P95" s="48" t="e">
        <f t="shared" si="318"/>
        <v>#REF!</v>
      </c>
      <c r="Q95" s="48" t="e">
        <f t="shared" si="318"/>
        <v>#REF!</v>
      </c>
      <c r="R95" s="48" t="e">
        <f t="shared" si="318"/>
        <v>#REF!</v>
      </c>
      <c r="S95" s="48" t="e">
        <f t="shared" si="318"/>
        <v>#REF!</v>
      </c>
      <c r="T95" s="48" t="e">
        <f t="shared" si="318"/>
        <v>#REF!</v>
      </c>
      <c r="U95" s="48" t="e">
        <f t="shared" si="318"/>
        <v>#REF!</v>
      </c>
      <c r="V95" s="48" t="e">
        <f t="shared" si="318"/>
        <v>#REF!</v>
      </c>
      <c r="W95" s="48" t="e">
        <f t="shared" si="318"/>
        <v>#REF!</v>
      </c>
      <c r="X95" s="48" t="e">
        <f t="shared" si="318"/>
        <v>#REF!</v>
      </c>
      <c r="Y95" s="48" t="e">
        <f t="shared" si="318"/>
        <v>#REF!</v>
      </c>
      <c r="Z95" s="48" t="e">
        <f t="shared" si="318"/>
        <v>#REF!</v>
      </c>
      <c r="AA95" s="48" t="e">
        <f t="shared" si="318"/>
        <v>#REF!</v>
      </c>
      <c r="AB95" s="48" t="e">
        <f t="shared" si="318"/>
        <v>#REF!</v>
      </c>
      <c r="AC95" s="48" t="e">
        <f t="shared" si="318"/>
        <v>#REF!</v>
      </c>
      <c r="AD95" s="48" t="e">
        <f t="shared" si="318"/>
        <v>#REF!</v>
      </c>
      <c r="AE95" s="48" t="e">
        <f t="shared" si="318"/>
        <v>#REF!</v>
      </c>
      <c r="AF95" s="48" t="e">
        <f t="shared" si="318"/>
        <v>#REF!</v>
      </c>
      <c r="AG95" s="48" t="e">
        <f t="shared" si="318"/>
        <v>#REF!</v>
      </c>
      <c r="AH95" s="48" t="e">
        <f t="shared" si="318"/>
        <v>#REF!</v>
      </c>
    </row>
    <row r="96" spans="2:34" x14ac:dyDescent="0.2">
      <c r="B96" s="20" t="e">
        <f>'General inputs'!#REF!</f>
        <v>#REF!</v>
      </c>
      <c r="C96" s="5"/>
      <c r="D96" s="5"/>
      <c r="E96" s="48" t="e">
        <f t="shared" ref="E96:E100" si="319">E61*E$76</f>
        <v>#REF!</v>
      </c>
      <c r="F96" s="48" t="e">
        <f t="shared" ref="F96:AH96" si="320">(E96+F61)*F$76</f>
        <v>#REF!</v>
      </c>
      <c r="G96" s="48" t="e">
        <f t="shared" si="320"/>
        <v>#REF!</v>
      </c>
      <c r="H96" s="48" t="e">
        <f t="shared" si="320"/>
        <v>#REF!</v>
      </c>
      <c r="I96" s="48" t="e">
        <f t="shared" si="320"/>
        <v>#REF!</v>
      </c>
      <c r="J96" s="48" t="e">
        <f t="shared" si="320"/>
        <v>#REF!</v>
      </c>
      <c r="K96" s="48" t="e">
        <f t="shared" si="320"/>
        <v>#REF!</v>
      </c>
      <c r="L96" s="48" t="e">
        <f t="shared" si="320"/>
        <v>#REF!</v>
      </c>
      <c r="M96" s="48" t="e">
        <f t="shared" si="320"/>
        <v>#REF!</v>
      </c>
      <c r="N96" s="48" t="e">
        <f t="shared" si="320"/>
        <v>#REF!</v>
      </c>
      <c r="O96" s="48" t="e">
        <f t="shared" si="320"/>
        <v>#REF!</v>
      </c>
      <c r="P96" s="48" t="e">
        <f t="shared" si="320"/>
        <v>#REF!</v>
      </c>
      <c r="Q96" s="48" t="e">
        <f t="shared" si="320"/>
        <v>#REF!</v>
      </c>
      <c r="R96" s="48" t="e">
        <f t="shared" si="320"/>
        <v>#REF!</v>
      </c>
      <c r="S96" s="48" t="e">
        <f t="shared" si="320"/>
        <v>#REF!</v>
      </c>
      <c r="T96" s="48" t="e">
        <f t="shared" si="320"/>
        <v>#REF!</v>
      </c>
      <c r="U96" s="48" t="e">
        <f t="shared" si="320"/>
        <v>#REF!</v>
      </c>
      <c r="V96" s="48" t="e">
        <f t="shared" si="320"/>
        <v>#REF!</v>
      </c>
      <c r="W96" s="48" t="e">
        <f t="shared" si="320"/>
        <v>#REF!</v>
      </c>
      <c r="X96" s="48" t="e">
        <f t="shared" si="320"/>
        <v>#REF!</v>
      </c>
      <c r="Y96" s="48" t="e">
        <f t="shared" si="320"/>
        <v>#REF!</v>
      </c>
      <c r="Z96" s="48" t="e">
        <f t="shared" si="320"/>
        <v>#REF!</v>
      </c>
      <c r="AA96" s="48" t="e">
        <f t="shared" si="320"/>
        <v>#REF!</v>
      </c>
      <c r="AB96" s="48" t="e">
        <f t="shared" si="320"/>
        <v>#REF!</v>
      </c>
      <c r="AC96" s="48" t="e">
        <f t="shared" si="320"/>
        <v>#REF!</v>
      </c>
      <c r="AD96" s="48" t="e">
        <f t="shared" si="320"/>
        <v>#REF!</v>
      </c>
      <c r="AE96" s="48" t="e">
        <f t="shared" si="320"/>
        <v>#REF!</v>
      </c>
      <c r="AF96" s="48" t="e">
        <f t="shared" si="320"/>
        <v>#REF!</v>
      </c>
      <c r="AG96" s="48" t="e">
        <f t="shared" si="320"/>
        <v>#REF!</v>
      </c>
      <c r="AH96" s="48" t="e">
        <f t="shared" si="320"/>
        <v>#REF!</v>
      </c>
    </row>
    <row r="97" spans="2:34" x14ac:dyDescent="0.2">
      <c r="B97" s="20" t="e">
        <f>'General inputs'!#REF!</f>
        <v>#REF!</v>
      </c>
      <c r="C97" s="5"/>
      <c r="D97" s="5"/>
      <c r="E97" s="48" t="e">
        <f t="shared" si="319"/>
        <v>#REF!</v>
      </c>
      <c r="F97" s="48" t="e">
        <f t="shared" ref="F97:AH97" si="321">(E97+F62)*F$76</f>
        <v>#REF!</v>
      </c>
      <c r="G97" s="48" t="e">
        <f t="shared" si="321"/>
        <v>#REF!</v>
      </c>
      <c r="H97" s="48" t="e">
        <f t="shared" si="321"/>
        <v>#REF!</v>
      </c>
      <c r="I97" s="48" t="e">
        <f t="shared" si="321"/>
        <v>#REF!</v>
      </c>
      <c r="J97" s="48" t="e">
        <f t="shared" si="321"/>
        <v>#REF!</v>
      </c>
      <c r="K97" s="48" t="e">
        <f t="shared" si="321"/>
        <v>#REF!</v>
      </c>
      <c r="L97" s="48" t="e">
        <f t="shared" si="321"/>
        <v>#REF!</v>
      </c>
      <c r="M97" s="48" t="e">
        <f t="shared" si="321"/>
        <v>#REF!</v>
      </c>
      <c r="N97" s="48" t="e">
        <f t="shared" si="321"/>
        <v>#REF!</v>
      </c>
      <c r="O97" s="48" t="e">
        <f t="shared" si="321"/>
        <v>#REF!</v>
      </c>
      <c r="P97" s="48" t="e">
        <f t="shared" si="321"/>
        <v>#REF!</v>
      </c>
      <c r="Q97" s="48" t="e">
        <f t="shared" si="321"/>
        <v>#REF!</v>
      </c>
      <c r="R97" s="48" t="e">
        <f t="shared" si="321"/>
        <v>#REF!</v>
      </c>
      <c r="S97" s="48" t="e">
        <f t="shared" si="321"/>
        <v>#REF!</v>
      </c>
      <c r="T97" s="48" t="e">
        <f t="shared" si="321"/>
        <v>#REF!</v>
      </c>
      <c r="U97" s="48" t="e">
        <f t="shared" si="321"/>
        <v>#REF!</v>
      </c>
      <c r="V97" s="48" t="e">
        <f t="shared" si="321"/>
        <v>#REF!</v>
      </c>
      <c r="W97" s="48" t="e">
        <f t="shared" si="321"/>
        <v>#REF!</v>
      </c>
      <c r="X97" s="48" t="e">
        <f t="shared" si="321"/>
        <v>#REF!</v>
      </c>
      <c r="Y97" s="48" t="e">
        <f t="shared" si="321"/>
        <v>#REF!</v>
      </c>
      <c r="Z97" s="48" t="e">
        <f t="shared" si="321"/>
        <v>#REF!</v>
      </c>
      <c r="AA97" s="48" t="e">
        <f t="shared" si="321"/>
        <v>#REF!</v>
      </c>
      <c r="AB97" s="48" t="e">
        <f t="shared" si="321"/>
        <v>#REF!</v>
      </c>
      <c r="AC97" s="48" t="e">
        <f t="shared" si="321"/>
        <v>#REF!</v>
      </c>
      <c r="AD97" s="48" t="e">
        <f t="shared" si="321"/>
        <v>#REF!</v>
      </c>
      <c r="AE97" s="48" t="e">
        <f t="shared" si="321"/>
        <v>#REF!</v>
      </c>
      <c r="AF97" s="48" t="e">
        <f t="shared" si="321"/>
        <v>#REF!</v>
      </c>
      <c r="AG97" s="48" t="e">
        <f t="shared" si="321"/>
        <v>#REF!</v>
      </c>
      <c r="AH97" s="48" t="e">
        <f t="shared" si="321"/>
        <v>#REF!</v>
      </c>
    </row>
    <row r="98" spans="2:34" x14ac:dyDescent="0.2">
      <c r="B98" s="20" t="e">
        <f>'General inputs'!#REF!</f>
        <v>#REF!</v>
      </c>
      <c r="C98" s="5"/>
      <c r="D98" s="5"/>
      <c r="E98" s="48" t="e">
        <f t="shared" si="319"/>
        <v>#REF!</v>
      </c>
      <c r="F98" s="48" t="e">
        <f t="shared" ref="F98:AH98" si="322">(E98+F63)*F$76</f>
        <v>#REF!</v>
      </c>
      <c r="G98" s="48" t="e">
        <f t="shared" si="322"/>
        <v>#REF!</v>
      </c>
      <c r="H98" s="48" t="e">
        <f t="shared" si="322"/>
        <v>#REF!</v>
      </c>
      <c r="I98" s="48" t="e">
        <f t="shared" si="322"/>
        <v>#REF!</v>
      </c>
      <c r="J98" s="48" t="e">
        <f t="shared" si="322"/>
        <v>#REF!</v>
      </c>
      <c r="K98" s="48" t="e">
        <f t="shared" si="322"/>
        <v>#REF!</v>
      </c>
      <c r="L98" s="48" t="e">
        <f t="shared" si="322"/>
        <v>#REF!</v>
      </c>
      <c r="M98" s="48" t="e">
        <f t="shared" si="322"/>
        <v>#REF!</v>
      </c>
      <c r="N98" s="48" t="e">
        <f t="shared" si="322"/>
        <v>#REF!</v>
      </c>
      <c r="O98" s="48" t="e">
        <f t="shared" si="322"/>
        <v>#REF!</v>
      </c>
      <c r="P98" s="48" t="e">
        <f t="shared" si="322"/>
        <v>#REF!</v>
      </c>
      <c r="Q98" s="48" t="e">
        <f t="shared" si="322"/>
        <v>#REF!</v>
      </c>
      <c r="R98" s="48" t="e">
        <f t="shared" si="322"/>
        <v>#REF!</v>
      </c>
      <c r="S98" s="48" t="e">
        <f t="shared" si="322"/>
        <v>#REF!</v>
      </c>
      <c r="T98" s="48" t="e">
        <f t="shared" si="322"/>
        <v>#REF!</v>
      </c>
      <c r="U98" s="48" t="e">
        <f t="shared" si="322"/>
        <v>#REF!</v>
      </c>
      <c r="V98" s="48" t="e">
        <f t="shared" si="322"/>
        <v>#REF!</v>
      </c>
      <c r="W98" s="48" t="e">
        <f t="shared" si="322"/>
        <v>#REF!</v>
      </c>
      <c r="X98" s="48" t="e">
        <f t="shared" si="322"/>
        <v>#REF!</v>
      </c>
      <c r="Y98" s="48" t="e">
        <f t="shared" si="322"/>
        <v>#REF!</v>
      </c>
      <c r="Z98" s="48" t="e">
        <f t="shared" si="322"/>
        <v>#REF!</v>
      </c>
      <c r="AA98" s="48" t="e">
        <f t="shared" si="322"/>
        <v>#REF!</v>
      </c>
      <c r="AB98" s="48" t="e">
        <f t="shared" si="322"/>
        <v>#REF!</v>
      </c>
      <c r="AC98" s="48" t="e">
        <f t="shared" si="322"/>
        <v>#REF!</v>
      </c>
      <c r="AD98" s="48" t="e">
        <f t="shared" si="322"/>
        <v>#REF!</v>
      </c>
      <c r="AE98" s="48" t="e">
        <f t="shared" si="322"/>
        <v>#REF!</v>
      </c>
      <c r="AF98" s="48" t="e">
        <f t="shared" si="322"/>
        <v>#REF!</v>
      </c>
      <c r="AG98" s="48" t="e">
        <f t="shared" si="322"/>
        <v>#REF!</v>
      </c>
      <c r="AH98" s="48" t="e">
        <f t="shared" si="322"/>
        <v>#REF!</v>
      </c>
    </row>
    <row r="99" spans="2:34" x14ac:dyDescent="0.2">
      <c r="B99" s="20" t="e">
        <f>'General inputs'!#REF!</f>
        <v>#REF!</v>
      </c>
      <c r="C99" s="5"/>
      <c r="D99" s="5"/>
      <c r="E99" s="48" t="e">
        <f t="shared" si="319"/>
        <v>#REF!</v>
      </c>
      <c r="F99" s="48" t="e">
        <f t="shared" ref="F99:AH99" si="323">(E99+F64)*F$76</f>
        <v>#REF!</v>
      </c>
      <c r="G99" s="48" t="e">
        <f t="shared" si="323"/>
        <v>#REF!</v>
      </c>
      <c r="H99" s="48" t="e">
        <f t="shared" si="323"/>
        <v>#REF!</v>
      </c>
      <c r="I99" s="48" t="e">
        <f t="shared" si="323"/>
        <v>#REF!</v>
      </c>
      <c r="J99" s="48" t="e">
        <f t="shared" si="323"/>
        <v>#REF!</v>
      </c>
      <c r="K99" s="48" t="e">
        <f t="shared" si="323"/>
        <v>#REF!</v>
      </c>
      <c r="L99" s="48" t="e">
        <f t="shared" si="323"/>
        <v>#REF!</v>
      </c>
      <c r="M99" s="48" t="e">
        <f t="shared" si="323"/>
        <v>#REF!</v>
      </c>
      <c r="N99" s="48" t="e">
        <f t="shared" si="323"/>
        <v>#REF!</v>
      </c>
      <c r="O99" s="48" t="e">
        <f t="shared" si="323"/>
        <v>#REF!</v>
      </c>
      <c r="P99" s="48" t="e">
        <f t="shared" si="323"/>
        <v>#REF!</v>
      </c>
      <c r="Q99" s="48" t="e">
        <f t="shared" si="323"/>
        <v>#REF!</v>
      </c>
      <c r="R99" s="48" t="e">
        <f t="shared" si="323"/>
        <v>#REF!</v>
      </c>
      <c r="S99" s="48" t="e">
        <f t="shared" si="323"/>
        <v>#REF!</v>
      </c>
      <c r="T99" s="48" t="e">
        <f t="shared" si="323"/>
        <v>#REF!</v>
      </c>
      <c r="U99" s="48" t="e">
        <f t="shared" si="323"/>
        <v>#REF!</v>
      </c>
      <c r="V99" s="48" t="e">
        <f t="shared" si="323"/>
        <v>#REF!</v>
      </c>
      <c r="W99" s="48" t="e">
        <f t="shared" si="323"/>
        <v>#REF!</v>
      </c>
      <c r="X99" s="48" t="e">
        <f t="shared" si="323"/>
        <v>#REF!</v>
      </c>
      <c r="Y99" s="48" t="e">
        <f t="shared" si="323"/>
        <v>#REF!</v>
      </c>
      <c r="Z99" s="48" t="e">
        <f t="shared" si="323"/>
        <v>#REF!</v>
      </c>
      <c r="AA99" s="48" t="e">
        <f t="shared" si="323"/>
        <v>#REF!</v>
      </c>
      <c r="AB99" s="48" t="e">
        <f t="shared" si="323"/>
        <v>#REF!</v>
      </c>
      <c r="AC99" s="48" t="e">
        <f t="shared" si="323"/>
        <v>#REF!</v>
      </c>
      <c r="AD99" s="48" t="e">
        <f t="shared" si="323"/>
        <v>#REF!</v>
      </c>
      <c r="AE99" s="48" t="e">
        <f t="shared" si="323"/>
        <v>#REF!</v>
      </c>
      <c r="AF99" s="48" t="e">
        <f t="shared" si="323"/>
        <v>#REF!</v>
      </c>
      <c r="AG99" s="48" t="e">
        <f t="shared" si="323"/>
        <v>#REF!</v>
      </c>
      <c r="AH99" s="48" t="e">
        <f t="shared" si="323"/>
        <v>#REF!</v>
      </c>
    </row>
    <row r="100" spans="2:34" x14ac:dyDescent="0.2">
      <c r="B100" s="20" t="e">
        <f>'General inputs'!#REF!</f>
        <v>#REF!</v>
      </c>
      <c r="C100" s="5"/>
      <c r="D100" s="5"/>
      <c r="E100" s="48" t="e">
        <f t="shared" si="319"/>
        <v>#REF!</v>
      </c>
      <c r="F100" s="48" t="e">
        <f t="shared" ref="F100:AH100" si="324">(E100+F65)*F$76</f>
        <v>#REF!</v>
      </c>
      <c r="G100" s="48" t="e">
        <f t="shared" si="324"/>
        <v>#REF!</v>
      </c>
      <c r="H100" s="48" t="e">
        <f t="shared" si="324"/>
        <v>#REF!</v>
      </c>
      <c r="I100" s="48" t="e">
        <f t="shared" si="324"/>
        <v>#REF!</v>
      </c>
      <c r="J100" s="48" t="e">
        <f t="shared" si="324"/>
        <v>#REF!</v>
      </c>
      <c r="K100" s="48" t="e">
        <f t="shared" si="324"/>
        <v>#REF!</v>
      </c>
      <c r="L100" s="48" t="e">
        <f t="shared" si="324"/>
        <v>#REF!</v>
      </c>
      <c r="M100" s="48" t="e">
        <f t="shared" si="324"/>
        <v>#REF!</v>
      </c>
      <c r="N100" s="48" t="e">
        <f t="shared" si="324"/>
        <v>#REF!</v>
      </c>
      <c r="O100" s="48" t="e">
        <f t="shared" si="324"/>
        <v>#REF!</v>
      </c>
      <c r="P100" s="48" t="e">
        <f t="shared" si="324"/>
        <v>#REF!</v>
      </c>
      <c r="Q100" s="48" t="e">
        <f t="shared" si="324"/>
        <v>#REF!</v>
      </c>
      <c r="R100" s="48" t="e">
        <f t="shared" si="324"/>
        <v>#REF!</v>
      </c>
      <c r="S100" s="48" t="e">
        <f t="shared" si="324"/>
        <v>#REF!</v>
      </c>
      <c r="T100" s="48" t="e">
        <f t="shared" si="324"/>
        <v>#REF!</v>
      </c>
      <c r="U100" s="48" t="e">
        <f t="shared" si="324"/>
        <v>#REF!</v>
      </c>
      <c r="V100" s="48" t="e">
        <f t="shared" si="324"/>
        <v>#REF!</v>
      </c>
      <c r="W100" s="48" t="e">
        <f t="shared" si="324"/>
        <v>#REF!</v>
      </c>
      <c r="X100" s="48" t="e">
        <f t="shared" si="324"/>
        <v>#REF!</v>
      </c>
      <c r="Y100" s="48" t="e">
        <f t="shared" si="324"/>
        <v>#REF!</v>
      </c>
      <c r="Z100" s="48" t="e">
        <f t="shared" si="324"/>
        <v>#REF!</v>
      </c>
      <c r="AA100" s="48" t="e">
        <f t="shared" si="324"/>
        <v>#REF!</v>
      </c>
      <c r="AB100" s="48" t="e">
        <f t="shared" si="324"/>
        <v>#REF!</v>
      </c>
      <c r="AC100" s="48" t="e">
        <f t="shared" si="324"/>
        <v>#REF!</v>
      </c>
      <c r="AD100" s="48" t="e">
        <f t="shared" si="324"/>
        <v>#REF!</v>
      </c>
      <c r="AE100" s="48" t="e">
        <f t="shared" si="324"/>
        <v>#REF!</v>
      </c>
      <c r="AF100" s="48" t="e">
        <f t="shared" si="324"/>
        <v>#REF!</v>
      </c>
      <c r="AG100" s="48" t="e">
        <f t="shared" si="324"/>
        <v>#REF!</v>
      </c>
      <c r="AH100" s="48" t="e">
        <f t="shared" si="324"/>
        <v>#REF!</v>
      </c>
    </row>
    <row r="102" spans="2:34" ht="15" x14ac:dyDescent="0.25">
      <c r="B102" s="50" t="str">
        <f>$D$4</f>
        <v>Option 7D</v>
      </c>
      <c r="C102" s="49" t="e">
        <f>'General inputs'!#REF!</f>
        <v>#REF!</v>
      </c>
      <c r="D102" s="49"/>
      <c r="E102" s="32">
        <f>FirstYear</f>
        <v>2022</v>
      </c>
      <c r="F102" s="32">
        <f>E102+1</f>
        <v>2023</v>
      </c>
      <c r="G102" s="32">
        <f t="shared" ref="G102" si="325">F102+1</f>
        <v>2024</v>
      </c>
      <c r="H102" s="32">
        <f t="shared" ref="H102" si="326">G102+1</f>
        <v>2025</v>
      </c>
      <c r="I102" s="32">
        <f t="shared" ref="I102" si="327">H102+1</f>
        <v>2026</v>
      </c>
      <c r="J102" s="32">
        <f t="shared" ref="J102" si="328">I102+1</f>
        <v>2027</v>
      </c>
      <c r="K102" s="32">
        <f t="shared" ref="K102" si="329">J102+1</f>
        <v>2028</v>
      </c>
      <c r="L102" s="32">
        <f t="shared" ref="L102" si="330">K102+1</f>
        <v>2029</v>
      </c>
      <c r="M102" s="32">
        <f t="shared" ref="M102" si="331">L102+1</f>
        <v>2030</v>
      </c>
      <c r="N102" s="32">
        <f t="shared" ref="N102" si="332">M102+1</f>
        <v>2031</v>
      </c>
      <c r="O102" s="32">
        <f t="shared" ref="O102" si="333">N102+1</f>
        <v>2032</v>
      </c>
      <c r="P102" s="32">
        <f t="shared" ref="P102" si="334">O102+1</f>
        <v>2033</v>
      </c>
      <c r="Q102" s="32">
        <f t="shared" ref="Q102" si="335">P102+1</f>
        <v>2034</v>
      </c>
      <c r="R102" s="32">
        <f t="shared" ref="R102" si="336">Q102+1</f>
        <v>2035</v>
      </c>
      <c r="S102" s="32">
        <f t="shared" ref="S102" si="337">R102+1</f>
        <v>2036</v>
      </c>
      <c r="T102" s="32">
        <f t="shared" ref="T102" si="338">S102+1</f>
        <v>2037</v>
      </c>
      <c r="U102" s="32">
        <f t="shared" ref="U102" si="339">T102+1</f>
        <v>2038</v>
      </c>
      <c r="V102" s="32">
        <f t="shared" ref="V102" si="340">U102+1</f>
        <v>2039</v>
      </c>
      <c r="W102" s="32">
        <f t="shared" ref="W102" si="341">V102+1</f>
        <v>2040</v>
      </c>
      <c r="X102" s="32">
        <f t="shared" ref="X102" si="342">W102+1</f>
        <v>2041</v>
      </c>
      <c r="Y102" s="32">
        <f t="shared" ref="Y102" si="343">X102+1</f>
        <v>2042</v>
      </c>
      <c r="Z102" s="32">
        <f t="shared" ref="Z102" si="344">Y102+1</f>
        <v>2043</v>
      </c>
      <c r="AA102" s="32">
        <f t="shared" ref="AA102" si="345">Z102+1</f>
        <v>2044</v>
      </c>
      <c r="AB102" s="32">
        <f t="shared" ref="AB102" si="346">AA102+1</f>
        <v>2045</v>
      </c>
      <c r="AC102" s="32">
        <f t="shared" ref="AC102" si="347">AB102+1</f>
        <v>2046</v>
      </c>
      <c r="AD102" s="32">
        <f t="shared" ref="AD102" si="348">AC102+1</f>
        <v>2047</v>
      </c>
      <c r="AE102" s="32">
        <f t="shared" ref="AE102" si="349">AD102+1</f>
        <v>2048</v>
      </c>
      <c r="AF102" s="32">
        <f t="shared" ref="AF102" si="350">AE102+1</f>
        <v>2049</v>
      </c>
      <c r="AG102" s="32">
        <f t="shared" ref="AG102" si="351">AF102+1</f>
        <v>2050</v>
      </c>
      <c r="AH102" s="32">
        <f t="shared" ref="AH102" si="352">AG102+1</f>
        <v>2051</v>
      </c>
    </row>
    <row r="103" spans="2:34" x14ac:dyDescent="0.2">
      <c r="B103" s="20" t="e">
        <f>'General inputs'!#REF!</f>
        <v>#REF!</v>
      </c>
      <c r="C103" s="5"/>
      <c r="D103" s="5"/>
      <c r="E103" s="48" t="e">
        <f>E68*E$76</f>
        <v>#REF!</v>
      </c>
      <c r="F103" s="48" t="e">
        <f>(E103+F68)*F$76</f>
        <v>#REF!</v>
      </c>
      <c r="G103" s="48" t="e">
        <f t="shared" ref="G103:AH103" si="353">(F103+G68)*G$76</f>
        <v>#REF!</v>
      </c>
      <c r="H103" s="48" t="e">
        <f t="shared" si="353"/>
        <v>#REF!</v>
      </c>
      <c r="I103" s="48" t="e">
        <f t="shared" si="353"/>
        <v>#REF!</v>
      </c>
      <c r="J103" s="48" t="e">
        <f t="shared" si="353"/>
        <v>#REF!</v>
      </c>
      <c r="K103" s="48" t="e">
        <f t="shared" si="353"/>
        <v>#REF!</v>
      </c>
      <c r="L103" s="48" t="e">
        <f t="shared" si="353"/>
        <v>#REF!</v>
      </c>
      <c r="M103" s="48" t="e">
        <f t="shared" si="353"/>
        <v>#REF!</v>
      </c>
      <c r="N103" s="48" t="e">
        <f t="shared" si="353"/>
        <v>#REF!</v>
      </c>
      <c r="O103" s="48" t="e">
        <f t="shared" si="353"/>
        <v>#REF!</v>
      </c>
      <c r="P103" s="48" t="e">
        <f t="shared" si="353"/>
        <v>#REF!</v>
      </c>
      <c r="Q103" s="48" t="e">
        <f t="shared" si="353"/>
        <v>#REF!</v>
      </c>
      <c r="R103" s="48" t="e">
        <f t="shared" si="353"/>
        <v>#REF!</v>
      </c>
      <c r="S103" s="48" t="e">
        <f t="shared" si="353"/>
        <v>#REF!</v>
      </c>
      <c r="T103" s="48" t="e">
        <f t="shared" si="353"/>
        <v>#REF!</v>
      </c>
      <c r="U103" s="48" t="e">
        <f t="shared" si="353"/>
        <v>#REF!</v>
      </c>
      <c r="V103" s="48" t="e">
        <f t="shared" si="353"/>
        <v>#REF!</v>
      </c>
      <c r="W103" s="48" t="e">
        <f t="shared" si="353"/>
        <v>#REF!</v>
      </c>
      <c r="X103" s="48" t="e">
        <f t="shared" si="353"/>
        <v>#REF!</v>
      </c>
      <c r="Y103" s="48" t="e">
        <f t="shared" si="353"/>
        <v>#REF!</v>
      </c>
      <c r="Z103" s="48" t="e">
        <f t="shared" si="353"/>
        <v>#REF!</v>
      </c>
      <c r="AA103" s="48" t="e">
        <f t="shared" si="353"/>
        <v>#REF!</v>
      </c>
      <c r="AB103" s="48" t="e">
        <f t="shared" si="353"/>
        <v>#REF!</v>
      </c>
      <c r="AC103" s="48" t="e">
        <f t="shared" si="353"/>
        <v>#REF!</v>
      </c>
      <c r="AD103" s="48" t="e">
        <f t="shared" si="353"/>
        <v>#REF!</v>
      </c>
      <c r="AE103" s="48" t="e">
        <f t="shared" si="353"/>
        <v>#REF!</v>
      </c>
      <c r="AF103" s="48" t="e">
        <f t="shared" si="353"/>
        <v>#REF!</v>
      </c>
      <c r="AG103" s="48" t="e">
        <f t="shared" si="353"/>
        <v>#REF!</v>
      </c>
      <c r="AH103" s="48" t="e">
        <f t="shared" si="353"/>
        <v>#REF!</v>
      </c>
    </row>
    <row r="104" spans="2:34" x14ac:dyDescent="0.2">
      <c r="B104" s="20" t="e">
        <f>'General inputs'!#REF!</f>
        <v>#REF!</v>
      </c>
      <c r="C104" s="5"/>
      <c r="D104" s="5"/>
      <c r="E104" s="48" t="e">
        <f t="shared" ref="E104:E108" si="354">E69*E$76</f>
        <v>#REF!</v>
      </c>
      <c r="F104" s="48" t="e">
        <f t="shared" ref="F104:AH104" si="355">(E104+F69)*F$76</f>
        <v>#REF!</v>
      </c>
      <c r="G104" s="48" t="e">
        <f t="shared" si="355"/>
        <v>#REF!</v>
      </c>
      <c r="H104" s="48" t="e">
        <f t="shared" si="355"/>
        <v>#REF!</v>
      </c>
      <c r="I104" s="48" t="e">
        <f t="shared" si="355"/>
        <v>#REF!</v>
      </c>
      <c r="J104" s="48" t="e">
        <f t="shared" si="355"/>
        <v>#REF!</v>
      </c>
      <c r="K104" s="48" t="e">
        <f t="shared" si="355"/>
        <v>#REF!</v>
      </c>
      <c r="L104" s="48" t="e">
        <f t="shared" si="355"/>
        <v>#REF!</v>
      </c>
      <c r="M104" s="48" t="e">
        <f t="shared" si="355"/>
        <v>#REF!</v>
      </c>
      <c r="N104" s="48" t="e">
        <f t="shared" si="355"/>
        <v>#REF!</v>
      </c>
      <c r="O104" s="48" t="e">
        <f t="shared" si="355"/>
        <v>#REF!</v>
      </c>
      <c r="P104" s="48" t="e">
        <f t="shared" si="355"/>
        <v>#REF!</v>
      </c>
      <c r="Q104" s="48" t="e">
        <f t="shared" si="355"/>
        <v>#REF!</v>
      </c>
      <c r="R104" s="48" t="e">
        <f t="shared" si="355"/>
        <v>#REF!</v>
      </c>
      <c r="S104" s="48" t="e">
        <f t="shared" si="355"/>
        <v>#REF!</v>
      </c>
      <c r="T104" s="48" t="e">
        <f t="shared" si="355"/>
        <v>#REF!</v>
      </c>
      <c r="U104" s="48" t="e">
        <f t="shared" si="355"/>
        <v>#REF!</v>
      </c>
      <c r="V104" s="48" t="e">
        <f t="shared" si="355"/>
        <v>#REF!</v>
      </c>
      <c r="W104" s="48" t="e">
        <f t="shared" si="355"/>
        <v>#REF!</v>
      </c>
      <c r="X104" s="48" t="e">
        <f t="shared" si="355"/>
        <v>#REF!</v>
      </c>
      <c r="Y104" s="48" t="e">
        <f t="shared" si="355"/>
        <v>#REF!</v>
      </c>
      <c r="Z104" s="48" t="e">
        <f t="shared" si="355"/>
        <v>#REF!</v>
      </c>
      <c r="AA104" s="48" t="e">
        <f t="shared" si="355"/>
        <v>#REF!</v>
      </c>
      <c r="AB104" s="48" t="e">
        <f t="shared" si="355"/>
        <v>#REF!</v>
      </c>
      <c r="AC104" s="48" t="e">
        <f t="shared" si="355"/>
        <v>#REF!</v>
      </c>
      <c r="AD104" s="48" t="e">
        <f t="shared" si="355"/>
        <v>#REF!</v>
      </c>
      <c r="AE104" s="48" t="e">
        <f t="shared" si="355"/>
        <v>#REF!</v>
      </c>
      <c r="AF104" s="48" t="e">
        <f t="shared" si="355"/>
        <v>#REF!</v>
      </c>
      <c r="AG104" s="48" t="e">
        <f t="shared" si="355"/>
        <v>#REF!</v>
      </c>
      <c r="AH104" s="48" t="e">
        <f t="shared" si="355"/>
        <v>#REF!</v>
      </c>
    </row>
    <row r="105" spans="2:34" x14ac:dyDescent="0.2">
      <c r="B105" s="20" t="e">
        <f>'General inputs'!#REF!</f>
        <v>#REF!</v>
      </c>
      <c r="C105" s="5"/>
      <c r="D105" s="5"/>
      <c r="E105" s="48" t="e">
        <f t="shared" si="354"/>
        <v>#REF!</v>
      </c>
      <c r="F105" s="48" t="e">
        <f t="shared" ref="F105:AH105" si="356">(E105+F70)*F$76</f>
        <v>#REF!</v>
      </c>
      <c r="G105" s="48" t="e">
        <f t="shared" si="356"/>
        <v>#REF!</v>
      </c>
      <c r="H105" s="48" t="e">
        <f t="shared" si="356"/>
        <v>#REF!</v>
      </c>
      <c r="I105" s="48" t="e">
        <f t="shared" si="356"/>
        <v>#REF!</v>
      </c>
      <c r="J105" s="48" t="e">
        <f t="shared" si="356"/>
        <v>#REF!</v>
      </c>
      <c r="K105" s="48" t="e">
        <f t="shared" si="356"/>
        <v>#REF!</v>
      </c>
      <c r="L105" s="48" t="e">
        <f t="shared" si="356"/>
        <v>#REF!</v>
      </c>
      <c r="M105" s="48" t="e">
        <f t="shared" si="356"/>
        <v>#REF!</v>
      </c>
      <c r="N105" s="48" t="e">
        <f t="shared" si="356"/>
        <v>#REF!</v>
      </c>
      <c r="O105" s="48" t="e">
        <f t="shared" si="356"/>
        <v>#REF!</v>
      </c>
      <c r="P105" s="48" t="e">
        <f t="shared" si="356"/>
        <v>#REF!</v>
      </c>
      <c r="Q105" s="48" t="e">
        <f t="shared" si="356"/>
        <v>#REF!</v>
      </c>
      <c r="R105" s="48" t="e">
        <f t="shared" si="356"/>
        <v>#REF!</v>
      </c>
      <c r="S105" s="48" t="e">
        <f t="shared" si="356"/>
        <v>#REF!</v>
      </c>
      <c r="T105" s="48" t="e">
        <f t="shared" si="356"/>
        <v>#REF!</v>
      </c>
      <c r="U105" s="48" t="e">
        <f t="shared" si="356"/>
        <v>#REF!</v>
      </c>
      <c r="V105" s="48" t="e">
        <f t="shared" si="356"/>
        <v>#REF!</v>
      </c>
      <c r="W105" s="48" t="e">
        <f t="shared" si="356"/>
        <v>#REF!</v>
      </c>
      <c r="X105" s="48" t="e">
        <f t="shared" si="356"/>
        <v>#REF!</v>
      </c>
      <c r="Y105" s="48" t="e">
        <f t="shared" si="356"/>
        <v>#REF!</v>
      </c>
      <c r="Z105" s="48" t="e">
        <f t="shared" si="356"/>
        <v>#REF!</v>
      </c>
      <c r="AA105" s="48" t="e">
        <f t="shared" si="356"/>
        <v>#REF!</v>
      </c>
      <c r="AB105" s="48" t="e">
        <f t="shared" si="356"/>
        <v>#REF!</v>
      </c>
      <c r="AC105" s="48" t="e">
        <f t="shared" si="356"/>
        <v>#REF!</v>
      </c>
      <c r="AD105" s="48" t="e">
        <f t="shared" si="356"/>
        <v>#REF!</v>
      </c>
      <c r="AE105" s="48" t="e">
        <f t="shared" si="356"/>
        <v>#REF!</v>
      </c>
      <c r="AF105" s="48" t="e">
        <f t="shared" si="356"/>
        <v>#REF!</v>
      </c>
      <c r="AG105" s="48" t="e">
        <f t="shared" si="356"/>
        <v>#REF!</v>
      </c>
      <c r="AH105" s="48" t="e">
        <f t="shared" si="356"/>
        <v>#REF!</v>
      </c>
    </row>
    <row r="106" spans="2:34" x14ac:dyDescent="0.2">
      <c r="B106" s="20" t="e">
        <f>'General inputs'!#REF!</f>
        <v>#REF!</v>
      </c>
      <c r="C106" s="5"/>
      <c r="D106" s="5"/>
      <c r="E106" s="48" t="e">
        <f t="shared" si="354"/>
        <v>#REF!</v>
      </c>
      <c r="F106" s="48" t="e">
        <f t="shared" ref="F106:AH106" si="357">(E106+F71)*F$76</f>
        <v>#REF!</v>
      </c>
      <c r="G106" s="48" t="e">
        <f t="shared" si="357"/>
        <v>#REF!</v>
      </c>
      <c r="H106" s="48" t="e">
        <f t="shared" si="357"/>
        <v>#REF!</v>
      </c>
      <c r="I106" s="48" t="e">
        <f t="shared" si="357"/>
        <v>#REF!</v>
      </c>
      <c r="J106" s="48" t="e">
        <f t="shared" si="357"/>
        <v>#REF!</v>
      </c>
      <c r="K106" s="48" t="e">
        <f t="shared" si="357"/>
        <v>#REF!</v>
      </c>
      <c r="L106" s="48" t="e">
        <f t="shared" si="357"/>
        <v>#REF!</v>
      </c>
      <c r="M106" s="48" t="e">
        <f t="shared" si="357"/>
        <v>#REF!</v>
      </c>
      <c r="N106" s="48" t="e">
        <f t="shared" si="357"/>
        <v>#REF!</v>
      </c>
      <c r="O106" s="48" t="e">
        <f t="shared" si="357"/>
        <v>#REF!</v>
      </c>
      <c r="P106" s="48" t="e">
        <f t="shared" si="357"/>
        <v>#REF!</v>
      </c>
      <c r="Q106" s="48" t="e">
        <f t="shared" si="357"/>
        <v>#REF!</v>
      </c>
      <c r="R106" s="48" t="e">
        <f t="shared" si="357"/>
        <v>#REF!</v>
      </c>
      <c r="S106" s="48" t="e">
        <f t="shared" si="357"/>
        <v>#REF!</v>
      </c>
      <c r="T106" s="48" t="e">
        <f t="shared" si="357"/>
        <v>#REF!</v>
      </c>
      <c r="U106" s="48" t="e">
        <f t="shared" si="357"/>
        <v>#REF!</v>
      </c>
      <c r="V106" s="48" t="e">
        <f t="shared" si="357"/>
        <v>#REF!</v>
      </c>
      <c r="W106" s="48" t="e">
        <f t="shared" si="357"/>
        <v>#REF!</v>
      </c>
      <c r="X106" s="48" t="e">
        <f t="shared" si="357"/>
        <v>#REF!</v>
      </c>
      <c r="Y106" s="48" t="e">
        <f t="shared" si="357"/>
        <v>#REF!</v>
      </c>
      <c r="Z106" s="48" t="e">
        <f t="shared" si="357"/>
        <v>#REF!</v>
      </c>
      <c r="AA106" s="48" t="e">
        <f t="shared" si="357"/>
        <v>#REF!</v>
      </c>
      <c r="AB106" s="48" t="e">
        <f t="shared" si="357"/>
        <v>#REF!</v>
      </c>
      <c r="AC106" s="48" t="e">
        <f t="shared" si="357"/>
        <v>#REF!</v>
      </c>
      <c r="AD106" s="48" t="e">
        <f t="shared" si="357"/>
        <v>#REF!</v>
      </c>
      <c r="AE106" s="48" t="e">
        <f t="shared" si="357"/>
        <v>#REF!</v>
      </c>
      <c r="AF106" s="48" t="e">
        <f t="shared" si="357"/>
        <v>#REF!</v>
      </c>
      <c r="AG106" s="48" t="e">
        <f t="shared" si="357"/>
        <v>#REF!</v>
      </c>
      <c r="AH106" s="48" t="e">
        <f t="shared" si="357"/>
        <v>#REF!</v>
      </c>
    </row>
    <row r="107" spans="2:34" x14ac:dyDescent="0.2">
      <c r="B107" s="20" t="e">
        <f>'General inputs'!#REF!</f>
        <v>#REF!</v>
      </c>
      <c r="C107" s="5"/>
      <c r="D107" s="5"/>
      <c r="E107" s="48" t="e">
        <f t="shared" si="354"/>
        <v>#REF!</v>
      </c>
      <c r="F107" s="48" t="e">
        <f t="shared" ref="F107:AH107" si="358">(E107+F72)*F$76</f>
        <v>#REF!</v>
      </c>
      <c r="G107" s="48" t="e">
        <f t="shared" si="358"/>
        <v>#REF!</v>
      </c>
      <c r="H107" s="48" t="e">
        <f t="shared" si="358"/>
        <v>#REF!</v>
      </c>
      <c r="I107" s="48" t="e">
        <f t="shared" si="358"/>
        <v>#REF!</v>
      </c>
      <c r="J107" s="48" t="e">
        <f t="shared" si="358"/>
        <v>#REF!</v>
      </c>
      <c r="K107" s="48" t="e">
        <f t="shared" si="358"/>
        <v>#REF!</v>
      </c>
      <c r="L107" s="48" t="e">
        <f t="shared" si="358"/>
        <v>#REF!</v>
      </c>
      <c r="M107" s="48" t="e">
        <f t="shared" si="358"/>
        <v>#REF!</v>
      </c>
      <c r="N107" s="48" t="e">
        <f t="shared" si="358"/>
        <v>#REF!</v>
      </c>
      <c r="O107" s="48" t="e">
        <f t="shared" si="358"/>
        <v>#REF!</v>
      </c>
      <c r="P107" s="48" t="e">
        <f t="shared" si="358"/>
        <v>#REF!</v>
      </c>
      <c r="Q107" s="48" t="e">
        <f t="shared" si="358"/>
        <v>#REF!</v>
      </c>
      <c r="R107" s="48" t="e">
        <f t="shared" si="358"/>
        <v>#REF!</v>
      </c>
      <c r="S107" s="48" t="e">
        <f t="shared" si="358"/>
        <v>#REF!</v>
      </c>
      <c r="T107" s="48" t="e">
        <f t="shared" si="358"/>
        <v>#REF!</v>
      </c>
      <c r="U107" s="48" t="e">
        <f t="shared" si="358"/>
        <v>#REF!</v>
      </c>
      <c r="V107" s="48" t="e">
        <f t="shared" si="358"/>
        <v>#REF!</v>
      </c>
      <c r="W107" s="48" t="e">
        <f t="shared" si="358"/>
        <v>#REF!</v>
      </c>
      <c r="X107" s="48" t="e">
        <f t="shared" si="358"/>
        <v>#REF!</v>
      </c>
      <c r="Y107" s="48" t="e">
        <f t="shared" si="358"/>
        <v>#REF!</v>
      </c>
      <c r="Z107" s="48" t="e">
        <f t="shared" si="358"/>
        <v>#REF!</v>
      </c>
      <c r="AA107" s="48" t="e">
        <f t="shared" si="358"/>
        <v>#REF!</v>
      </c>
      <c r="AB107" s="48" t="e">
        <f t="shared" si="358"/>
        <v>#REF!</v>
      </c>
      <c r="AC107" s="48" t="e">
        <f t="shared" si="358"/>
        <v>#REF!</v>
      </c>
      <c r="AD107" s="48" t="e">
        <f t="shared" si="358"/>
        <v>#REF!</v>
      </c>
      <c r="AE107" s="48" t="e">
        <f t="shared" si="358"/>
        <v>#REF!</v>
      </c>
      <c r="AF107" s="48" t="e">
        <f t="shared" si="358"/>
        <v>#REF!</v>
      </c>
      <c r="AG107" s="48" t="e">
        <f t="shared" si="358"/>
        <v>#REF!</v>
      </c>
      <c r="AH107" s="48" t="e">
        <f t="shared" si="358"/>
        <v>#REF!</v>
      </c>
    </row>
    <row r="108" spans="2:34" x14ac:dyDescent="0.2">
      <c r="B108" s="20" t="e">
        <f>'General inputs'!#REF!</f>
        <v>#REF!</v>
      </c>
      <c r="C108" s="5"/>
      <c r="D108" s="5"/>
      <c r="E108" s="48" t="e">
        <f t="shared" si="354"/>
        <v>#REF!</v>
      </c>
      <c r="F108" s="48" t="e">
        <f t="shared" ref="F108:AH108" si="359">(E108+F73)*F$76</f>
        <v>#REF!</v>
      </c>
      <c r="G108" s="48" t="e">
        <f t="shared" si="359"/>
        <v>#REF!</v>
      </c>
      <c r="H108" s="48" t="e">
        <f t="shared" si="359"/>
        <v>#REF!</v>
      </c>
      <c r="I108" s="48" t="e">
        <f t="shared" si="359"/>
        <v>#REF!</v>
      </c>
      <c r="J108" s="48" t="e">
        <f t="shared" si="359"/>
        <v>#REF!</v>
      </c>
      <c r="K108" s="48" t="e">
        <f t="shared" si="359"/>
        <v>#REF!</v>
      </c>
      <c r="L108" s="48" t="e">
        <f t="shared" si="359"/>
        <v>#REF!</v>
      </c>
      <c r="M108" s="48" t="e">
        <f t="shared" si="359"/>
        <v>#REF!</v>
      </c>
      <c r="N108" s="48" t="e">
        <f t="shared" si="359"/>
        <v>#REF!</v>
      </c>
      <c r="O108" s="48" t="e">
        <f t="shared" si="359"/>
        <v>#REF!</v>
      </c>
      <c r="P108" s="48" t="e">
        <f t="shared" si="359"/>
        <v>#REF!</v>
      </c>
      <c r="Q108" s="48" t="e">
        <f t="shared" si="359"/>
        <v>#REF!</v>
      </c>
      <c r="R108" s="48" t="e">
        <f t="shared" si="359"/>
        <v>#REF!</v>
      </c>
      <c r="S108" s="48" t="e">
        <f t="shared" si="359"/>
        <v>#REF!</v>
      </c>
      <c r="T108" s="48" t="e">
        <f t="shared" si="359"/>
        <v>#REF!</v>
      </c>
      <c r="U108" s="48" t="e">
        <f t="shared" si="359"/>
        <v>#REF!</v>
      </c>
      <c r="V108" s="48" t="e">
        <f t="shared" si="359"/>
        <v>#REF!</v>
      </c>
      <c r="W108" s="48" t="e">
        <f t="shared" si="359"/>
        <v>#REF!</v>
      </c>
      <c r="X108" s="48" t="e">
        <f t="shared" si="359"/>
        <v>#REF!</v>
      </c>
      <c r="Y108" s="48" t="e">
        <f t="shared" si="359"/>
        <v>#REF!</v>
      </c>
      <c r="Z108" s="48" t="e">
        <f t="shared" si="359"/>
        <v>#REF!</v>
      </c>
      <c r="AA108" s="48" t="e">
        <f t="shared" si="359"/>
        <v>#REF!</v>
      </c>
      <c r="AB108" s="48" t="e">
        <f t="shared" si="359"/>
        <v>#REF!</v>
      </c>
      <c r="AC108" s="48" t="e">
        <f t="shared" si="359"/>
        <v>#REF!</v>
      </c>
      <c r="AD108" s="48" t="e">
        <f t="shared" si="359"/>
        <v>#REF!</v>
      </c>
      <c r="AE108" s="48" t="e">
        <f t="shared" si="359"/>
        <v>#REF!</v>
      </c>
      <c r="AF108" s="48" t="e">
        <f t="shared" si="359"/>
        <v>#REF!</v>
      </c>
      <c r="AG108" s="48" t="e">
        <f t="shared" si="359"/>
        <v>#REF!</v>
      </c>
      <c r="AH108" s="48" t="e">
        <f t="shared" si="359"/>
        <v>#REF!</v>
      </c>
    </row>
    <row r="111" spans="2:34" x14ac:dyDescent="0.2">
      <c r="D111" t="s">
        <v>104</v>
      </c>
    </row>
    <row r="112" spans="2:34" x14ac:dyDescent="0.2">
      <c r="D112" t="s">
        <v>121</v>
      </c>
    </row>
    <row r="113" spans="4:10" x14ac:dyDescent="0.2">
      <c r="D113" t="s">
        <v>120</v>
      </c>
      <c r="F113">
        <v>0</v>
      </c>
      <c r="G113">
        <v>4862534.1039625173</v>
      </c>
      <c r="H113">
        <v>514914259.00951523</v>
      </c>
      <c r="I113">
        <v>2109800130.8296421</v>
      </c>
      <c r="J113">
        <v>1920681529.6026452</v>
      </c>
    </row>
    <row r="114" spans="4:10" x14ac:dyDescent="0.2">
      <c r="D114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AF253-5B8F-4292-BBF1-D71EA9202134}">
  <sheetPr>
    <tabColor rgb="FFE0D4A4"/>
  </sheetPr>
  <dimension ref="B2:P25"/>
  <sheetViews>
    <sheetView showGridLines="0" zoomScale="70" zoomScaleNormal="70" workbookViewId="0">
      <selection activeCell="C19" sqref="C19:K19"/>
    </sheetView>
  </sheetViews>
  <sheetFormatPr defaultRowHeight="14.25" x14ac:dyDescent="0.2"/>
  <cols>
    <col min="2" max="2" width="19.125" customWidth="1"/>
    <col min="11" max="11" width="9.625" customWidth="1"/>
  </cols>
  <sheetData>
    <row r="2" spans="2:16" ht="19.5" x14ac:dyDescent="0.3">
      <c r="B2" s="2" t="s">
        <v>143</v>
      </c>
      <c r="C2" s="1"/>
      <c r="D2" s="1"/>
      <c r="E2" s="1"/>
      <c r="F2" s="1"/>
      <c r="G2" s="1"/>
      <c r="H2" s="1"/>
      <c r="I2" s="1"/>
      <c r="J2" s="1"/>
      <c r="K2" s="1"/>
    </row>
    <row r="4" spans="2:16" ht="15" x14ac:dyDescent="0.25">
      <c r="B4" s="6" t="s">
        <v>18</v>
      </c>
      <c r="C4" s="7"/>
      <c r="D4" s="7"/>
    </row>
    <row r="5" spans="2:16" s="13" customFormat="1" ht="15" x14ac:dyDescent="0.25">
      <c r="B5" s="14"/>
    </row>
    <row r="6" spans="2:16" ht="15" x14ac:dyDescent="0.25">
      <c r="B6" s="4" t="s">
        <v>19</v>
      </c>
      <c r="C6" s="4" t="s">
        <v>20</v>
      </c>
      <c r="D6" s="4" t="s">
        <v>21</v>
      </c>
    </row>
    <row r="7" spans="2:16" ht="15" x14ac:dyDescent="0.2">
      <c r="B7" s="105" t="s">
        <v>22</v>
      </c>
      <c r="C7" s="105" t="s">
        <v>23</v>
      </c>
      <c r="D7" s="68">
        <v>2022</v>
      </c>
    </row>
    <row r="8" spans="2:16" ht="15" x14ac:dyDescent="0.2">
      <c r="B8" s="105" t="s">
        <v>24</v>
      </c>
      <c r="C8" s="105" t="s">
        <v>23</v>
      </c>
      <c r="D8" s="68">
        <v>2022</v>
      </c>
    </row>
    <row r="9" spans="2:16" ht="15" x14ac:dyDescent="0.2">
      <c r="B9" s="105" t="s">
        <v>25</v>
      </c>
      <c r="C9" s="105" t="s">
        <v>26</v>
      </c>
      <c r="D9" s="68">
        <v>20</v>
      </c>
    </row>
    <row r="12" spans="2:16" ht="15" x14ac:dyDescent="0.25">
      <c r="B12" s="6" t="s">
        <v>27</v>
      </c>
      <c r="C12" s="7"/>
      <c r="D12" s="7"/>
      <c r="E12" s="7"/>
      <c r="F12" s="7"/>
      <c r="G12" s="7"/>
      <c r="H12" s="7"/>
      <c r="I12" s="7"/>
      <c r="J12" s="7"/>
      <c r="K12" s="7"/>
    </row>
    <row r="14" spans="2:16" ht="15" x14ac:dyDescent="0.25">
      <c r="B14" s="4" t="s">
        <v>0</v>
      </c>
      <c r="C14" s="4" t="s">
        <v>5</v>
      </c>
      <c r="D14" s="4"/>
      <c r="E14" s="4"/>
      <c r="F14" s="4"/>
      <c r="G14" s="4"/>
      <c r="H14" s="4"/>
      <c r="I14" s="4"/>
      <c r="J14" s="4"/>
      <c r="K14" s="4"/>
      <c r="M14" s="13"/>
      <c r="N14" s="13"/>
      <c r="O14" s="13"/>
      <c r="P14" s="13"/>
    </row>
    <row r="15" spans="2:16" x14ac:dyDescent="0.2">
      <c r="B15" s="81" t="s">
        <v>1</v>
      </c>
      <c r="C15" s="82" t="s">
        <v>68</v>
      </c>
      <c r="D15" s="83"/>
      <c r="E15" s="83"/>
      <c r="F15" s="83"/>
      <c r="G15" s="83"/>
      <c r="H15" s="83"/>
      <c r="I15" s="83"/>
      <c r="J15" s="83"/>
      <c r="K15" s="84"/>
    </row>
    <row r="16" spans="2:16" ht="30" customHeight="1" x14ac:dyDescent="0.2">
      <c r="B16" s="81" t="s">
        <v>103</v>
      </c>
      <c r="C16" s="153" t="s">
        <v>86</v>
      </c>
      <c r="D16" s="154"/>
      <c r="E16" s="154"/>
      <c r="F16" s="154"/>
      <c r="G16" s="154"/>
      <c r="H16" s="154"/>
      <c r="I16" s="154"/>
      <c r="J16" s="154"/>
      <c r="K16" s="155"/>
    </row>
    <row r="17" spans="2:11" ht="58.5" customHeight="1" x14ac:dyDescent="0.2">
      <c r="B17" s="81" t="s">
        <v>104</v>
      </c>
      <c r="C17" s="153" t="s">
        <v>87</v>
      </c>
      <c r="D17" s="154"/>
      <c r="E17" s="154"/>
      <c r="F17" s="154"/>
      <c r="G17" s="154"/>
      <c r="H17" s="154"/>
      <c r="I17" s="154"/>
      <c r="J17" s="154"/>
      <c r="K17" s="155"/>
    </row>
    <row r="18" spans="2:11" ht="45.6" customHeight="1" x14ac:dyDescent="0.2">
      <c r="B18" s="81" t="s">
        <v>2</v>
      </c>
      <c r="C18" s="153" t="s">
        <v>107</v>
      </c>
      <c r="D18" s="154"/>
      <c r="E18" s="154"/>
      <c r="F18" s="154"/>
      <c r="G18" s="154"/>
      <c r="H18" s="154"/>
      <c r="I18" s="154"/>
      <c r="J18" s="154"/>
      <c r="K18" s="155"/>
    </row>
    <row r="19" spans="2:11" ht="59.45" customHeight="1" x14ac:dyDescent="0.2">
      <c r="B19" s="81" t="s">
        <v>3</v>
      </c>
      <c r="C19" s="153" t="s">
        <v>108</v>
      </c>
      <c r="D19" s="154"/>
      <c r="E19" s="154"/>
      <c r="F19" s="154"/>
      <c r="G19" s="154"/>
      <c r="H19" s="154"/>
      <c r="I19" s="154"/>
      <c r="J19" s="154"/>
      <c r="K19" s="155"/>
    </row>
    <row r="20" spans="2:11" ht="45" customHeight="1" x14ac:dyDescent="0.2">
      <c r="B20" s="81" t="s">
        <v>4</v>
      </c>
      <c r="C20" s="153" t="s">
        <v>93</v>
      </c>
      <c r="D20" s="154"/>
      <c r="E20" s="154"/>
      <c r="F20" s="154"/>
      <c r="G20" s="154"/>
      <c r="H20" s="154"/>
      <c r="I20" s="154"/>
      <c r="J20" s="154"/>
      <c r="K20" s="155"/>
    </row>
    <row r="21" spans="2:11" ht="60" customHeight="1" x14ac:dyDescent="0.2">
      <c r="B21" s="81" t="s">
        <v>6</v>
      </c>
      <c r="C21" s="153" t="s">
        <v>88</v>
      </c>
      <c r="D21" s="154"/>
      <c r="E21" s="154"/>
      <c r="F21" s="154"/>
      <c r="G21" s="154"/>
      <c r="H21" s="154"/>
      <c r="I21" s="154"/>
      <c r="J21" s="154"/>
      <c r="K21" s="155"/>
    </row>
    <row r="22" spans="2:11" ht="29.1" customHeight="1" x14ac:dyDescent="0.2">
      <c r="B22" s="81" t="s">
        <v>94</v>
      </c>
      <c r="C22" s="152" t="s">
        <v>137</v>
      </c>
      <c r="D22" s="152"/>
      <c r="E22" s="152"/>
      <c r="F22" s="152"/>
      <c r="G22" s="152"/>
      <c r="H22" s="152"/>
      <c r="I22" s="152"/>
      <c r="J22" s="152"/>
      <c r="K22" s="152"/>
    </row>
    <row r="23" spans="2:11" ht="30" customHeight="1" x14ac:dyDescent="0.2">
      <c r="B23" s="81" t="s">
        <v>95</v>
      </c>
      <c r="C23" s="152" t="s">
        <v>137</v>
      </c>
      <c r="D23" s="152"/>
      <c r="E23" s="152"/>
      <c r="F23" s="152"/>
      <c r="G23" s="152"/>
      <c r="H23" s="152"/>
      <c r="I23" s="152"/>
      <c r="J23" s="152"/>
      <c r="K23" s="152"/>
    </row>
    <row r="24" spans="2:11" ht="30" customHeight="1" x14ac:dyDescent="0.2">
      <c r="B24" s="81" t="s">
        <v>96</v>
      </c>
      <c r="C24" s="152" t="s">
        <v>138</v>
      </c>
      <c r="D24" s="152"/>
      <c r="E24" s="152"/>
      <c r="F24" s="152"/>
      <c r="G24" s="152"/>
      <c r="H24" s="152"/>
      <c r="I24" s="152"/>
      <c r="J24" s="152"/>
      <c r="K24" s="152"/>
    </row>
    <row r="25" spans="2:11" ht="31.5" customHeight="1" x14ac:dyDescent="0.2">
      <c r="B25" s="81" t="s">
        <v>97</v>
      </c>
      <c r="C25" s="152" t="s">
        <v>139</v>
      </c>
      <c r="D25" s="152"/>
      <c r="E25" s="152"/>
      <c r="F25" s="152"/>
      <c r="G25" s="152"/>
      <c r="H25" s="152"/>
      <c r="I25" s="152"/>
      <c r="J25" s="152"/>
      <c r="K25" s="152"/>
    </row>
  </sheetData>
  <mergeCells count="10">
    <mergeCell ref="C22:K22"/>
    <mergeCell ref="C23:K23"/>
    <mergeCell ref="C24:K24"/>
    <mergeCell ref="C25:K25"/>
    <mergeCell ref="C16:K16"/>
    <mergeCell ref="C17:K17"/>
    <mergeCell ref="C18:K18"/>
    <mergeCell ref="C19:K19"/>
    <mergeCell ref="C20:K20"/>
    <mergeCell ref="C21:K21"/>
  </mergeCells>
  <phoneticPr fontId="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4DECB-5A7F-4144-B66A-4E35C0C4E6EA}">
  <sheetPr>
    <tabColor rgb="FFE0D4A4"/>
  </sheetPr>
  <dimension ref="A2:AM332"/>
  <sheetViews>
    <sheetView showGridLines="0" topLeftCell="N101" zoomScale="70" zoomScaleNormal="70" workbookViewId="0">
      <selection activeCell="H290" sqref="H290"/>
    </sheetView>
  </sheetViews>
  <sheetFormatPr defaultRowHeight="14.25" x14ac:dyDescent="0.2"/>
  <cols>
    <col min="2" max="2" width="17.5" customWidth="1"/>
    <col min="3" max="3" width="38.625" customWidth="1"/>
    <col min="4" max="4" width="18.875" customWidth="1"/>
    <col min="5" max="7" width="14" customWidth="1"/>
    <col min="8" max="8" width="12.75" customWidth="1"/>
    <col min="9" max="9" width="12.875" customWidth="1"/>
    <col min="10" max="10" width="13.875" customWidth="1"/>
    <col min="11" max="17" width="13.125" customWidth="1"/>
    <col min="18" max="18" width="14.25" customWidth="1"/>
    <col min="19" max="27" width="13.125" customWidth="1"/>
    <col min="28" max="28" width="15.125" customWidth="1"/>
    <col min="29" max="29" width="14.125" customWidth="1"/>
    <col min="30" max="30" width="34.25" customWidth="1"/>
    <col min="31" max="31" width="9" customWidth="1"/>
    <col min="36" max="36" width="10.375" customWidth="1"/>
  </cols>
  <sheetData>
    <row r="2" spans="2:39" ht="19.5" x14ac:dyDescent="0.3">
      <c r="B2" s="2" t="s">
        <v>32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2:39" x14ac:dyDescent="0.2">
      <c r="K3" s="13"/>
    </row>
    <row r="4" spans="2:39" ht="15" x14ac:dyDescent="0.25">
      <c r="B4" s="119" t="s">
        <v>152</v>
      </c>
      <c r="C4" s="120"/>
      <c r="D4" s="120"/>
      <c r="E4" s="120"/>
      <c r="F4" s="120"/>
      <c r="G4" s="121"/>
      <c r="H4" s="120"/>
      <c r="I4" s="148"/>
      <c r="J4" s="149"/>
    </row>
    <row r="5" spans="2:39" ht="15" x14ac:dyDescent="0.25">
      <c r="B5" s="122" t="s">
        <v>153</v>
      </c>
      <c r="C5" s="123"/>
      <c r="D5" s="123"/>
      <c r="E5" s="123"/>
      <c r="F5" s="123"/>
      <c r="G5" s="123"/>
      <c r="H5" s="123"/>
      <c r="I5" s="150"/>
      <c r="J5" s="151"/>
      <c r="K5" s="13"/>
    </row>
    <row r="6" spans="2:39" ht="15" x14ac:dyDescent="0.25">
      <c r="B6" s="58"/>
      <c r="K6" s="13"/>
    </row>
    <row r="7" spans="2:39" s="10" customFormat="1" ht="15" x14ac:dyDescent="0.25">
      <c r="B7" s="8" t="s">
        <v>12</v>
      </c>
      <c r="C7" s="9"/>
      <c r="D7" s="66" t="s">
        <v>34</v>
      </c>
      <c r="E7" s="66" t="s">
        <v>35</v>
      </c>
      <c r="F7" s="66" t="s">
        <v>36</v>
      </c>
      <c r="G7" s="66" t="s">
        <v>37</v>
      </c>
      <c r="H7" s="9"/>
      <c r="I7" s="9"/>
      <c r="J7" s="9"/>
      <c r="K7" s="9"/>
      <c r="L7" s="9"/>
      <c r="M7" s="9"/>
      <c r="N7" s="9"/>
      <c r="O7" s="9"/>
      <c r="P7" s="9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</row>
    <row r="8" spans="2:39" s="10" customFormat="1" ht="60" x14ac:dyDescent="0.2">
      <c r="B8" s="11" t="s">
        <v>14</v>
      </c>
      <c r="C8" s="11" t="s">
        <v>15</v>
      </c>
      <c r="D8" s="12" t="s">
        <v>173</v>
      </c>
      <c r="E8" s="12" t="s">
        <v>79</v>
      </c>
      <c r="F8" s="12" t="s">
        <v>140</v>
      </c>
      <c r="G8" s="12" t="s">
        <v>78</v>
      </c>
      <c r="H8" s="12" t="s">
        <v>17</v>
      </c>
      <c r="I8" s="12" t="s">
        <v>77</v>
      </c>
      <c r="J8" s="12" t="s">
        <v>16</v>
      </c>
      <c r="K8" s="12" t="s">
        <v>80</v>
      </c>
      <c r="L8" s="12" t="s">
        <v>81</v>
      </c>
      <c r="M8" s="12" t="s">
        <v>82</v>
      </c>
      <c r="N8" s="12" t="s">
        <v>83</v>
      </c>
      <c r="O8" s="12" t="s">
        <v>84</v>
      </c>
      <c r="P8" s="12" t="s">
        <v>85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</row>
    <row r="9" spans="2:39" s="10" customFormat="1" x14ac:dyDescent="0.2">
      <c r="B9" s="87" t="s">
        <v>103</v>
      </c>
      <c r="C9" s="87" t="s">
        <v>71</v>
      </c>
      <c r="D9" s="90">
        <v>2028</v>
      </c>
      <c r="E9" s="90">
        <v>2028</v>
      </c>
      <c r="F9" s="90">
        <v>2028</v>
      </c>
      <c r="G9" s="90">
        <v>2028</v>
      </c>
      <c r="H9" s="88">
        <v>40</v>
      </c>
      <c r="I9" s="54">
        <v>1</v>
      </c>
      <c r="J9" s="55">
        <v>32145916.815388244</v>
      </c>
      <c r="K9" s="87">
        <v>369584.13170573663</v>
      </c>
      <c r="L9" s="87">
        <v>911433.595995571</v>
      </c>
      <c r="M9" s="96">
        <v>2531172.9888490154</v>
      </c>
      <c r="N9" s="129">
        <v>13116120.456729978</v>
      </c>
      <c r="O9" s="96">
        <v>15217605.642107941</v>
      </c>
      <c r="P9" s="87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</row>
    <row r="10" spans="2:39" s="10" customFormat="1" x14ac:dyDescent="0.2">
      <c r="B10" s="87" t="s">
        <v>103</v>
      </c>
      <c r="C10" s="87" t="s">
        <v>91</v>
      </c>
      <c r="D10" s="90">
        <v>2028</v>
      </c>
      <c r="E10" s="90">
        <v>2028</v>
      </c>
      <c r="F10" s="90">
        <v>2028</v>
      </c>
      <c r="G10" s="90">
        <v>2028</v>
      </c>
      <c r="H10" s="88">
        <v>40</v>
      </c>
      <c r="I10" s="54">
        <v>1</v>
      </c>
      <c r="J10" s="55">
        <v>90938043.184611738</v>
      </c>
      <c r="K10" s="87">
        <v>720424.51621678297</v>
      </c>
      <c r="L10" s="87">
        <v>1910871.3029978159</v>
      </c>
      <c r="M10" s="96">
        <v>5679005.4948903471</v>
      </c>
      <c r="N10" s="129">
        <v>31953027.129989326</v>
      </c>
      <c r="O10" s="96">
        <v>50674714.740517475</v>
      </c>
      <c r="P10" s="87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</row>
    <row r="11" spans="2:39" s="10" customFormat="1" x14ac:dyDescent="0.2">
      <c r="B11" s="91" t="s">
        <v>103</v>
      </c>
      <c r="C11" s="91" t="s">
        <v>70</v>
      </c>
      <c r="D11" s="89">
        <v>2028</v>
      </c>
      <c r="E11" s="89">
        <v>2028</v>
      </c>
      <c r="F11" s="98" t="e">
        <v>#N/A</v>
      </c>
      <c r="G11" s="98" t="e">
        <v>#N/A</v>
      </c>
      <c r="H11" s="89">
        <v>40</v>
      </c>
      <c r="I11" s="56">
        <v>1</v>
      </c>
      <c r="J11" s="57">
        <v>122753453</v>
      </c>
      <c r="K11" s="158">
        <v>500490</v>
      </c>
      <c r="L11" s="91">
        <v>968373</v>
      </c>
      <c r="M11" s="91">
        <v>3205108</v>
      </c>
      <c r="N11" s="91">
        <v>11802832</v>
      </c>
      <c r="O11" s="91">
        <v>96622262</v>
      </c>
      <c r="P11" s="91">
        <v>9654388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2:39" s="10" customFormat="1" x14ac:dyDescent="0.2">
      <c r="B12" s="87" t="s">
        <v>104</v>
      </c>
      <c r="C12" s="87" t="s">
        <v>69</v>
      </c>
      <c r="D12" s="90">
        <v>2027</v>
      </c>
      <c r="E12" s="90">
        <v>2027</v>
      </c>
      <c r="F12" s="90">
        <v>2027</v>
      </c>
      <c r="G12" s="90">
        <v>2027</v>
      </c>
      <c r="H12" s="88">
        <v>40</v>
      </c>
      <c r="I12" s="54">
        <v>1</v>
      </c>
      <c r="J12" s="55">
        <v>30200162</v>
      </c>
      <c r="K12" s="87">
        <v>1453876</v>
      </c>
      <c r="L12" s="87">
        <v>8092064</v>
      </c>
      <c r="M12" s="96">
        <v>19995479</v>
      </c>
      <c r="N12" s="96">
        <v>658743</v>
      </c>
      <c r="O12" s="96"/>
      <c r="P12" s="87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</row>
    <row r="13" spans="2:39" s="10" customFormat="1" x14ac:dyDescent="0.2">
      <c r="B13" s="87" t="s">
        <v>104</v>
      </c>
      <c r="C13" s="87" t="s">
        <v>70</v>
      </c>
      <c r="D13" s="90">
        <v>2028</v>
      </c>
      <c r="E13" s="90">
        <v>2028</v>
      </c>
      <c r="F13" s="90">
        <v>2036</v>
      </c>
      <c r="G13" s="90">
        <v>2032</v>
      </c>
      <c r="H13" s="88">
        <v>40</v>
      </c>
      <c r="I13" s="54">
        <v>1</v>
      </c>
      <c r="J13" s="55">
        <v>32145916.815388244</v>
      </c>
      <c r="K13" s="87">
        <v>369584.13170573663</v>
      </c>
      <c r="L13" s="87">
        <v>911433.595995571</v>
      </c>
      <c r="M13" s="96">
        <v>2531172.9888490154</v>
      </c>
      <c r="N13" s="129">
        <v>13116120.456729978</v>
      </c>
      <c r="O13" s="96">
        <v>15217605.642107941</v>
      </c>
      <c r="P13" s="87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2:39" s="10" customFormat="1" x14ac:dyDescent="0.2">
      <c r="B14" s="87" t="s">
        <v>104</v>
      </c>
      <c r="C14" s="87" t="s">
        <v>92</v>
      </c>
      <c r="D14" s="90">
        <v>2028</v>
      </c>
      <c r="E14" s="90">
        <v>2028</v>
      </c>
      <c r="F14" s="90">
        <v>2036</v>
      </c>
      <c r="G14" s="90">
        <v>2032</v>
      </c>
      <c r="H14" s="88">
        <v>40</v>
      </c>
      <c r="I14" s="54">
        <v>1</v>
      </c>
      <c r="J14" s="55">
        <v>90938043.184611738</v>
      </c>
      <c r="K14" s="87">
        <v>720424.51621678297</v>
      </c>
      <c r="L14" s="87">
        <v>1910871.3029978159</v>
      </c>
      <c r="M14" s="96">
        <v>5679005.4948903471</v>
      </c>
      <c r="N14" s="129">
        <v>31953027.129989326</v>
      </c>
      <c r="O14" s="96">
        <v>50674714.740517475</v>
      </c>
      <c r="P14" s="87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</row>
    <row r="15" spans="2:39" s="10" customFormat="1" x14ac:dyDescent="0.2">
      <c r="B15" s="87" t="s">
        <v>104</v>
      </c>
      <c r="C15" s="87" t="s">
        <v>72</v>
      </c>
      <c r="D15" s="90">
        <v>2032</v>
      </c>
      <c r="E15" s="90">
        <v>2028</v>
      </c>
      <c r="F15" s="99" t="e">
        <v>#N/A</v>
      </c>
      <c r="G15" s="99" t="e">
        <v>#N/A</v>
      </c>
      <c r="H15" s="88">
        <v>40</v>
      </c>
      <c r="I15" s="54">
        <v>1</v>
      </c>
      <c r="J15" s="55">
        <v>26068664</v>
      </c>
      <c r="K15" s="87">
        <v>1236083</v>
      </c>
      <c r="L15" s="87">
        <v>6996825</v>
      </c>
      <c r="M15" s="96">
        <v>17274814</v>
      </c>
      <c r="N15" s="96">
        <v>560942</v>
      </c>
      <c r="O15" s="96"/>
      <c r="P15" s="87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</row>
    <row r="16" spans="2:39" s="10" customFormat="1" x14ac:dyDescent="0.2">
      <c r="B16" s="91" t="s">
        <v>104</v>
      </c>
      <c r="C16" s="91" t="s">
        <v>89</v>
      </c>
      <c r="D16" s="98" t="e">
        <v>#N/A</v>
      </c>
      <c r="E16" s="89">
        <v>2028</v>
      </c>
      <c r="F16" s="98" t="e">
        <v>#N/A</v>
      </c>
      <c r="G16" s="98" t="e">
        <v>#N/A</v>
      </c>
      <c r="H16" s="89">
        <v>40</v>
      </c>
      <c r="I16" s="56">
        <v>1</v>
      </c>
      <c r="J16" s="57">
        <v>51256387</v>
      </c>
      <c r="K16" s="158">
        <v>2456948</v>
      </c>
      <c r="L16" s="91">
        <v>13740648</v>
      </c>
      <c r="M16" s="91">
        <v>33945068</v>
      </c>
      <c r="N16" s="91">
        <v>1113723</v>
      </c>
      <c r="O16" s="91"/>
      <c r="P16" s="91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</row>
    <row r="17" spans="2:39" s="10" customFormat="1" x14ac:dyDescent="0.2">
      <c r="B17" s="87" t="s">
        <v>2</v>
      </c>
      <c r="C17" s="87" t="s">
        <v>105</v>
      </c>
      <c r="D17" s="90">
        <v>2027</v>
      </c>
      <c r="E17" s="90">
        <v>2027</v>
      </c>
      <c r="F17" s="90">
        <v>2027</v>
      </c>
      <c r="G17" s="90">
        <v>2027</v>
      </c>
      <c r="H17" s="88">
        <v>20</v>
      </c>
      <c r="I17" s="54">
        <v>1</v>
      </c>
      <c r="J17" s="55">
        <v>26477857.75</v>
      </c>
      <c r="K17" s="87">
        <v>383983</v>
      </c>
      <c r="L17" s="87">
        <v>2436167</v>
      </c>
      <c r="M17" s="96">
        <v>9265109.75</v>
      </c>
      <c r="N17" s="96">
        <v>14392598</v>
      </c>
      <c r="O17" s="96"/>
      <c r="P17" s="8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</row>
    <row r="18" spans="2:39" s="10" customFormat="1" x14ac:dyDescent="0.2">
      <c r="B18" s="87" t="s">
        <v>2</v>
      </c>
      <c r="C18" s="87" t="s">
        <v>106</v>
      </c>
      <c r="D18" s="90">
        <v>2027</v>
      </c>
      <c r="E18" s="90">
        <v>2027</v>
      </c>
      <c r="F18" s="90">
        <v>2027</v>
      </c>
      <c r="G18" s="90">
        <v>2027</v>
      </c>
      <c r="H18" s="88">
        <v>40</v>
      </c>
      <c r="I18" s="54">
        <v>1</v>
      </c>
      <c r="J18" s="55">
        <v>80076544</v>
      </c>
      <c r="K18" s="87">
        <v>3872150</v>
      </c>
      <c r="L18" s="87">
        <v>21445629</v>
      </c>
      <c r="M18" s="96">
        <v>53005115</v>
      </c>
      <c r="N18" s="96">
        <v>1753650</v>
      </c>
      <c r="O18" s="96"/>
      <c r="P18" s="87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</row>
    <row r="19" spans="2:39" s="10" customFormat="1" x14ac:dyDescent="0.2">
      <c r="B19" s="91" t="s">
        <v>2</v>
      </c>
      <c r="C19" s="91" t="s">
        <v>70</v>
      </c>
      <c r="D19" s="89">
        <v>2032</v>
      </c>
      <c r="E19" s="89">
        <v>2028</v>
      </c>
      <c r="F19" s="98" t="e">
        <v>#N/A</v>
      </c>
      <c r="G19" s="98" t="e">
        <v>#N/A</v>
      </c>
      <c r="H19" s="89">
        <v>40</v>
      </c>
      <c r="I19" s="56">
        <v>1</v>
      </c>
      <c r="J19" s="57">
        <v>120732902</v>
      </c>
      <c r="K19" s="158">
        <v>425105</v>
      </c>
      <c r="L19" s="91">
        <v>869813</v>
      </c>
      <c r="M19" s="91">
        <v>2920272</v>
      </c>
      <c r="N19" s="91">
        <v>10749172</v>
      </c>
      <c r="O19" s="91">
        <v>96140301</v>
      </c>
      <c r="P19" s="91">
        <v>9628239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</row>
    <row r="20" spans="2:39" s="10" customFormat="1" x14ac:dyDescent="0.2">
      <c r="B20" s="87" t="s">
        <v>3</v>
      </c>
      <c r="C20" s="87" t="s">
        <v>105</v>
      </c>
      <c r="D20" s="90">
        <v>2027</v>
      </c>
      <c r="E20" s="90">
        <v>2027</v>
      </c>
      <c r="F20" s="90">
        <v>2027</v>
      </c>
      <c r="G20" s="90">
        <v>2027</v>
      </c>
      <c r="H20" s="88">
        <v>20</v>
      </c>
      <c r="I20" s="54">
        <v>1</v>
      </c>
      <c r="J20" s="55">
        <v>26477857.75</v>
      </c>
      <c r="K20" s="87">
        <v>383983</v>
      </c>
      <c r="L20" s="87">
        <v>2436167</v>
      </c>
      <c r="M20" s="96">
        <v>9265109.75</v>
      </c>
      <c r="N20" s="96">
        <v>14392598</v>
      </c>
      <c r="O20" s="96"/>
      <c r="P20" s="87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</row>
    <row r="21" spans="2:39" s="10" customFormat="1" x14ac:dyDescent="0.2">
      <c r="B21" s="87" t="s">
        <v>3</v>
      </c>
      <c r="C21" s="87" t="s">
        <v>106</v>
      </c>
      <c r="D21" s="90">
        <v>2027</v>
      </c>
      <c r="E21" s="90">
        <v>2027</v>
      </c>
      <c r="F21" s="90">
        <v>2027</v>
      </c>
      <c r="G21" s="90">
        <v>2027</v>
      </c>
      <c r="H21" s="88">
        <v>40</v>
      </c>
      <c r="I21" s="54">
        <v>1</v>
      </c>
      <c r="J21" s="55">
        <v>80076544</v>
      </c>
      <c r="K21" s="87">
        <v>3872150</v>
      </c>
      <c r="L21" s="87">
        <v>21445629</v>
      </c>
      <c r="M21" s="96">
        <v>53005115</v>
      </c>
      <c r="N21" s="96">
        <v>1753650</v>
      </c>
      <c r="O21" s="96"/>
      <c r="P21" s="87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</row>
    <row r="22" spans="2:39" s="10" customFormat="1" x14ac:dyDescent="0.2">
      <c r="B22" s="87" t="s">
        <v>3</v>
      </c>
      <c r="C22" s="87" t="s">
        <v>70</v>
      </c>
      <c r="D22" s="90">
        <v>2032</v>
      </c>
      <c r="E22" s="90">
        <v>2028</v>
      </c>
      <c r="F22" s="99" t="e">
        <v>#N/A</v>
      </c>
      <c r="G22" s="99" t="e">
        <v>#N/A</v>
      </c>
      <c r="H22" s="88">
        <v>40</v>
      </c>
      <c r="I22" s="54">
        <v>1</v>
      </c>
      <c r="J22" s="55">
        <v>32145916.815388244</v>
      </c>
      <c r="K22" s="87">
        <v>369584.13170573663</v>
      </c>
      <c r="L22" s="87">
        <v>911433.595995571</v>
      </c>
      <c r="M22" s="96">
        <v>2531172.9888490154</v>
      </c>
      <c r="N22" s="129">
        <v>13116120.456729978</v>
      </c>
      <c r="O22" s="96">
        <v>15217605.642107941</v>
      </c>
      <c r="P22" s="87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</row>
    <row r="23" spans="2:39" s="10" customFormat="1" x14ac:dyDescent="0.2">
      <c r="B23" s="87" t="s">
        <v>3</v>
      </c>
      <c r="C23" s="87" t="s">
        <v>92</v>
      </c>
      <c r="D23" s="90">
        <v>2032</v>
      </c>
      <c r="E23" s="90">
        <v>2028</v>
      </c>
      <c r="F23" s="99" t="e">
        <v>#N/A</v>
      </c>
      <c r="G23" s="99" t="e">
        <v>#N/A</v>
      </c>
      <c r="H23" s="88">
        <v>40</v>
      </c>
      <c r="I23" s="54">
        <v>1</v>
      </c>
      <c r="J23" s="55">
        <v>90938043.184611738</v>
      </c>
      <c r="K23" s="87">
        <v>720424.51621678297</v>
      </c>
      <c r="L23" s="87">
        <v>1910871.3029978159</v>
      </c>
      <c r="M23" s="96">
        <v>5679005.4948903471</v>
      </c>
      <c r="N23" s="129">
        <v>31953027.129989326</v>
      </c>
      <c r="O23" s="96">
        <v>50674714.740517475</v>
      </c>
      <c r="P23" s="87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</row>
    <row r="24" spans="2:39" s="10" customFormat="1" x14ac:dyDescent="0.2">
      <c r="B24" s="91" t="s">
        <v>3</v>
      </c>
      <c r="C24" s="91" t="s">
        <v>72</v>
      </c>
      <c r="D24" s="98" t="e">
        <v>#N/A</v>
      </c>
      <c r="E24" s="89">
        <v>2028</v>
      </c>
      <c r="F24" s="98" t="e">
        <v>#N/A</v>
      </c>
      <c r="G24" s="98" t="e">
        <v>#N/A</v>
      </c>
      <c r="H24" s="89">
        <v>40</v>
      </c>
      <c r="I24" s="56">
        <v>1</v>
      </c>
      <c r="J24" s="57">
        <v>27787669</v>
      </c>
      <c r="K24" s="158">
        <v>1308499</v>
      </c>
      <c r="L24" s="91">
        <v>7463880</v>
      </c>
      <c r="M24" s="91">
        <v>18421057</v>
      </c>
      <c r="N24" s="91">
        <v>594233</v>
      </c>
      <c r="O24" s="91"/>
      <c r="P24" s="91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</row>
    <row r="25" spans="2:39" x14ac:dyDescent="0.2">
      <c r="B25" s="87" t="s">
        <v>4</v>
      </c>
      <c r="C25" s="87" t="s">
        <v>73</v>
      </c>
      <c r="D25" s="90">
        <v>2027</v>
      </c>
      <c r="E25" s="90">
        <v>2027</v>
      </c>
      <c r="F25" s="90">
        <v>2027</v>
      </c>
      <c r="G25" s="90">
        <v>2027</v>
      </c>
      <c r="H25" s="88">
        <v>40</v>
      </c>
      <c r="I25" s="54">
        <v>1</v>
      </c>
      <c r="J25" s="55"/>
      <c r="K25" s="87" t="s">
        <v>159</v>
      </c>
      <c r="L25" s="87"/>
      <c r="M25" s="96"/>
      <c r="N25" s="96"/>
      <c r="O25" s="96"/>
      <c r="P25" s="87"/>
    </row>
    <row r="26" spans="2:39" x14ac:dyDescent="0.2">
      <c r="B26" s="87" t="s">
        <v>4</v>
      </c>
      <c r="C26" s="87" t="s">
        <v>109</v>
      </c>
      <c r="D26" s="90">
        <v>2027</v>
      </c>
      <c r="E26" s="90">
        <v>2027</v>
      </c>
      <c r="F26" s="90">
        <v>2027</v>
      </c>
      <c r="G26" s="90">
        <v>2027</v>
      </c>
      <c r="H26" s="88">
        <v>15</v>
      </c>
      <c r="I26" s="54">
        <v>1</v>
      </c>
      <c r="J26" s="55"/>
      <c r="K26" s="87" t="s">
        <v>159</v>
      </c>
      <c r="L26" s="87"/>
      <c r="M26" s="96"/>
      <c r="N26" s="96"/>
      <c r="O26" s="96"/>
      <c r="P26" s="87"/>
    </row>
    <row r="27" spans="2:39" x14ac:dyDescent="0.2">
      <c r="B27" s="87" t="s">
        <v>4</v>
      </c>
      <c r="C27" s="87" t="s">
        <v>110</v>
      </c>
      <c r="D27" s="90">
        <v>2027</v>
      </c>
      <c r="E27" s="90">
        <v>2027</v>
      </c>
      <c r="F27" s="90">
        <v>2027</v>
      </c>
      <c r="G27" s="90">
        <v>2027</v>
      </c>
      <c r="H27" s="88">
        <v>15</v>
      </c>
      <c r="I27" s="54">
        <v>1</v>
      </c>
      <c r="J27" s="55"/>
      <c r="K27" s="87" t="s">
        <v>159</v>
      </c>
      <c r="L27" s="87"/>
      <c r="M27" s="96"/>
      <c r="N27" s="96"/>
      <c r="O27" s="96"/>
      <c r="P27" s="87"/>
    </row>
    <row r="28" spans="2:39" x14ac:dyDescent="0.2">
      <c r="B28" s="91" t="s">
        <v>4</v>
      </c>
      <c r="C28" s="91" t="s">
        <v>70</v>
      </c>
      <c r="D28" s="89">
        <v>2032</v>
      </c>
      <c r="E28" s="89">
        <v>2028</v>
      </c>
      <c r="F28" s="98" t="e">
        <v>#N/A</v>
      </c>
      <c r="G28" s="98" t="e">
        <v>#N/A</v>
      </c>
      <c r="H28" s="89">
        <v>40</v>
      </c>
      <c r="I28" s="56">
        <v>1</v>
      </c>
      <c r="J28" s="57"/>
      <c r="K28" s="91" t="s">
        <v>159</v>
      </c>
      <c r="L28" s="91"/>
      <c r="M28" s="91"/>
      <c r="N28" s="91"/>
      <c r="O28" s="91"/>
      <c r="P28" s="91"/>
    </row>
    <row r="29" spans="2:39" x14ac:dyDescent="0.2">
      <c r="B29" s="87" t="s">
        <v>6</v>
      </c>
      <c r="C29" s="87" t="s">
        <v>73</v>
      </c>
      <c r="D29" s="90">
        <v>2027</v>
      </c>
      <c r="E29" s="90">
        <v>2027</v>
      </c>
      <c r="F29" s="90">
        <v>2027</v>
      </c>
      <c r="G29" s="90">
        <v>2027</v>
      </c>
      <c r="H29" s="88">
        <v>40</v>
      </c>
      <c r="I29" s="54">
        <v>1</v>
      </c>
      <c r="J29" s="55"/>
      <c r="K29" s="87" t="s">
        <v>159</v>
      </c>
      <c r="L29" s="87"/>
      <c r="M29" s="96"/>
      <c r="N29" s="96"/>
      <c r="O29" s="96"/>
      <c r="P29" s="87"/>
    </row>
    <row r="30" spans="2:39" x14ac:dyDescent="0.2">
      <c r="B30" s="87" t="s">
        <v>6</v>
      </c>
      <c r="C30" s="87" t="s">
        <v>109</v>
      </c>
      <c r="D30" s="90">
        <v>2027</v>
      </c>
      <c r="E30" s="90">
        <v>2027</v>
      </c>
      <c r="F30" s="90">
        <v>2027</v>
      </c>
      <c r="G30" s="90">
        <v>2027</v>
      </c>
      <c r="H30" s="88">
        <v>15</v>
      </c>
      <c r="I30" s="54">
        <v>1</v>
      </c>
      <c r="J30" s="55"/>
      <c r="K30" s="87" t="s">
        <v>159</v>
      </c>
      <c r="L30" s="87"/>
      <c r="M30" s="96"/>
      <c r="N30" s="96"/>
      <c r="O30" s="96"/>
      <c r="P30" s="87"/>
    </row>
    <row r="31" spans="2:39" x14ac:dyDescent="0.2">
      <c r="B31" s="87" t="s">
        <v>6</v>
      </c>
      <c r="C31" s="87" t="s">
        <v>110</v>
      </c>
      <c r="D31" s="90">
        <v>2027</v>
      </c>
      <c r="E31" s="90">
        <v>2027</v>
      </c>
      <c r="F31" s="90">
        <v>2027</v>
      </c>
      <c r="G31" s="90">
        <v>2027</v>
      </c>
      <c r="H31" s="88">
        <v>15</v>
      </c>
      <c r="I31" s="54">
        <v>1</v>
      </c>
      <c r="J31" s="55"/>
      <c r="K31" s="87" t="s">
        <v>159</v>
      </c>
      <c r="L31" s="87"/>
      <c r="M31" s="96"/>
      <c r="N31" s="96"/>
      <c r="O31" s="96"/>
      <c r="P31" s="87"/>
    </row>
    <row r="32" spans="2:39" x14ac:dyDescent="0.2">
      <c r="B32" s="87" t="s">
        <v>6</v>
      </c>
      <c r="C32" s="87" t="s">
        <v>70</v>
      </c>
      <c r="D32" s="90">
        <v>2032</v>
      </c>
      <c r="E32" s="90">
        <v>2028</v>
      </c>
      <c r="F32" s="99" t="e">
        <v>#N/A</v>
      </c>
      <c r="G32" s="99" t="e">
        <v>#N/A</v>
      </c>
      <c r="H32" s="88">
        <v>40</v>
      </c>
      <c r="I32" s="54">
        <v>1</v>
      </c>
      <c r="J32" s="55"/>
      <c r="K32" s="87" t="s">
        <v>159</v>
      </c>
      <c r="L32" s="87"/>
      <c r="M32" s="96"/>
      <c r="N32" s="129"/>
      <c r="O32" s="96"/>
      <c r="P32" s="87"/>
    </row>
    <row r="33" spans="1:16" x14ac:dyDescent="0.2">
      <c r="B33" s="87" t="s">
        <v>6</v>
      </c>
      <c r="C33" s="87" t="s">
        <v>92</v>
      </c>
      <c r="D33" s="90">
        <v>2032</v>
      </c>
      <c r="E33" s="90">
        <v>2028</v>
      </c>
      <c r="F33" s="99" t="e">
        <v>#N/A</v>
      </c>
      <c r="G33" s="99" t="e">
        <v>#N/A</v>
      </c>
      <c r="H33" s="88">
        <v>40</v>
      </c>
      <c r="I33" s="54">
        <v>1</v>
      </c>
      <c r="J33" s="55"/>
      <c r="K33" s="87" t="s">
        <v>159</v>
      </c>
      <c r="L33" s="87"/>
      <c r="M33" s="96"/>
      <c r="N33" s="129"/>
      <c r="O33" s="96"/>
      <c r="P33" s="87"/>
    </row>
    <row r="34" spans="1:16" x14ac:dyDescent="0.2">
      <c r="B34" s="91" t="s">
        <v>6</v>
      </c>
      <c r="C34" s="91" t="s">
        <v>72</v>
      </c>
      <c r="D34" s="98" t="e">
        <v>#N/A</v>
      </c>
      <c r="E34" s="89">
        <v>2028</v>
      </c>
      <c r="F34" s="98" t="e">
        <v>#N/A</v>
      </c>
      <c r="G34" s="98" t="e">
        <v>#N/A</v>
      </c>
      <c r="H34" s="89">
        <v>40</v>
      </c>
      <c r="I34" s="56">
        <v>1</v>
      </c>
      <c r="J34" s="57"/>
      <c r="K34" s="91" t="s">
        <v>159</v>
      </c>
      <c r="L34" s="91"/>
      <c r="M34" s="91"/>
      <c r="N34" s="91"/>
      <c r="O34" s="91"/>
      <c r="P34" s="91"/>
    </row>
    <row r="35" spans="1:16" x14ac:dyDescent="0.2">
      <c r="B35" s="87" t="s">
        <v>94</v>
      </c>
      <c r="C35" s="87" t="s">
        <v>160</v>
      </c>
      <c r="D35" s="100" t="s">
        <v>159</v>
      </c>
      <c r="E35" s="100"/>
      <c r="F35" s="100"/>
      <c r="G35" s="100"/>
      <c r="H35" s="90"/>
      <c r="I35" s="54">
        <v>0</v>
      </c>
      <c r="J35" s="55"/>
      <c r="K35" s="87" t="s">
        <v>159</v>
      </c>
      <c r="L35" s="87"/>
      <c r="M35" s="87"/>
      <c r="N35" s="87"/>
      <c r="O35" s="87"/>
      <c r="P35" s="87"/>
    </row>
    <row r="36" spans="1:16" x14ac:dyDescent="0.2">
      <c r="B36" s="87" t="s">
        <v>94</v>
      </c>
      <c r="C36" s="87" t="s">
        <v>158</v>
      </c>
      <c r="D36" s="100" t="s">
        <v>159</v>
      </c>
      <c r="E36" s="100"/>
      <c r="F36" s="100"/>
      <c r="G36" s="100"/>
      <c r="H36" s="90"/>
      <c r="I36" s="54">
        <v>0</v>
      </c>
      <c r="J36" s="55"/>
      <c r="K36" s="130" t="s">
        <v>159</v>
      </c>
      <c r="L36" s="96"/>
      <c r="M36" s="96"/>
      <c r="N36" s="96"/>
      <c r="O36" s="96"/>
      <c r="P36" s="87"/>
    </row>
    <row r="37" spans="1:16" x14ac:dyDescent="0.2">
      <c r="A37" s="10"/>
      <c r="B37" s="91" t="s">
        <v>94</v>
      </c>
      <c r="C37" s="91" t="s">
        <v>98</v>
      </c>
      <c r="D37" s="89">
        <v>2032</v>
      </c>
      <c r="E37" s="89">
        <v>2028</v>
      </c>
      <c r="F37" s="98" t="e">
        <v>#N/A</v>
      </c>
      <c r="G37" s="98" t="e">
        <v>#N/A</v>
      </c>
      <c r="H37" s="89">
        <v>40</v>
      </c>
      <c r="I37" s="56">
        <v>1</v>
      </c>
      <c r="J37" s="57">
        <v>120732902</v>
      </c>
      <c r="K37" s="91">
        <v>425105</v>
      </c>
      <c r="L37" s="91">
        <v>869813</v>
      </c>
      <c r="M37" s="91">
        <v>2920272</v>
      </c>
      <c r="N37" s="91">
        <v>10749172</v>
      </c>
      <c r="O37" s="91">
        <v>96140301</v>
      </c>
      <c r="P37" s="91">
        <v>9628239</v>
      </c>
    </row>
    <row r="38" spans="1:16" x14ac:dyDescent="0.2">
      <c r="B38" s="87" t="s">
        <v>95</v>
      </c>
      <c r="C38" s="87" t="s">
        <v>160</v>
      </c>
      <c r="D38" s="100" t="s">
        <v>159</v>
      </c>
      <c r="E38" s="100"/>
      <c r="F38" s="100"/>
      <c r="G38" s="100"/>
      <c r="H38" s="90"/>
      <c r="I38" s="54">
        <v>0</v>
      </c>
      <c r="J38" s="55"/>
      <c r="K38" s="130" t="s">
        <v>159</v>
      </c>
      <c r="L38" s="96"/>
      <c r="M38" s="96"/>
      <c r="N38" s="96"/>
      <c r="O38" s="96"/>
      <c r="P38" s="87"/>
    </row>
    <row r="39" spans="1:16" x14ac:dyDescent="0.2">
      <c r="B39" s="87" t="s">
        <v>95</v>
      </c>
      <c r="C39" s="87" t="s">
        <v>158</v>
      </c>
      <c r="D39" s="100" t="s">
        <v>159</v>
      </c>
      <c r="E39" s="100"/>
      <c r="F39" s="100"/>
      <c r="G39" s="100"/>
      <c r="H39" s="90"/>
      <c r="I39" s="54">
        <v>0</v>
      </c>
      <c r="J39" s="55"/>
      <c r="K39" s="130" t="s">
        <v>159</v>
      </c>
      <c r="L39" s="96"/>
      <c r="M39" s="96"/>
      <c r="N39" s="96"/>
      <c r="O39" s="96"/>
      <c r="P39" s="87"/>
    </row>
    <row r="40" spans="1:16" x14ac:dyDescent="0.2">
      <c r="A40" s="10"/>
      <c r="B40" s="91" t="s">
        <v>95</v>
      </c>
      <c r="C40" s="91" t="s">
        <v>98</v>
      </c>
      <c r="D40" s="89">
        <v>2032</v>
      </c>
      <c r="E40" s="89">
        <v>2028</v>
      </c>
      <c r="F40" s="98" t="e">
        <v>#N/A</v>
      </c>
      <c r="G40" s="98" t="e">
        <v>#N/A</v>
      </c>
      <c r="H40" s="89">
        <v>40</v>
      </c>
      <c r="I40" s="56">
        <v>1</v>
      </c>
      <c r="J40" s="57">
        <v>120732902</v>
      </c>
      <c r="K40" s="91">
        <v>425105</v>
      </c>
      <c r="L40" s="91">
        <v>869813</v>
      </c>
      <c r="M40" s="91">
        <v>2920272</v>
      </c>
      <c r="N40" s="91">
        <v>10749172</v>
      </c>
      <c r="O40" s="91">
        <v>96140301</v>
      </c>
      <c r="P40" s="91">
        <v>9628239</v>
      </c>
    </row>
    <row r="41" spans="1:16" x14ac:dyDescent="0.2">
      <c r="B41" s="87" t="s">
        <v>96</v>
      </c>
      <c r="C41" s="87" t="s">
        <v>161</v>
      </c>
      <c r="D41" s="100" t="s">
        <v>159</v>
      </c>
      <c r="E41" s="100"/>
      <c r="F41" s="100"/>
      <c r="G41" s="100"/>
      <c r="H41" s="90"/>
      <c r="I41" s="54">
        <v>0</v>
      </c>
      <c r="J41" s="55"/>
      <c r="K41" s="130" t="s">
        <v>159</v>
      </c>
      <c r="L41" s="96"/>
      <c r="M41" s="96"/>
      <c r="N41" s="96"/>
      <c r="O41" s="96"/>
      <c r="P41" s="87"/>
    </row>
    <row r="42" spans="1:16" x14ac:dyDescent="0.2">
      <c r="B42" s="87" t="s">
        <v>96</v>
      </c>
      <c r="C42" s="87" t="s">
        <v>158</v>
      </c>
      <c r="D42" s="100" t="s">
        <v>159</v>
      </c>
      <c r="E42" s="100"/>
      <c r="F42" s="100"/>
      <c r="G42" s="100"/>
      <c r="H42" s="90"/>
      <c r="I42" s="54">
        <v>0</v>
      </c>
      <c r="J42" s="55"/>
      <c r="K42" s="130" t="s">
        <v>159</v>
      </c>
      <c r="L42" s="96"/>
      <c r="M42" s="96"/>
      <c r="N42" s="96"/>
      <c r="O42" s="96"/>
      <c r="P42" s="87"/>
    </row>
    <row r="43" spans="1:16" x14ac:dyDescent="0.2">
      <c r="A43" s="10"/>
      <c r="B43" s="91" t="s">
        <v>96</v>
      </c>
      <c r="C43" s="91" t="s">
        <v>98</v>
      </c>
      <c r="D43" s="89">
        <v>2032</v>
      </c>
      <c r="E43" s="89">
        <v>2028</v>
      </c>
      <c r="F43" s="98" t="e">
        <v>#N/A</v>
      </c>
      <c r="G43" s="98" t="e">
        <v>#N/A</v>
      </c>
      <c r="H43" s="89">
        <v>40</v>
      </c>
      <c r="I43" s="56">
        <v>1</v>
      </c>
      <c r="J43" s="57">
        <v>120732902</v>
      </c>
      <c r="K43" s="91">
        <v>425105</v>
      </c>
      <c r="L43" s="91">
        <v>869813</v>
      </c>
      <c r="M43" s="91">
        <v>2920272</v>
      </c>
      <c r="N43" s="91">
        <v>10749172</v>
      </c>
      <c r="O43" s="91">
        <v>96140301</v>
      </c>
      <c r="P43" s="91">
        <v>9628239</v>
      </c>
    </row>
    <row r="44" spans="1:16" x14ac:dyDescent="0.2">
      <c r="B44" s="87" t="s">
        <v>97</v>
      </c>
      <c r="C44" s="87" t="s">
        <v>161</v>
      </c>
      <c r="D44" s="100" t="s">
        <v>159</v>
      </c>
      <c r="E44" s="90"/>
      <c r="F44" s="90"/>
      <c r="G44" s="90"/>
      <c r="H44" s="90"/>
      <c r="I44" s="54">
        <v>0</v>
      </c>
      <c r="J44" s="55"/>
      <c r="K44" s="130" t="s">
        <v>159</v>
      </c>
      <c r="L44" s="96"/>
      <c r="M44" s="96"/>
      <c r="N44" s="96"/>
      <c r="O44" s="96"/>
      <c r="P44" s="87"/>
    </row>
    <row r="45" spans="1:16" x14ac:dyDescent="0.2">
      <c r="B45" s="87" t="s">
        <v>97</v>
      </c>
      <c r="C45" s="87" t="s">
        <v>158</v>
      </c>
      <c r="D45" s="100" t="s">
        <v>159</v>
      </c>
      <c r="E45" s="90"/>
      <c r="F45" s="90"/>
      <c r="G45" s="90"/>
      <c r="H45" s="90"/>
      <c r="I45" s="54">
        <v>0</v>
      </c>
      <c r="J45" s="55"/>
      <c r="K45" s="130" t="s">
        <v>159</v>
      </c>
      <c r="L45" s="96"/>
      <c r="M45" s="96"/>
      <c r="N45" s="96"/>
      <c r="O45" s="96"/>
      <c r="P45" s="87"/>
    </row>
    <row r="46" spans="1:16" x14ac:dyDescent="0.2">
      <c r="B46" s="87" t="s">
        <v>97</v>
      </c>
      <c r="C46" s="87" t="s">
        <v>162</v>
      </c>
      <c r="D46" s="100" t="s">
        <v>159</v>
      </c>
      <c r="E46" s="90"/>
      <c r="F46" s="90"/>
      <c r="G46" s="90"/>
      <c r="H46" s="90"/>
      <c r="I46" s="54">
        <v>0</v>
      </c>
      <c r="J46" s="55"/>
      <c r="K46" s="87" t="s">
        <v>159</v>
      </c>
      <c r="L46" s="87"/>
      <c r="M46" s="87"/>
      <c r="N46" s="87"/>
      <c r="O46" s="87"/>
      <c r="P46" s="87"/>
    </row>
    <row r="47" spans="1:16" x14ac:dyDescent="0.2">
      <c r="B47" s="87" t="s">
        <v>97</v>
      </c>
      <c r="C47" s="87" t="s">
        <v>98</v>
      </c>
      <c r="D47" s="88">
        <v>2032</v>
      </c>
      <c r="E47" s="88">
        <v>2028</v>
      </c>
      <c r="F47" s="134" t="e">
        <v>#N/A</v>
      </c>
      <c r="G47" s="134" t="e">
        <v>#N/A</v>
      </c>
      <c r="H47" s="88">
        <v>40</v>
      </c>
      <c r="I47" s="56">
        <v>1</v>
      </c>
      <c r="J47" s="57">
        <v>120732902</v>
      </c>
      <c r="K47" s="91">
        <v>425105</v>
      </c>
      <c r="L47" s="91">
        <v>869813</v>
      </c>
      <c r="M47" s="91">
        <v>2920272</v>
      </c>
      <c r="N47" s="91">
        <v>10749172</v>
      </c>
      <c r="O47" s="91">
        <v>96140301</v>
      </c>
      <c r="P47" s="91">
        <v>9628239</v>
      </c>
    </row>
    <row r="48" spans="1:16" ht="15.75" x14ac:dyDescent="0.25">
      <c r="B48" s="9" t="s">
        <v>115</v>
      </c>
      <c r="C48" s="9" t="s">
        <v>116</v>
      </c>
      <c r="D48" s="9"/>
      <c r="E48" s="9"/>
      <c r="F48" s="9"/>
      <c r="G48" s="9"/>
      <c r="H48" s="9"/>
      <c r="I48" s="9"/>
      <c r="J48" s="9"/>
      <c r="K48" s="131"/>
      <c r="L48" s="67"/>
      <c r="M48" s="67"/>
      <c r="N48" s="67"/>
      <c r="O48" s="67"/>
      <c r="P48" s="67"/>
    </row>
    <row r="49" spans="1:16" ht="15" x14ac:dyDescent="0.2">
      <c r="A49" s="10"/>
      <c r="B49" s="93" t="s">
        <v>103</v>
      </c>
      <c r="C49" s="93" t="s">
        <v>71</v>
      </c>
      <c r="D49" s="93">
        <v>2028</v>
      </c>
      <c r="E49" s="93">
        <v>2028</v>
      </c>
      <c r="F49" s="93">
        <v>2028</v>
      </c>
      <c r="G49" s="93">
        <v>2028</v>
      </c>
      <c r="H49" s="93">
        <v>40</v>
      </c>
      <c r="I49" s="94">
        <v>1</v>
      </c>
      <c r="J49" s="92">
        <v>4180000</v>
      </c>
      <c r="K49" s="132">
        <v>0</v>
      </c>
      <c r="L49" s="95">
        <v>0</v>
      </c>
      <c r="M49" s="95">
        <v>0</v>
      </c>
      <c r="N49" s="86">
        <v>4180000</v>
      </c>
      <c r="O49" s="95">
        <v>0</v>
      </c>
      <c r="P49" s="67"/>
    </row>
    <row r="50" spans="1:16" ht="15" x14ac:dyDescent="0.2">
      <c r="A50" s="10"/>
      <c r="B50" s="93" t="s">
        <v>103</v>
      </c>
      <c r="C50" s="93" t="s">
        <v>91</v>
      </c>
      <c r="D50" s="93">
        <v>2028</v>
      </c>
      <c r="E50" s="93">
        <v>2028</v>
      </c>
      <c r="F50" s="93">
        <v>2028</v>
      </c>
      <c r="G50" s="93">
        <v>2028</v>
      </c>
      <c r="H50" s="93">
        <v>40</v>
      </c>
      <c r="I50" s="94">
        <v>1</v>
      </c>
      <c r="J50" s="92">
        <v>9090000</v>
      </c>
      <c r="K50" s="132">
        <v>0</v>
      </c>
      <c r="L50" s="95">
        <v>0</v>
      </c>
      <c r="M50" s="95">
        <v>0</v>
      </c>
      <c r="N50" s="86">
        <v>9090000</v>
      </c>
      <c r="O50" s="95">
        <v>0</v>
      </c>
      <c r="P50" s="67"/>
    </row>
    <row r="51" spans="1:16" ht="15" x14ac:dyDescent="0.2">
      <c r="A51" s="10"/>
      <c r="B51" s="93" t="s">
        <v>104</v>
      </c>
      <c r="C51" s="93" t="s">
        <v>70</v>
      </c>
      <c r="D51" s="93">
        <v>2028</v>
      </c>
      <c r="E51" s="93">
        <v>2028</v>
      </c>
      <c r="F51" s="93">
        <v>2036</v>
      </c>
      <c r="G51" s="93">
        <v>2032</v>
      </c>
      <c r="H51" s="93">
        <v>40</v>
      </c>
      <c r="I51" s="94">
        <v>1</v>
      </c>
      <c r="J51" s="92">
        <v>4180000</v>
      </c>
      <c r="K51" s="132">
        <v>0</v>
      </c>
      <c r="L51" s="95">
        <v>0</v>
      </c>
      <c r="M51" s="95">
        <v>0</v>
      </c>
      <c r="N51" s="86">
        <v>4180000</v>
      </c>
      <c r="O51" s="95">
        <v>0</v>
      </c>
      <c r="P51" s="67"/>
    </row>
    <row r="52" spans="1:16" ht="15" x14ac:dyDescent="0.2">
      <c r="A52" s="10"/>
      <c r="B52" s="93" t="s">
        <v>104</v>
      </c>
      <c r="C52" s="93" t="s">
        <v>92</v>
      </c>
      <c r="D52" s="93">
        <v>2028</v>
      </c>
      <c r="E52" s="93">
        <v>2028</v>
      </c>
      <c r="F52" s="93">
        <v>2036</v>
      </c>
      <c r="G52" s="93">
        <v>2032</v>
      </c>
      <c r="H52" s="93">
        <v>40</v>
      </c>
      <c r="I52" s="94">
        <v>1</v>
      </c>
      <c r="J52" s="92">
        <v>9090000</v>
      </c>
      <c r="K52" s="132">
        <v>0</v>
      </c>
      <c r="L52" s="95">
        <v>0</v>
      </c>
      <c r="M52" s="95">
        <v>0</v>
      </c>
      <c r="N52" s="86">
        <v>9090000</v>
      </c>
      <c r="O52" s="95">
        <v>0</v>
      </c>
      <c r="P52" s="67"/>
    </row>
    <row r="53" spans="1:16" ht="15" x14ac:dyDescent="0.2">
      <c r="A53" s="10"/>
      <c r="B53" s="93" t="s">
        <v>3</v>
      </c>
      <c r="C53" s="93" t="s">
        <v>70</v>
      </c>
      <c r="D53" s="93">
        <v>2032</v>
      </c>
      <c r="E53" s="93">
        <v>2028</v>
      </c>
      <c r="F53" s="93" t="e">
        <v>#N/A</v>
      </c>
      <c r="G53" s="93" t="e">
        <v>#N/A</v>
      </c>
      <c r="H53" s="93">
        <v>40</v>
      </c>
      <c r="I53" s="94">
        <v>1</v>
      </c>
      <c r="J53" s="92">
        <v>4180000</v>
      </c>
      <c r="K53" s="132">
        <v>0</v>
      </c>
      <c r="L53" s="95">
        <v>0</v>
      </c>
      <c r="M53" s="95">
        <v>0</v>
      </c>
      <c r="N53" s="86">
        <v>4180000</v>
      </c>
      <c r="O53" s="95">
        <v>0</v>
      </c>
      <c r="P53" s="67"/>
    </row>
    <row r="54" spans="1:16" ht="15" x14ac:dyDescent="0.2">
      <c r="A54" s="10"/>
      <c r="B54" s="93" t="s">
        <v>3</v>
      </c>
      <c r="C54" s="93" t="s">
        <v>92</v>
      </c>
      <c r="D54" s="93">
        <v>2032</v>
      </c>
      <c r="E54" s="93">
        <v>2028</v>
      </c>
      <c r="F54" s="93" t="e">
        <v>#N/A</v>
      </c>
      <c r="G54" s="93" t="e">
        <v>#N/A</v>
      </c>
      <c r="H54" s="93">
        <v>40</v>
      </c>
      <c r="I54" s="94">
        <v>1</v>
      </c>
      <c r="J54" s="92">
        <v>9090000</v>
      </c>
      <c r="K54" s="132">
        <v>0</v>
      </c>
      <c r="L54" s="95">
        <v>0</v>
      </c>
      <c r="M54" s="95">
        <v>0</v>
      </c>
      <c r="N54" s="86">
        <v>9090000</v>
      </c>
      <c r="O54" s="95">
        <v>0</v>
      </c>
      <c r="P54" s="67"/>
    </row>
    <row r="55" spans="1:16" ht="15" x14ac:dyDescent="0.2">
      <c r="A55" s="10"/>
      <c r="B55" s="93" t="s">
        <v>6</v>
      </c>
      <c r="C55" s="93" t="s">
        <v>70</v>
      </c>
      <c r="D55" s="93">
        <v>2032</v>
      </c>
      <c r="E55" s="93">
        <v>2028</v>
      </c>
      <c r="F55" s="93" t="e">
        <v>#N/A</v>
      </c>
      <c r="G55" s="93" t="e">
        <v>#N/A</v>
      </c>
      <c r="H55" s="93">
        <v>40</v>
      </c>
      <c r="I55" s="94">
        <v>1</v>
      </c>
      <c r="J55" s="92">
        <v>4180000</v>
      </c>
      <c r="K55" s="132">
        <v>0</v>
      </c>
      <c r="L55" s="95">
        <v>0</v>
      </c>
      <c r="M55" s="95">
        <v>0</v>
      </c>
      <c r="N55" s="86">
        <v>4180000</v>
      </c>
      <c r="O55" s="95">
        <v>0</v>
      </c>
      <c r="P55" s="67"/>
    </row>
    <row r="56" spans="1:16" ht="15" x14ac:dyDescent="0.2">
      <c r="A56" s="10"/>
      <c r="B56" s="93" t="s">
        <v>6</v>
      </c>
      <c r="C56" s="93" t="s">
        <v>92</v>
      </c>
      <c r="D56" s="93">
        <v>2032</v>
      </c>
      <c r="E56" s="93">
        <v>2028</v>
      </c>
      <c r="F56" s="93" t="e">
        <v>#N/A</v>
      </c>
      <c r="G56" s="93" t="e">
        <v>#N/A</v>
      </c>
      <c r="H56" s="93">
        <v>40</v>
      </c>
      <c r="I56" s="94">
        <v>1</v>
      </c>
      <c r="J56" s="159">
        <v>9090000</v>
      </c>
      <c r="K56" s="160">
        <v>0</v>
      </c>
      <c r="L56" s="161">
        <v>0</v>
      </c>
      <c r="M56" s="161">
        <v>0</v>
      </c>
      <c r="N56" s="162">
        <v>9090000</v>
      </c>
      <c r="O56" s="161">
        <v>0</v>
      </c>
      <c r="P56" s="163"/>
    </row>
    <row r="57" spans="1:16" ht="15.75" x14ac:dyDescent="0.25">
      <c r="A57" s="10"/>
      <c r="B57" s="8" t="s">
        <v>117</v>
      </c>
      <c r="C57" s="8" t="s">
        <v>151</v>
      </c>
      <c r="D57" s="8"/>
      <c r="E57" s="8"/>
      <c r="F57" s="8"/>
      <c r="G57" s="8"/>
      <c r="H57" s="8"/>
      <c r="I57" s="29"/>
      <c r="J57" s="29"/>
      <c r="K57" s="133"/>
      <c r="L57" s="67"/>
      <c r="M57" s="67"/>
      <c r="N57" s="67"/>
      <c r="O57" s="67"/>
      <c r="P57" s="67"/>
    </row>
    <row r="58" spans="1:16" ht="15" x14ac:dyDescent="0.2">
      <c r="A58" s="10"/>
      <c r="B58" s="93" t="s">
        <v>103</v>
      </c>
      <c r="C58" s="93" t="s">
        <v>71</v>
      </c>
      <c r="D58" s="93">
        <v>2028</v>
      </c>
      <c r="E58" s="93">
        <v>2028</v>
      </c>
      <c r="F58" s="93">
        <v>2028</v>
      </c>
      <c r="G58" s="93">
        <v>2028</v>
      </c>
      <c r="H58" s="93">
        <v>40</v>
      </c>
      <c r="I58" s="94">
        <v>1</v>
      </c>
      <c r="J58" s="92">
        <v>23480000</v>
      </c>
      <c r="K58" s="132">
        <v>0</v>
      </c>
      <c r="L58" s="95">
        <v>0</v>
      </c>
      <c r="M58" s="95">
        <v>0</v>
      </c>
      <c r="N58" s="86">
        <v>23480000</v>
      </c>
      <c r="O58" s="95">
        <v>0</v>
      </c>
      <c r="P58" s="67"/>
    </row>
    <row r="59" spans="1:16" ht="15" x14ac:dyDescent="0.2">
      <c r="A59" s="10"/>
      <c r="B59" s="93" t="s">
        <v>103</v>
      </c>
      <c r="C59" s="93" t="s">
        <v>91</v>
      </c>
      <c r="D59" s="93">
        <v>2028</v>
      </c>
      <c r="E59" s="93">
        <v>2028</v>
      </c>
      <c r="F59" s="93">
        <v>2028</v>
      </c>
      <c r="G59" s="93">
        <v>2028</v>
      </c>
      <c r="H59" s="93">
        <v>40</v>
      </c>
      <c r="I59" s="94">
        <v>1</v>
      </c>
      <c r="J59" s="92">
        <v>4422000</v>
      </c>
      <c r="K59" s="132">
        <v>0</v>
      </c>
      <c r="L59" s="95">
        <v>0</v>
      </c>
      <c r="M59" s="95">
        <v>0</v>
      </c>
      <c r="N59" s="86">
        <v>4422000</v>
      </c>
      <c r="O59" s="95">
        <v>0</v>
      </c>
      <c r="P59" s="67"/>
    </row>
    <row r="60" spans="1:16" ht="15" x14ac:dyDescent="0.2">
      <c r="A60" s="10"/>
      <c r="B60" s="93" t="s">
        <v>104</v>
      </c>
      <c r="C60" s="93" t="s">
        <v>70</v>
      </c>
      <c r="D60" s="93">
        <v>2028</v>
      </c>
      <c r="E60" s="93">
        <v>2028</v>
      </c>
      <c r="F60" s="93">
        <v>2036</v>
      </c>
      <c r="G60" s="93">
        <v>2032</v>
      </c>
      <c r="H60" s="93">
        <v>40</v>
      </c>
      <c r="I60" s="94">
        <v>1</v>
      </c>
      <c r="J60" s="92">
        <v>23480000</v>
      </c>
      <c r="K60" s="132">
        <v>0</v>
      </c>
      <c r="L60" s="95">
        <v>0</v>
      </c>
      <c r="M60" s="95">
        <v>0</v>
      </c>
      <c r="N60" s="86">
        <v>23480000</v>
      </c>
      <c r="O60" s="95">
        <v>0</v>
      </c>
      <c r="P60" s="67"/>
    </row>
    <row r="61" spans="1:16" ht="15" x14ac:dyDescent="0.2">
      <c r="A61" s="10"/>
      <c r="B61" s="93" t="s">
        <v>104</v>
      </c>
      <c r="C61" s="93" t="s">
        <v>92</v>
      </c>
      <c r="D61" s="93">
        <v>2028</v>
      </c>
      <c r="E61" s="93">
        <v>2028</v>
      </c>
      <c r="F61" s="93">
        <v>2036</v>
      </c>
      <c r="G61" s="93">
        <v>2032</v>
      </c>
      <c r="H61" s="93">
        <v>40</v>
      </c>
      <c r="I61" s="94">
        <v>1</v>
      </c>
      <c r="J61" s="92">
        <v>4422000</v>
      </c>
      <c r="K61" s="132">
        <v>0</v>
      </c>
      <c r="L61" s="95">
        <v>0</v>
      </c>
      <c r="M61" s="95">
        <v>0</v>
      </c>
      <c r="N61" s="86">
        <v>4422000</v>
      </c>
      <c r="O61" s="95">
        <v>0</v>
      </c>
      <c r="P61" s="67"/>
    </row>
    <row r="62" spans="1:16" ht="15" x14ac:dyDescent="0.2">
      <c r="A62" s="10"/>
      <c r="B62" s="93" t="s">
        <v>3</v>
      </c>
      <c r="C62" s="93" t="s">
        <v>70</v>
      </c>
      <c r="D62" s="93">
        <v>2032</v>
      </c>
      <c r="E62" s="93">
        <v>2028</v>
      </c>
      <c r="F62" s="93" t="e">
        <v>#N/A</v>
      </c>
      <c r="G62" s="93" t="e">
        <v>#N/A</v>
      </c>
      <c r="H62" s="93">
        <v>40</v>
      </c>
      <c r="I62" s="94">
        <v>1</v>
      </c>
      <c r="J62" s="92">
        <v>23480000</v>
      </c>
      <c r="K62" s="132">
        <v>0</v>
      </c>
      <c r="L62" s="95">
        <v>0</v>
      </c>
      <c r="M62" s="95">
        <v>0</v>
      </c>
      <c r="N62" s="86">
        <v>23480000</v>
      </c>
      <c r="O62" s="95">
        <v>0</v>
      </c>
      <c r="P62" s="67"/>
    </row>
    <row r="63" spans="1:16" ht="15" x14ac:dyDescent="0.2">
      <c r="A63" s="10"/>
      <c r="B63" s="93" t="s">
        <v>3</v>
      </c>
      <c r="C63" s="93" t="s">
        <v>92</v>
      </c>
      <c r="D63" s="93">
        <v>2032</v>
      </c>
      <c r="E63" s="93">
        <v>2028</v>
      </c>
      <c r="F63" s="93" t="e">
        <v>#N/A</v>
      </c>
      <c r="G63" s="93" t="e">
        <v>#N/A</v>
      </c>
      <c r="H63" s="93">
        <v>40</v>
      </c>
      <c r="I63" s="94">
        <v>1</v>
      </c>
      <c r="J63" s="92">
        <v>4422000</v>
      </c>
      <c r="K63" s="132">
        <v>0</v>
      </c>
      <c r="L63" s="95">
        <v>0</v>
      </c>
      <c r="M63" s="95">
        <v>0</v>
      </c>
      <c r="N63" s="86">
        <v>4422000</v>
      </c>
      <c r="O63" s="95">
        <v>0</v>
      </c>
      <c r="P63" s="67"/>
    </row>
    <row r="64" spans="1:16" ht="15" x14ac:dyDescent="0.2">
      <c r="A64" s="10"/>
      <c r="B64" s="93" t="s">
        <v>6</v>
      </c>
      <c r="C64" s="93" t="s">
        <v>70</v>
      </c>
      <c r="D64" s="93">
        <v>2032</v>
      </c>
      <c r="E64" s="93">
        <v>2028</v>
      </c>
      <c r="F64" s="93" t="e">
        <v>#N/A</v>
      </c>
      <c r="G64" s="93" t="e">
        <v>#N/A</v>
      </c>
      <c r="H64" s="93">
        <v>40</v>
      </c>
      <c r="I64" s="94">
        <v>1</v>
      </c>
      <c r="J64" s="92">
        <v>23480000</v>
      </c>
      <c r="K64" s="132">
        <v>0</v>
      </c>
      <c r="L64" s="95">
        <v>0</v>
      </c>
      <c r="M64" s="95">
        <v>0</v>
      </c>
      <c r="N64" s="86">
        <v>23480000</v>
      </c>
      <c r="O64" s="95">
        <v>0</v>
      </c>
      <c r="P64" s="67"/>
    </row>
    <row r="65" spans="1:27" ht="15" x14ac:dyDescent="0.2">
      <c r="A65" s="10"/>
      <c r="B65" s="93" t="s">
        <v>6</v>
      </c>
      <c r="C65" s="93" t="s">
        <v>92</v>
      </c>
      <c r="D65" s="93">
        <v>2032</v>
      </c>
      <c r="E65" s="93">
        <v>2028</v>
      </c>
      <c r="F65" s="93" t="e">
        <v>#N/A</v>
      </c>
      <c r="G65" s="93" t="e">
        <v>#N/A</v>
      </c>
      <c r="H65" s="93">
        <v>40</v>
      </c>
      <c r="I65" s="94">
        <v>1</v>
      </c>
      <c r="J65" s="92">
        <v>4422000</v>
      </c>
      <c r="K65" s="132">
        <v>0</v>
      </c>
      <c r="L65" s="95">
        <v>0</v>
      </c>
      <c r="M65" s="95">
        <v>0</v>
      </c>
      <c r="N65" s="86">
        <v>4422000</v>
      </c>
      <c r="O65" s="95">
        <v>0</v>
      </c>
      <c r="P65" s="67"/>
    </row>
    <row r="66" spans="1:27" x14ac:dyDescent="0.2">
      <c r="I66" s="23"/>
    </row>
    <row r="67" spans="1:27" x14ac:dyDescent="0.2"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0"/>
      <c r="AA67" s="70"/>
    </row>
    <row r="68" spans="1:27" ht="15" x14ac:dyDescent="0.25">
      <c r="B68" s="8" t="s">
        <v>13</v>
      </c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</row>
    <row r="69" spans="1:27" ht="15" x14ac:dyDescent="0.2">
      <c r="B69" s="11" t="s">
        <v>28</v>
      </c>
      <c r="C69" s="11" t="s">
        <v>15</v>
      </c>
      <c r="D69" s="15" t="s">
        <v>100</v>
      </c>
      <c r="E69" s="15" t="s">
        <v>20</v>
      </c>
      <c r="F69" s="12">
        <v>2022</v>
      </c>
      <c r="G69" s="12">
        <v>2023</v>
      </c>
      <c r="H69" s="12">
        <v>2024</v>
      </c>
      <c r="I69" s="12">
        <v>2025</v>
      </c>
      <c r="J69" s="12">
        <v>2026</v>
      </c>
      <c r="K69" s="12">
        <v>2027</v>
      </c>
      <c r="L69" s="12">
        <v>2028</v>
      </c>
      <c r="M69" s="12">
        <v>2029</v>
      </c>
      <c r="N69" s="12">
        <v>2030</v>
      </c>
      <c r="O69" s="12">
        <v>2031</v>
      </c>
      <c r="P69" s="12">
        <v>2032</v>
      </c>
      <c r="Q69" s="12">
        <v>2033</v>
      </c>
      <c r="R69" s="12">
        <v>2034</v>
      </c>
      <c r="S69" s="12">
        <v>2035</v>
      </c>
      <c r="T69" s="12">
        <v>2036</v>
      </c>
      <c r="U69" s="12">
        <v>2037</v>
      </c>
      <c r="V69" s="12">
        <v>2038</v>
      </c>
      <c r="W69" s="12">
        <v>2039</v>
      </c>
      <c r="X69" s="12">
        <v>2040</v>
      </c>
      <c r="Y69" s="12">
        <v>2041</v>
      </c>
    </row>
    <row r="70" spans="1:27" x14ac:dyDescent="0.2">
      <c r="B70" s="105" t="s">
        <v>1</v>
      </c>
      <c r="C70" s="105"/>
      <c r="D70" s="107"/>
      <c r="E70" s="107" t="s">
        <v>29</v>
      </c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</row>
    <row r="71" spans="1:27" x14ac:dyDescent="0.2">
      <c r="B71" s="106" t="s">
        <v>103</v>
      </c>
      <c r="C71" s="106" t="s">
        <v>71</v>
      </c>
      <c r="D71" s="107">
        <v>1</v>
      </c>
      <c r="E71" s="107" t="s">
        <v>29</v>
      </c>
      <c r="F71" s="87">
        <v>642918.33630776487</v>
      </c>
      <c r="G71" s="87">
        <v>642918.33630776487</v>
      </c>
      <c r="H71" s="87">
        <v>642918.33630776487</v>
      </c>
      <c r="I71" s="87">
        <v>642918.33630776487</v>
      </c>
      <c r="J71" s="87">
        <v>642918.33630776487</v>
      </c>
      <c r="K71" s="87">
        <v>642918.33630776487</v>
      </c>
      <c r="L71" s="87">
        <v>642918.33630776487</v>
      </c>
      <c r="M71" s="87">
        <v>642918.33630776487</v>
      </c>
      <c r="N71" s="87">
        <v>642918.33630776487</v>
      </c>
      <c r="O71" s="87">
        <v>642918.33630776487</v>
      </c>
      <c r="P71" s="87">
        <v>642918.33630776487</v>
      </c>
      <c r="Q71" s="87">
        <v>642918.33630776487</v>
      </c>
      <c r="R71" s="87">
        <v>642918.33630776487</v>
      </c>
      <c r="S71" s="87">
        <v>642918.33630776487</v>
      </c>
      <c r="T71" s="87">
        <v>642918.33630776487</v>
      </c>
      <c r="U71" s="87">
        <v>642918.33630776487</v>
      </c>
      <c r="V71" s="87">
        <v>642918.33630776487</v>
      </c>
      <c r="W71" s="87">
        <v>642918.33630776487</v>
      </c>
      <c r="X71" s="87">
        <v>642918.33630776487</v>
      </c>
      <c r="Y71" s="87">
        <v>642918.33630776487</v>
      </c>
    </row>
    <row r="72" spans="1:27" x14ac:dyDescent="0.2">
      <c r="B72" s="106" t="s">
        <v>103</v>
      </c>
      <c r="C72" s="106" t="s">
        <v>91</v>
      </c>
      <c r="D72" s="107">
        <v>1</v>
      </c>
      <c r="E72" s="107" t="s">
        <v>29</v>
      </c>
      <c r="F72" s="87">
        <v>1818760.8636922347</v>
      </c>
      <c r="G72" s="87">
        <v>1818760.8636922347</v>
      </c>
      <c r="H72" s="87">
        <v>1818760.8636922347</v>
      </c>
      <c r="I72" s="87">
        <v>1818760.8636922347</v>
      </c>
      <c r="J72" s="87">
        <v>1818760.8636922347</v>
      </c>
      <c r="K72" s="87">
        <v>1818760.8636922347</v>
      </c>
      <c r="L72" s="87">
        <v>1818760.8636922347</v>
      </c>
      <c r="M72" s="87">
        <v>1818760.8636922347</v>
      </c>
      <c r="N72" s="87">
        <v>1818760.8636922347</v>
      </c>
      <c r="O72" s="87">
        <v>1818760.8636922347</v>
      </c>
      <c r="P72" s="87">
        <v>1818760.8636922347</v>
      </c>
      <c r="Q72" s="87">
        <v>1818760.8636922347</v>
      </c>
      <c r="R72" s="87">
        <v>1818760.8636922347</v>
      </c>
      <c r="S72" s="87">
        <v>1818760.8636922347</v>
      </c>
      <c r="T72" s="87">
        <v>1818760.8636922347</v>
      </c>
      <c r="U72" s="87">
        <v>1818760.8636922347</v>
      </c>
      <c r="V72" s="87">
        <v>1818760.8636922347</v>
      </c>
      <c r="W72" s="87">
        <v>1818760.8636922347</v>
      </c>
      <c r="X72" s="87">
        <v>1818760.8636922347</v>
      </c>
      <c r="Y72" s="87">
        <v>1818760.8636922347</v>
      </c>
    </row>
    <row r="73" spans="1:27" x14ac:dyDescent="0.2">
      <c r="B73" s="106" t="s">
        <v>103</v>
      </c>
      <c r="C73" s="106" t="s">
        <v>70</v>
      </c>
      <c r="D73" s="107">
        <v>1</v>
      </c>
      <c r="E73" s="107" t="s">
        <v>29</v>
      </c>
      <c r="F73" s="87">
        <v>2455069.06</v>
      </c>
      <c r="G73" s="87">
        <v>2455069.06</v>
      </c>
      <c r="H73" s="87">
        <v>2455069.06</v>
      </c>
      <c r="I73" s="87">
        <v>2455069.06</v>
      </c>
      <c r="J73" s="87">
        <v>2455069.06</v>
      </c>
      <c r="K73" s="87">
        <v>2455069.06</v>
      </c>
      <c r="L73" s="87">
        <v>2455069.06</v>
      </c>
      <c r="M73" s="87">
        <v>2455069.06</v>
      </c>
      <c r="N73" s="87">
        <v>2455069.06</v>
      </c>
      <c r="O73" s="87">
        <v>2455069.06</v>
      </c>
      <c r="P73" s="87">
        <v>2455069.06</v>
      </c>
      <c r="Q73" s="87">
        <v>2455069.06</v>
      </c>
      <c r="R73" s="87">
        <v>2455069.06</v>
      </c>
      <c r="S73" s="87">
        <v>2455069.06</v>
      </c>
      <c r="T73" s="87">
        <v>2455069.06</v>
      </c>
      <c r="U73" s="87">
        <v>2455069.06</v>
      </c>
      <c r="V73" s="87">
        <v>2455069.06</v>
      </c>
      <c r="W73" s="87">
        <v>2455069.06</v>
      </c>
      <c r="X73" s="87">
        <v>2455069.06</v>
      </c>
      <c r="Y73" s="87">
        <v>2455069.06</v>
      </c>
    </row>
    <row r="74" spans="1:27" x14ac:dyDescent="0.2">
      <c r="B74" s="106" t="s">
        <v>104</v>
      </c>
      <c r="C74" s="106" t="s">
        <v>69</v>
      </c>
      <c r="D74" s="107">
        <v>1</v>
      </c>
      <c r="E74" s="107" t="s">
        <v>29</v>
      </c>
      <c r="F74" s="87">
        <v>604003.24</v>
      </c>
      <c r="G74" s="87">
        <v>604003.24</v>
      </c>
      <c r="H74" s="87">
        <v>604003.24</v>
      </c>
      <c r="I74" s="87">
        <v>604003.24</v>
      </c>
      <c r="J74" s="87">
        <v>604003.24</v>
      </c>
      <c r="K74" s="87">
        <v>604003.24</v>
      </c>
      <c r="L74" s="87">
        <v>604003.24</v>
      </c>
      <c r="M74" s="87">
        <v>604003.24</v>
      </c>
      <c r="N74" s="87">
        <v>604003.24</v>
      </c>
      <c r="O74" s="87">
        <v>604003.24</v>
      </c>
      <c r="P74" s="87">
        <v>604003.24</v>
      </c>
      <c r="Q74" s="87">
        <v>604003.24</v>
      </c>
      <c r="R74" s="87">
        <v>604003.24</v>
      </c>
      <c r="S74" s="87">
        <v>604003.24</v>
      </c>
      <c r="T74" s="87">
        <v>604003.24</v>
      </c>
      <c r="U74" s="87">
        <v>604003.24</v>
      </c>
      <c r="V74" s="87">
        <v>604003.24</v>
      </c>
      <c r="W74" s="87">
        <v>604003.24</v>
      </c>
      <c r="X74" s="87">
        <v>604003.24</v>
      </c>
      <c r="Y74" s="87">
        <v>604003.24</v>
      </c>
    </row>
    <row r="75" spans="1:27" x14ac:dyDescent="0.2">
      <c r="B75" s="106" t="s">
        <v>104</v>
      </c>
      <c r="C75" s="106" t="s">
        <v>70</v>
      </c>
      <c r="D75" s="107">
        <v>1</v>
      </c>
      <c r="E75" s="107" t="s">
        <v>29</v>
      </c>
      <c r="F75" s="87">
        <v>642918.33630776487</v>
      </c>
      <c r="G75" s="87">
        <v>642918.33630776487</v>
      </c>
      <c r="H75" s="87">
        <v>642918.33630776487</v>
      </c>
      <c r="I75" s="87">
        <v>642918.33630776487</v>
      </c>
      <c r="J75" s="87">
        <v>642918.33630776487</v>
      </c>
      <c r="K75" s="87">
        <v>642918.33630776487</v>
      </c>
      <c r="L75" s="87">
        <v>642918.33630776487</v>
      </c>
      <c r="M75" s="87">
        <v>642918.33630776487</v>
      </c>
      <c r="N75" s="87">
        <v>642918.33630776487</v>
      </c>
      <c r="O75" s="87">
        <v>642918.33630776487</v>
      </c>
      <c r="P75" s="87">
        <v>642918.33630776487</v>
      </c>
      <c r="Q75" s="87">
        <v>642918.33630776487</v>
      </c>
      <c r="R75" s="87">
        <v>642918.33630776487</v>
      </c>
      <c r="S75" s="87">
        <v>642918.33630776487</v>
      </c>
      <c r="T75" s="87">
        <v>642918.33630776487</v>
      </c>
      <c r="U75" s="87">
        <v>642918.33630776487</v>
      </c>
      <c r="V75" s="87">
        <v>642918.33630776487</v>
      </c>
      <c r="W75" s="87">
        <v>642918.33630776487</v>
      </c>
      <c r="X75" s="87">
        <v>642918.33630776487</v>
      </c>
      <c r="Y75" s="87">
        <v>642918.33630776487</v>
      </c>
    </row>
    <row r="76" spans="1:27" x14ac:dyDescent="0.2">
      <c r="B76" s="106" t="s">
        <v>104</v>
      </c>
      <c r="C76" s="106" t="s">
        <v>92</v>
      </c>
      <c r="D76" s="107">
        <v>1</v>
      </c>
      <c r="E76" s="107" t="s">
        <v>29</v>
      </c>
      <c r="F76" s="87">
        <v>1818760.8636922347</v>
      </c>
      <c r="G76" s="87">
        <v>1818760.8636922347</v>
      </c>
      <c r="H76" s="87">
        <v>1818760.8636922347</v>
      </c>
      <c r="I76" s="87">
        <v>1818760.8636922347</v>
      </c>
      <c r="J76" s="87">
        <v>1818760.8636922347</v>
      </c>
      <c r="K76" s="87">
        <v>1818760.8636922347</v>
      </c>
      <c r="L76" s="87">
        <v>1818760.8636922347</v>
      </c>
      <c r="M76" s="87">
        <v>1818760.8636922347</v>
      </c>
      <c r="N76" s="87">
        <v>1818760.8636922347</v>
      </c>
      <c r="O76" s="87">
        <v>1818760.8636922347</v>
      </c>
      <c r="P76" s="87">
        <v>1818760.8636922347</v>
      </c>
      <c r="Q76" s="87">
        <v>1818760.8636922347</v>
      </c>
      <c r="R76" s="87">
        <v>1818760.8636922347</v>
      </c>
      <c r="S76" s="87">
        <v>1818760.8636922347</v>
      </c>
      <c r="T76" s="87">
        <v>1818760.8636922347</v>
      </c>
      <c r="U76" s="87">
        <v>1818760.8636922347</v>
      </c>
      <c r="V76" s="87">
        <v>1818760.8636922347</v>
      </c>
      <c r="W76" s="87">
        <v>1818760.8636922347</v>
      </c>
      <c r="X76" s="87">
        <v>1818760.8636922347</v>
      </c>
      <c r="Y76" s="87">
        <v>1818760.8636922347</v>
      </c>
    </row>
    <row r="77" spans="1:27" x14ac:dyDescent="0.2">
      <c r="B77" s="106" t="s">
        <v>104</v>
      </c>
      <c r="C77" s="106" t="s">
        <v>72</v>
      </c>
      <c r="D77" s="107">
        <v>1</v>
      </c>
      <c r="E77" s="107" t="s">
        <v>29</v>
      </c>
      <c r="F77" s="87">
        <v>521373.28</v>
      </c>
      <c r="G77" s="87">
        <v>521373.28</v>
      </c>
      <c r="H77" s="87">
        <v>521373.28</v>
      </c>
      <c r="I77" s="87">
        <v>521373.28</v>
      </c>
      <c r="J77" s="87">
        <v>521373.28</v>
      </c>
      <c r="K77" s="87">
        <v>521373.28</v>
      </c>
      <c r="L77" s="87">
        <v>521373.28</v>
      </c>
      <c r="M77" s="87">
        <v>521373.28</v>
      </c>
      <c r="N77" s="87">
        <v>521373.28</v>
      </c>
      <c r="O77" s="87">
        <v>521373.28</v>
      </c>
      <c r="P77" s="87">
        <v>521373.28</v>
      </c>
      <c r="Q77" s="87">
        <v>521373.28</v>
      </c>
      <c r="R77" s="87">
        <v>521373.28</v>
      </c>
      <c r="S77" s="87">
        <v>521373.28</v>
      </c>
      <c r="T77" s="87">
        <v>521373.28</v>
      </c>
      <c r="U77" s="87">
        <v>521373.28</v>
      </c>
      <c r="V77" s="87">
        <v>521373.28</v>
      </c>
      <c r="W77" s="87">
        <v>521373.28</v>
      </c>
      <c r="X77" s="87">
        <v>521373.28</v>
      </c>
      <c r="Y77" s="87">
        <v>521373.28</v>
      </c>
    </row>
    <row r="78" spans="1:27" x14ac:dyDescent="0.2">
      <c r="B78" s="106" t="s">
        <v>104</v>
      </c>
      <c r="C78" s="106" t="s">
        <v>89</v>
      </c>
      <c r="D78" s="107">
        <v>1</v>
      </c>
      <c r="E78" s="107" t="s">
        <v>29</v>
      </c>
      <c r="F78" s="87">
        <v>1025127.74</v>
      </c>
      <c r="G78" s="87">
        <v>1025127.74</v>
      </c>
      <c r="H78" s="87">
        <v>1025127.74</v>
      </c>
      <c r="I78" s="87">
        <v>1025127.74</v>
      </c>
      <c r="J78" s="87">
        <v>1025127.74</v>
      </c>
      <c r="K78" s="87">
        <v>1025127.74</v>
      </c>
      <c r="L78" s="87">
        <v>1025127.74</v>
      </c>
      <c r="M78" s="87">
        <v>1025127.74</v>
      </c>
      <c r="N78" s="87">
        <v>1025127.74</v>
      </c>
      <c r="O78" s="87">
        <v>1025127.74</v>
      </c>
      <c r="P78" s="87">
        <v>1025127.74</v>
      </c>
      <c r="Q78" s="87">
        <v>1025127.74</v>
      </c>
      <c r="R78" s="87">
        <v>1025127.74</v>
      </c>
      <c r="S78" s="87">
        <v>1025127.74</v>
      </c>
      <c r="T78" s="87">
        <v>1025127.74</v>
      </c>
      <c r="U78" s="87">
        <v>1025127.74</v>
      </c>
      <c r="V78" s="87">
        <v>1025127.74</v>
      </c>
      <c r="W78" s="87">
        <v>1025127.74</v>
      </c>
      <c r="X78" s="87">
        <v>1025127.74</v>
      </c>
      <c r="Y78" s="87">
        <v>1025127.74</v>
      </c>
    </row>
    <row r="79" spans="1:27" x14ac:dyDescent="0.2">
      <c r="B79" s="106" t="s">
        <v>2</v>
      </c>
      <c r="C79" s="106" t="s">
        <v>105</v>
      </c>
      <c r="D79" s="107">
        <v>1</v>
      </c>
      <c r="E79" s="107" t="s">
        <v>29</v>
      </c>
      <c r="F79" s="87">
        <v>529557.15500000003</v>
      </c>
      <c r="G79" s="87">
        <v>529557.15500000003</v>
      </c>
      <c r="H79" s="87">
        <v>529557.15500000003</v>
      </c>
      <c r="I79" s="87">
        <v>529557.15500000003</v>
      </c>
      <c r="J79" s="87">
        <v>529557.15500000003</v>
      </c>
      <c r="K79" s="87">
        <v>529557.15500000003</v>
      </c>
      <c r="L79" s="87">
        <v>529557.15500000003</v>
      </c>
      <c r="M79" s="87">
        <v>529557.15500000003</v>
      </c>
      <c r="N79" s="87">
        <v>529557.15500000003</v>
      </c>
      <c r="O79" s="87">
        <v>529557.15500000003</v>
      </c>
      <c r="P79" s="87">
        <v>529557.15500000003</v>
      </c>
      <c r="Q79" s="87">
        <v>529557.15500000003</v>
      </c>
      <c r="R79" s="87">
        <v>529557.15500000003</v>
      </c>
      <c r="S79" s="87">
        <v>529557.15500000003</v>
      </c>
      <c r="T79" s="87">
        <v>529557.15500000003</v>
      </c>
      <c r="U79" s="87">
        <v>529557.15500000003</v>
      </c>
      <c r="V79" s="87">
        <v>529557.15500000003</v>
      </c>
      <c r="W79" s="87">
        <v>529557.15500000003</v>
      </c>
      <c r="X79" s="87">
        <v>529557.15500000003</v>
      </c>
      <c r="Y79" s="87">
        <v>529557.15500000003</v>
      </c>
    </row>
    <row r="80" spans="1:27" x14ac:dyDescent="0.2">
      <c r="B80" s="106" t="s">
        <v>2</v>
      </c>
      <c r="C80" s="106" t="s">
        <v>106</v>
      </c>
      <c r="D80" s="107">
        <v>1</v>
      </c>
      <c r="E80" s="107" t="s">
        <v>29</v>
      </c>
      <c r="F80" s="87">
        <v>1601530.8800000001</v>
      </c>
      <c r="G80" s="87">
        <v>1601530.8800000001</v>
      </c>
      <c r="H80" s="87">
        <v>1601530.8800000001</v>
      </c>
      <c r="I80" s="87">
        <v>1601530.8800000001</v>
      </c>
      <c r="J80" s="87">
        <v>1601530.8800000001</v>
      </c>
      <c r="K80" s="87">
        <v>1601530.8800000001</v>
      </c>
      <c r="L80" s="87">
        <v>1601530.8800000001</v>
      </c>
      <c r="M80" s="87">
        <v>1601530.8800000001</v>
      </c>
      <c r="N80" s="87">
        <v>1601530.8800000001</v>
      </c>
      <c r="O80" s="87">
        <v>1601530.8800000001</v>
      </c>
      <c r="P80" s="87">
        <v>1601530.8800000001</v>
      </c>
      <c r="Q80" s="87">
        <v>1601530.8800000001</v>
      </c>
      <c r="R80" s="87">
        <v>1601530.8800000001</v>
      </c>
      <c r="S80" s="87">
        <v>1601530.8800000001</v>
      </c>
      <c r="T80" s="87">
        <v>1601530.8800000001</v>
      </c>
      <c r="U80" s="87">
        <v>1601530.8800000001</v>
      </c>
      <c r="V80" s="87">
        <v>1601530.8800000001</v>
      </c>
      <c r="W80" s="87">
        <v>1601530.8800000001</v>
      </c>
      <c r="X80" s="87">
        <v>1601530.8800000001</v>
      </c>
      <c r="Y80" s="87">
        <v>1601530.8800000001</v>
      </c>
    </row>
    <row r="81" spans="2:25" x14ac:dyDescent="0.2">
      <c r="B81" s="106" t="s">
        <v>2</v>
      </c>
      <c r="C81" s="106" t="s">
        <v>70</v>
      </c>
      <c r="D81" s="107">
        <v>1</v>
      </c>
      <c r="E81" s="107" t="s">
        <v>29</v>
      </c>
      <c r="F81" s="87">
        <v>2414658.04</v>
      </c>
      <c r="G81" s="87">
        <v>2414658.04</v>
      </c>
      <c r="H81" s="87">
        <v>2414658.04</v>
      </c>
      <c r="I81" s="87">
        <v>2414658.04</v>
      </c>
      <c r="J81" s="87">
        <v>2414658.04</v>
      </c>
      <c r="K81" s="87">
        <v>2414658.04</v>
      </c>
      <c r="L81" s="87">
        <v>2414658.04</v>
      </c>
      <c r="M81" s="87">
        <v>2414658.04</v>
      </c>
      <c r="N81" s="87">
        <v>2414658.04</v>
      </c>
      <c r="O81" s="87">
        <v>2414658.04</v>
      </c>
      <c r="P81" s="87">
        <v>2414658.04</v>
      </c>
      <c r="Q81" s="87">
        <v>2414658.04</v>
      </c>
      <c r="R81" s="87">
        <v>2414658.04</v>
      </c>
      <c r="S81" s="87">
        <v>2414658.04</v>
      </c>
      <c r="T81" s="87">
        <v>2414658.04</v>
      </c>
      <c r="U81" s="87">
        <v>2414658.04</v>
      </c>
      <c r="V81" s="87">
        <v>2414658.04</v>
      </c>
      <c r="W81" s="87">
        <v>2414658.04</v>
      </c>
      <c r="X81" s="87">
        <v>2414658.04</v>
      </c>
      <c r="Y81" s="87">
        <v>2414658.04</v>
      </c>
    </row>
    <row r="82" spans="2:25" x14ac:dyDescent="0.2">
      <c r="B82" s="106" t="s">
        <v>3</v>
      </c>
      <c r="C82" s="106" t="s">
        <v>105</v>
      </c>
      <c r="D82" s="107">
        <v>1</v>
      </c>
      <c r="E82" s="107" t="s">
        <v>29</v>
      </c>
      <c r="F82" s="87">
        <v>529557.15500000003</v>
      </c>
      <c r="G82" s="87">
        <v>529557.15500000003</v>
      </c>
      <c r="H82" s="87">
        <v>529557.15500000003</v>
      </c>
      <c r="I82" s="87">
        <v>529557.15500000003</v>
      </c>
      <c r="J82" s="87">
        <v>529557.15500000003</v>
      </c>
      <c r="K82" s="87">
        <v>529557.15500000003</v>
      </c>
      <c r="L82" s="87">
        <v>529557.15500000003</v>
      </c>
      <c r="M82" s="87">
        <v>529557.15500000003</v>
      </c>
      <c r="N82" s="87">
        <v>529557.15500000003</v>
      </c>
      <c r="O82" s="87">
        <v>529557.15500000003</v>
      </c>
      <c r="P82" s="87">
        <v>529557.15500000003</v>
      </c>
      <c r="Q82" s="87">
        <v>529557.15500000003</v>
      </c>
      <c r="R82" s="87">
        <v>529557.15500000003</v>
      </c>
      <c r="S82" s="87">
        <v>529557.15500000003</v>
      </c>
      <c r="T82" s="87">
        <v>529557.15500000003</v>
      </c>
      <c r="U82" s="87">
        <v>529557.15500000003</v>
      </c>
      <c r="V82" s="87">
        <v>529557.15500000003</v>
      </c>
      <c r="W82" s="87">
        <v>529557.15500000003</v>
      </c>
      <c r="X82" s="87">
        <v>529557.15500000003</v>
      </c>
      <c r="Y82" s="87">
        <v>529557.15500000003</v>
      </c>
    </row>
    <row r="83" spans="2:25" x14ac:dyDescent="0.2">
      <c r="B83" s="106" t="s">
        <v>3</v>
      </c>
      <c r="C83" s="106" t="s">
        <v>106</v>
      </c>
      <c r="D83" s="107">
        <v>1</v>
      </c>
      <c r="E83" s="107" t="s">
        <v>29</v>
      </c>
      <c r="F83" s="87">
        <v>1601530.8800000001</v>
      </c>
      <c r="G83" s="87">
        <v>1601530.8800000001</v>
      </c>
      <c r="H83" s="87">
        <v>1601530.8800000001</v>
      </c>
      <c r="I83" s="87">
        <v>1601530.8800000001</v>
      </c>
      <c r="J83" s="87">
        <v>1601530.8800000001</v>
      </c>
      <c r="K83" s="87">
        <v>1601530.8800000001</v>
      </c>
      <c r="L83" s="87">
        <v>1601530.8800000001</v>
      </c>
      <c r="M83" s="87">
        <v>1601530.8800000001</v>
      </c>
      <c r="N83" s="87">
        <v>1601530.8800000001</v>
      </c>
      <c r="O83" s="87">
        <v>1601530.8800000001</v>
      </c>
      <c r="P83" s="87">
        <v>1601530.8800000001</v>
      </c>
      <c r="Q83" s="87">
        <v>1601530.8800000001</v>
      </c>
      <c r="R83" s="87">
        <v>1601530.8800000001</v>
      </c>
      <c r="S83" s="87">
        <v>1601530.8800000001</v>
      </c>
      <c r="T83" s="87">
        <v>1601530.8800000001</v>
      </c>
      <c r="U83" s="87">
        <v>1601530.8800000001</v>
      </c>
      <c r="V83" s="87">
        <v>1601530.8800000001</v>
      </c>
      <c r="W83" s="87">
        <v>1601530.8800000001</v>
      </c>
      <c r="X83" s="87">
        <v>1601530.8800000001</v>
      </c>
      <c r="Y83" s="87">
        <v>1601530.8800000001</v>
      </c>
    </row>
    <row r="84" spans="2:25" x14ac:dyDescent="0.2">
      <c r="B84" s="106" t="s">
        <v>3</v>
      </c>
      <c r="C84" s="106" t="s">
        <v>70</v>
      </c>
      <c r="D84" s="107">
        <v>1</v>
      </c>
      <c r="E84" s="107" t="s">
        <v>29</v>
      </c>
      <c r="F84" s="87">
        <v>642918.33630776487</v>
      </c>
      <c r="G84" s="87">
        <v>642918.33630776487</v>
      </c>
      <c r="H84" s="87">
        <v>642918.33630776487</v>
      </c>
      <c r="I84" s="87">
        <v>642918.33630776487</v>
      </c>
      <c r="J84" s="87">
        <v>642918.33630776487</v>
      </c>
      <c r="K84" s="87">
        <v>642918.33630776487</v>
      </c>
      <c r="L84" s="87">
        <v>642918.33630776487</v>
      </c>
      <c r="M84" s="87">
        <v>642918.33630776487</v>
      </c>
      <c r="N84" s="87">
        <v>642918.33630776487</v>
      </c>
      <c r="O84" s="87">
        <v>642918.33630776487</v>
      </c>
      <c r="P84" s="87">
        <v>642918.33630776487</v>
      </c>
      <c r="Q84" s="87">
        <v>642918.33630776487</v>
      </c>
      <c r="R84" s="87">
        <v>642918.33630776487</v>
      </c>
      <c r="S84" s="87">
        <v>642918.33630776487</v>
      </c>
      <c r="T84" s="87">
        <v>642918.33630776487</v>
      </c>
      <c r="U84" s="87">
        <v>642918.33630776487</v>
      </c>
      <c r="V84" s="87">
        <v>642918.33630776487</v>
      </c>
      <c r="W84" s="87">
        <v>642918.33630776487</v>
      </c>
      <c r="X84" s="87">
        <v>642918.33630776487</v>
      </c>
      <c r="Y84" s="87">
        <v>642918.33630776487</v>
      </c>
    </row>
    <row r="85" spans="2:25" x14ac:dyDescent="0.2">
      <c r="B85" s="106" t="s">
        <v>3</v>
      </c>
      <c r="C85" s="106" t="s">
        <v>92</v>
      </c>
      <c r="D85" s="107">
        <v>1</v>
      </c>
      <c r="E85" s="107" t="s">
        <v>29</v>
      </c>
      <c r="F85" s="87">
        <v>1818760.8636922347</v>
      </c>
      <c r="G85" s="87">
        <v>1818760.8636922347</v>
      </c>
      <c r="H85" s="87">
        <v>1818760.8636922347</v>
      </c>
      <c r="I85" s="87">
        <v>1818760.8636922347</v>
      </c>
      <c r="J85" s="87">
        <v>1818760.8636922347</v>
      </c>
      <c r="K85" s="87">
        <v>1818760.8636922347</v>
      </c>
      <c r="L85" s="87">
        <v>1818760.8636922347</v>
      </c>
      <c r="M85" s="87">
        <v>1818760.8636922347</v>
      </c>
      <c r="N85" s="87">
        <v>1818760.8636922347</v>
      </c>
      <c r="O85" s="87">
        <v>1818760.8636922347</v>
      </c>
      <c r="P85" s="87">
        <v>1818760.8636922347</v>
      </c>
      <c r="Q85" s="87">
        <v>1818760.8636922347</v>
      </c>
      <c r="R85" s="87">
        <v>1818760.8636922347</v>
      </c>
      <c r="S85" s="87">
        <v>1818760.8636922347</v>
      </c>
      <c r="T85" s="87">
        <v>1818760.8636922347</v>
      </c>
      <c r="U85" s="87">
        <v>1818760.8636922347</v>
      </c>
      <c r="V85" s="87">
        <v>1818760.8636922347</v>
      </c>
      <c r="W85" s="87">
        <v>1818760.8636922347</v>
      </c>
      <c r="X85" s="87">
        <v>1818760.8636922347</v>
      </c>
      <c r="Y85" s="87">
        <v>1818760.8636922347</v>
      </c>
    </row>
    <row r="86" spans="2:25" x14ac:dyDescent="0.2">
      <c r="B86" s="106" t="s">
        <v>3</v>
      </c>
      <c r="C86" s="106" t="s">
        <v>72</v>
      </c>
      <c r="D86" s="107">
        <v>1</v>
      </c>
      <c r="E86" s="107" t="s">
        <v>29</v>
      </c>
      <c r="F86" s="87">
        <v>555753.38</v>
      </c>
      <c r="G86" s="87">
        <v>555753.38</v>
      </c>
      <c r="H86" s="87">
        <v>555753.38</v>
      </c>
      <c r="I86" s="87">
        <v>555753.38</v>
      </c>
      <c r="J86" s="87">
        <v>555753.38</v>
      </c>
      <c r="K86" s="87">
        <v>555753.38</v>
      </c>
      <c r="L86" s="87">
        <v>555753.38</v>
      </c>
      <c r="M86" s="87">
        <v>555753.38</v>
      </c>
      <c r="N86" s="87">
        <v>555753.38</v>
      </c>
      <c r="O86" s="87">
        <v>555753.38</v>
      </c>
      <c r="P86" s="87">
        <v>555753.38</v>
      </c>
      <c r="Q86" s="87">
        <v>555753.38</v>
      </c>
      <c r="R86" s="87">
        <v>555753.38</v>
      </c>
      <c r="S86" s="87">
        <v>555753.38</v>
      </c>
      <c r="T86" s="87">
        <v>555753.38</v>
      </c>
      <c r="U86" s="87">
        <v>555753.38</v>
      </c>
      <c r="V86" s="87">
        <v>555753.38</v>
      </c>
      <c r="W86" s="87">
        <v>555753.38</v>
      </c>
      <c r="X86" s="87">
        <v>555753.38</v>
      </c>
      <c r="Y86" s="87">
        <v>555753.38</v>
      </c>
    </row>
    <row r="87" spans="2:25" x14ac:dyDescent="0.2">
      <c r="B87" s="106" t="s">
        <v>4</v>
      </c>
      <c r="C87" s="106" t="s">
        <v>73</v>
      </c>
      <c r="D87" s="107">
        <v>1</v>
      </c>
      <c r="E87" s="107" t="s">
        <v>29</v>
      </c>
      <c r="F87" s="87" t="s">
        <v>159</v>
      </c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</row>
    <row r="88" spans="2:25" x14ac:dyDescent="0.2">
      <c r="B88" s="106" t="s">
        <v>4</v>
      </c>
      <c r="C88" s="106" t="s">
        <v>109</v>
      </c>
      <c r="D88" s="107">
        <v>1</v>
      </c>
      <c r="E88" s="107" t="s">
        <v>29</v>
      </c>
      <c r="F88" s="87" t="s">
        <v>159</v>
      </c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</row>
    <row r="89" spans="2:25" x14ac:dyDescent="0.2">
      <c r="B89" s="106" t="s">
        <v>4</v>
      </c>
      <c r="C89" s="106" t="s">
        <v>110</v>
      </c>
      <c r="D89" s="107">
        <v>1</v>
      </c>
      <c r="E89" s="107" t="s">
        <v>29</v>
      </c>
      <c r="F89" s="87" t="s">
        <v>159</v>
      </c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</row>
    <row r="90" spans="2:25" x14ac:dyDescent="0.2">
      <c r="B90" s="106" t="s">
        <v>4</v>
      </c>
      <c r="C90" s="106" t="s">
        <v>70</v>
      </c>
      <c r="D90" s="107">
        <v>1</v>
      </c>
      <c r="E90" s="107" t="s">
        <v>29</v>
      </c>
      <c r="F90" s="87" t="s">
        <v>159</v>
      </c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</row>
    <row r="91" spans="2:25" x14ac:dyDescent="0.2">
      <c r="B91" s="106" t="s">
        <v>6</v>
      </c>
      <c r="C91" s="106" t="s">
        <v>73</v>
      </c>
      <c r="D91" s="107">
        <v>1</v>
      </c>
      <c r="E91" s="107" t="s">
        <v>29</v>
      </c>
      <c r="F91" s="87" t="s">
        <v>159</v>
      </c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</row>
    <row r="92" spans="2:25" x14ac:dyDescent="0.2">
      <c r="B92" s="106" t="s">
        <v>6</v>
      </c>
      <c r="C92" s="106" t="s">
        <v>109</v>
      </c>
      <c r="D92" s="107">
        <v>1</v>
      </c>
      <c r="E92" s="107" t="s">
        <v>29</v>
      </c>
      <c r="F92" s="87" t="s">
        <v>159</v>
      </c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</row>
    <row r="93" spans="2:25" x14ac:dyDescent="0.2">
      <c r="B93" s="106" t="s">
        <v>6</v>
      </c>
      <c r="C93" s="106" t="s">
        <v>110</v>
      </c>
      <c r="D93" s="107">
        <v>1</v>
      </c>
      <c r="E93" s="107" t="s">
        <v>29</v>
      </c>
      <c r="F93" s="87" t="s">
        <v>159</v>
      </c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</row>
    <row r="94" spans="2:25" x14ac:dyDescent="0.2">
      <c r="B94" s="106" t="s">
        <v>6</v>
      </c>
      <c r="C94" s="106" t="s">
        <v>70</v>
      </c>
      <c r="D94" s="107">
        <v>1</v>
      </c>
      <c r="E94" s="107" t="s">
        <v>29</v>
      </c>
      <c r="F94" s="87" t="s">
        <v>159</v>
      </c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</row>
    <row r="95" spans="2:25" x14ac:dyDescent="0.2">
      <c r="B95" s="106" t="s">
        <v>6</v>
      </c>
      <c r="C95" s="106" t="s">
        <v>92</v>
      </c>
      <c r="D95" s="107">
        <v>1</v>
      </c>
      <c r="E95" s="107" t="s">
        <v>29</v>
      </c>
      <c r="F95" s="87" t="s">
        <v>159</v>
      </c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</row>
    <row r="96" spans="2:25" x14ac:dyDescent="0.2">
      <c r="B96" s="138" t="s">
        <v>6</v>
      </c>
      <c r="C96" s="138" t="s">
        <v>72</v>
      </c>
      <c r="D96" s="139">
        <v>1</v>
      </c>
      <c r="E96" s="139" t="s">
        <v>29</v>
      </c>
      <c r="F96" s="87" t="s">
        <v>159</v>
      </c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</row>
    <row r="97" spans="1:25" x14ac:dyDescent="0.2">
      <c r="A97" s="13"/>
      <c r="B97" s="138" t="s">
        <v>94</v>
      </c>
      <c r="C97" s="138" t="s">
        <v>160</v>
      </c>
      <c r="D97" s="139">
        <v>0</v>
      </c>
      <c r="E97" s="139" t="s">
        <v>29</v>
      </c>
      <c r="F97" s="87" t="s">
        <v>159</v>
      </c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</row>
    <row r="98" spans="1:25" x14ac:dyDescent="0.2">
      <c r="A98" s="13"/>
      <c r="B98" s="138" t="s">
        <v>94</v>
      </c>
      <c r="C98" s="138" t="s">
        <v>158</v>
      </c>
      <c r="D98" s="139">
        <v>0</v>
      </c>
      <c r="E98" s="139" t="s">
        <v>29</v>
      </c>
      <c r="F98" s="87" t="s">
        <v>159</v>
      </c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</row>
    <row r="99" spans="1:25" x14ac:dyDescent="0.2">
      <c r="A99" s="13"/>
      <c r="B99" s="138" t="s">
        <v>94</v>
      </c>
      <c r="C99" s="138" t="s">
        <v>70</v>
      </c>
      <c r="D99" s="139">
        <v>1</v>
      </c>
      <c r="E99" s="139" t="s">
        <v>29</v>
      </c>
      <c r="F99" s="87" t="s">
        <v>159</v>
      </c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</row>
    <row r="100" spans="1:25" x14ac:dyDescent="0.2">
      <c r="B100" s="138" t="s">
        <v>95</v>
      </c>
      <c r="C100" s="138" t="s">
        <v>160</v>
      </c>
      <c r="D100" s="139">
        <v>0</v>
      </c>
      <c r="E100" s="139" t="s">
        <v>29</v>
      </c>
      <c r="F100" s="87" t="s">
        <v>159</v>
      </c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</row>
    <row r="101" spans="1:25" x14ac:dyDescent="0.2">
      <c r="B101" s="138" t="s">
        <v>95</v>
      </c>
      <c r="C101" s="138" t="s">
        <v>158</v>
      </c>
      <c r="D101" s="139">
        <v>0</v>
      </c>
      <c r="E101" s="139" t="s">
        <v>29</v>
      </c>
      <c r="F101" s="87" t="s">
        <v>159</v>
      </c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</row>
    <row r="102" spans="1:25" x14ac:dyDescent="0.2">
      <c r="B102" s="138" t="s">
        <v>95</v>
      </c>
      <c r="C102" s="138" t="s">
        <v>70</v>
      </c>
      <c r="D102" s="139">
        <v>1</v>
      </c>
      <c r="E102" s="139" t="s">
        <v>29</v>
      </c>
      <c r="F102" s="87" t="s">
        <v>159</v>
      </c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</row>
    <row r="103" spans="1:25" x14ac:dyDescent="0.2">
      <c r="B103" s="138" t="s">
        <v>96</v>
      </c>
      <c r="C103" s="138" t="s">
        <v>161</v>
      </c>
      <c r="D103" s="139">
        <v>0</v>
      </c>
      <c r="E103" s="139" t="s">
        <v>29</v>
      </c>
      <c r="F103" s="87" t="s">
        <v>159</v>
      </c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</row>
    <row r="104" spans="1:25" x14ac:dyDescent="0.2">
      <c r="B104" s="138" t="s">
        <v>96</v>
      </c>
      <c r="C104" s="138" t="s">
        <v>158</v>
      </c>
      <c r="D104" s="139">
        <v>0</v>
      </c>
      <c r="E104" s="139" t="s">
        <v>29</v>
      </c>
      <c r="F104" s="87" t="s">
        <v>159</v>
      </c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</row>
    <row r="105" spans="1:25" x14ac:dyDescent="0.2">
      <c r="B105" s="138" t="s">
        <v>96</v>
      </c>
      <c r="C105" s="138" t="s">
        <v>70</v>
      </c>
      <c r="D105" s="139">
        <v>1</v>
      </c>
      <c r="E105" s="139" t="s">
        <v>29</v>
      </c>
      <c r="F105" s="87" t="s">
        <v>159</v>
      </c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</row>
    <row r="106" spans="1:25" x14ac:dyDescent="0.2">
      <c r="B106" s="138" t="s">
        <v>97</v>
      </c>
      <c r="C106" s="138" t="s">
        <v>161</v>
      </c>
      <c r="D106" s="139">
        <v>0</v>
      </c>
      <c r="E106" s="139" t="s">
        <v>29</v>
      </c>
      <c r="F106" s="87" t="s">
        <v>159</v>
      </c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</row>
    <row r="107" spans="1:25" x14ac:dyDescent="0.2">
      <c r="B107" s="138" t="s">
        <v>97</v>
      </c>
      <c r="C107" s="138" t="s">
        <v>158</v>
      </c>
      <c r="D107" s="139">
        <v>0</v>
      </c>
      <c r="E107" s="139" t="s">
        <v>29</v>
      </c>
      <c r="F107" s="87" t="s">
        <v>159</v>
      </c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</row>
    <row r="108" spans="1:25" x14ac:dyDescent="0.2">
      <c r="B108" s="138" t="s">
        <v>97</v>
      </c>
      <c r="C108" s="138" t="s">
        <v>162</v>
      </c>
      <c r="D108" s="139">
        <v>0</v>
      </c>
      <c r="E108" s="139" t="s">
        <v>29</v>
      </c>
      <c r="F108" s="87" t="s">
        <v>159</v>
      </c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</row>
    <row r="109" spans="1:25" x14ac:dyDescent="0.2">
      <c r="B109" s="138" t="s">
        <v>97</v>
      </c>
      <c r="C109" s="138" t="s">
        <v>70</v>
      </c>
      <c r="D109" s="139">
        <v>1</v>
      </c>
      <c r="E109" s="139" t="s">
        <v>29</v>
      </c>
      <c r="F109" s="87" t="s">
        <v>159</v>
      </c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</row>
    <row r="111" spans="1:25" ht="15" x14ac:dyDescent="0.25">
      <c r="B111" s="8" t="s">
        <v>30</v>
      </c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</row>
    <row r="112" spans="1:25" ht="15" x14ac:dyDescent="0.2">
      <c r="B112" s="11" t="s">
        <v>28</v>
      </c>
      <c r="C112" s="11"/>
      <c r="D112" s="15"/>
      <c r="E112" s="15" t="s">
        <v>20</v>
      </c>
      <c r="F112" s="12">
        <v>2022</v>
      </c>
      <c r="G112" s="12">
        <v>2023</v>
      </c>
      <c r="H112" s="12">
        <v>2024</v>
      </c>
      <c r="I112" s="12">
        <v>2025</v>
      </c>
      <c r="J112" s="12">
        <v>2026</v>
      </c>
      <c r="K112" s="12">
        <v>2027</v>
      </c>
      <c r="L112" s="12">
        <v>2028</v>
      </c>
      <c r="M112" s="12">
        <v>2029</v>
      </c>
      <c r="N112" s="12">
        <v>2030</v>
      </c>
      <c r="O112" s="12">
        <v>2031</v>
      </c>
      <c r="P112" s="12">
        <v>2032</v>
      </c>
      <c r="Q112" s="12">
        <v>2033</v>
      </c>
      <c r="R112" s="12">
        <v>2034</v>
      </c>
      <c r="S112" s="12">
        <v>2035</v>
      </c>
      <c r="T112" s="12">
        <v>2036</v>
      </c>
      <c r="U112" s="12">
        <v>2037</v>
      </c>
      <c r="V112" s="12">
        <v>2038</v>
      </c>
      <c r="W112" s="12">
        <v>2039</v>
      </c>
      <c r="X112" s="12">
        <v>2040</v>
      </c>
      <c r="Y112" s="12">
        <v>2041</v>
      </c>
    </row>
    <row r="113" spans="2:25" x14ac:dyDescent="0.2">
      <c r="B113" s="105" t="s">
        <v>1</v>
      </c>
      <c r="C113" s="105"/>
      <c r="D113" s="107"/>
      <c r="E113" s="107" t="s">
        <v>29</v>
      </c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</row>
    <row r="114" spans="2:25" hidden="1" x14ac:dyDescent="0.2">
      <c r="B114" s="105" t="s">
        <v>103</v>
      </c>
      <c r="C114" s="105"/>
      <c r="D114" s="107"/>
      <c r="E114" s="107" t="s">
        <v>29</v>
      </c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</row>
    <row r="115" spans="2:25" hidden="1" x14ac:dyDescent="0.2">
      <c r="B115" s="105" t="s">
        <v>104</v>
      </c>
      <c r="C115" s="105"/>
      <c r="D115" s="107"/>
      <c r="E115" s="107" t="s">
        <v>29</v>
      </c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</row>
    <row r="116" spans="2:25" hidden="1" x14ac:dyDescent="0.2">
      <c r="B116" s="105" t="s">
        <v>2</v>
      </c>
      <c r="C116" s="105"/>
      <c r="D116" s="107"/>
      <c r="E116" s="107" t="s">
        <v>29</v>
      </c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</row>
    <row r="117" spans="2:25" hidden="1" x14ac:dyDescent="0.2">
      <c r="B117" s="105" t="s">
        <v>3</v>
      </c>
      <c r="C117" s="105"/>
      <c r="D117" s="107"/>
      <c r="E117" s="107" t="s">
        <v>29</v>
      </c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</row>
    <row r="118" spans="2:25" hidden="1" x14ac:dyDescent="0.2">
      <c r="B118" s="105" t="s">
        <v>4</v>
      </c>
      <c r="C118" s="105"/>
      <c r="D118" s="107"/>
      <c r="E118" s="107" t="s">
        <v>29</v>
      </c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</row>
    <row r="119" spans="2:25" hidden="1" x14ac:dyDescent="0.2">
      <c r="B119" s="105" t="s">
        <v>6</v>
      </c>
      <c r="C119" s="105"/>
      <c r="D119" s="107"/>
      <c r="E119" s="107" t="s">
        <v>29</v>
      </c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</row>
    <row r="120" spans="2:25" x14ac:dyDescent="0.2">
      <c r="B120" s="105" t="s">
        <v>94</v>
      </c>
      <c r="C120" s="105"/>
      <c r="D120" s="107"/>
      <c r="E120" s="107" t="s">
        <v>29</v>
      </c>
      <c r="F120" s="87" t="s">
        <v>159</v>
      </c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</row>
    <row r="121" spans="2:25" x14ac:dyDescent="0.2">
      <c r="B121" s="105" t="s">
        <v>95</v>
      </c>
      <c r="C121" s="105"/>
      <c r="D121" s="107"/>
      <c r="E121" s="107" t="s">
        <v>29</v>
      </c>
      <c r="F121" s="87" t="s">
        <v>159</v>
      </c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</row>
    <row r="122" spans="2:25" x14ac:dyDescent="0.2">
      <c r="B122" s="105" t="s">
        <v>96</v>
      </c>
      <c r="C122" s="105"/>
      <c r="D122" s="107"/>
      <c r="E122" s="107" t="s">
        <v>29</v>
      </c>
      <c r="F122" s="87" t="s">
        <v>159</v>
      </c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</row>
    <row r="123" spans="2:25" x14ac:dyDescent="0.2">
      <c r="B123" s="105" t="s">
        <v>97</v>
      </c>
      <c r="C123" s="105"/>
      <c r="D123" s="107"/>
      <c r="E123" s="107" t="s">
        <v>29</v>
      </c>
      <c r="F123" s="87" t="s">
        <v>159</v>
      </c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</row>
    <row r="125" spans="2:25" ht="15" x14ac:dyDescent="0.25">
      <c r="B125" s="8" t="s">
        <v>31</v>
      </c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</row>
    <row r="126" spans="2:25" ht="15" x14ac:dyDescent="0.2">
      <c r="B126" s="11" t="s">
        <v>28</v>
      </c>
      <c r="C126" s="11"/>
      <c r="D126" s="15"/>
      <c r="E126" s="15" t="s">
        <v>20</v>
      </c>
      <c r="F126" s="12">
        <v>2022</v>
      </c>
      <c r="G126" s="12">
        <v>2023</v>
      </c>
      <c r="H126" s="12">
        <v>2024</v>
      </c>
      <c r="I126" s="12">
        <v>2025</v>
      </c>
      <c r="J126" s="12">
        <v>2026</v>
      </c>
      <c r="K126" s="12">
        <v>2027</v>
      </c>
      <c r="L126" s="12">
        <v>2028</v>
      </c>
      <c r="M126" s="12">
        <v>2029</v>
      </c>
      <c r="N126" s="12">
        <v>2030</v>
      </c>
      <c r="O126" s="12">
        <v>2031</v>
      </c>
      <c r="P126" s="12">
        <v>2032</v>
      </c>
      <c r="Q126" s="12">
        <v>2033</v>
      </c>
      <c r="R126" s="12">
        <v>2034</v>
      </c>
      <c r="S126" s="12">
        <v>2035</v>
      </c>
      <c r="T126" s="12">
        <v>2036</v>
      </c>
      <c r="U126" s="12">
        <v>2037</v>
      </c>
      <c r="V126" s="12">
        <v>2038</v>
      </c>
      <c r="W126" s="12">
        <v>2039</v>
      </c>
      <c r="X126" s="12">
        <v>2040</v>
      </c>
      <c r="Y126" s="12">
        <v>2041</v>
      </c>
    </row>
    <row r="127" spans="2:25" x14ac:dyDescent="0.2">
      <c r="B127" s="105" t="s">
        <v>1</v>
      </c>
      <c r="C127" s="105"/>
      <c r="D127" s="107"/>
      <c r="E127" s="107" t="s">
        <v>29</v>
      </c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</row>
    <row r="128" spans="2:25" hidden="1" x14ac:dyDescent="0.2">
      <c r="B128" s="105" t="s">
        <v>103</v>
      </c>
      <c r="C128" s="105"/>
      <c r="D128" s="107"/>
      <c r="E128" s="107" t="s">
        <v>29</v>
      </c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</row>
    <row r="129" spans="2:27" hidden="1" x14ac:dyDescent="0.2">
      <c r="B129" s="105" t="s">
        <v>104</v>
      </c>
      <c r="C129" s="105"/>
      <c r="D129" s="107"/>
      <c r="E129" s="107" t="s">
        <v>29</v>
      </c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</row>
    <row r="130" spans="2:27" hidden="1" x14ac:dyDescent="0.2">
      <c r="B130" s="105" t="s">
        <v>2</v>
      </c>
      <c r="C130" s="105"/>
      <c r="D130" s="107"/>
      <c r="E130" s="107" t="s">
        <v>29</v>
      </c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</row>
    <row r="131" spans="2:27" hidden="1" x14ac:dyDescent="0.2">
      <c r="B131" s="105" t="s">
        <v>3</v>
      </c>
      <c r="C131" s="105"/>
      <c r="D131" s="107"/>
      <c r="E131" s="107" t="s">
        <v>29</v>
      </c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</row>
    <row r="132" spans="2:27" hidden="1" x14ac:dyDescent="0.2">
      <c r="B132" s="105" t="s">
        <v>4</v>
      </c>
      <c r="C132" s="105"/>
      <c r="D132" s="107"/>
      <c r="E132" s="107" t="s">
        <v>29</v>
      </c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</row>
    <row r="133" spans="2:27" hidden="1" x14ac:dyDescent="0.2">
      <c r="B133" s="105" t="s">
        <v>6</v>
      </c>
      <c r="C133" s="105"/>
      <c r="D133" s="107"/>
      <c r="E133" s="107" t="s">
        <v>29</v>
      </c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</row>
    <row r="134" spans="2:27" x14ac:dyDescent="0.2">
      <c r="B134" s="105" t="s">
        <v>94</v>
      </c>
      <c r="C134" s="105"/>
      <c r="D134" s="107"/>
      <c r="E134" s="107" t="s">
        <v>29</v>
      </c>
      <c r="F134" s="87" t="s">
        <v>159</v>
      </c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</row>
    <row r="135" spans="2:27" x14ac:dyDescent="0.2">
      <c r="B135" s="105" t="s">
        <v>95</v>
      </c>
      <c r="C135" s="105"/>
      <c r="D135" s="107"/>
      <c r="E135" s="107" t="s">
        <v>29</v>
      </c>
      <c r="F135" s="87" t="s">
        <v>159</v>
      </c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</row>
    <row r="136" spans="2:27" x14ac:dyDescent="0.2">
      <c r="B136" s="105" t="s">
        <v>96</v>
      </c>
      <c r="C136" s="105"/>
      <c r="D136" s="107"/>
      <c r="E136" s="107" t="s">
        <v>29</v>
      </c>
      <c r="F136" s="87" t="s">
        <v>159</v>
      </c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</row>
    <row r="137" spans="2:27" x14ac:dyDescent="0.2">
      <c r="B137" s="105" t="s">
        <v>97</v>
      </c>
      <c r="C137" s="105"/>
      <c r="D137" s="107"/>
      <c r="E137" s="107" t="s">
        <v>29</v>
      </c>
      <c r="F137" s="87" t="s">
        <v>159</v>
      </c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</row>
    <row r="140" spans="2:27" ht="19.5" x14ac:dyDescent="0.3">
      <c r="B140" s="2" t="s">
        <v>33</v>
      </c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2" spans="2:27" ht="15" x14ac:dyDescent="0.25">
      <c r="B142" s="8" t="s">
        <v>8</v>
      </c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</row>
    <row r="143" spans="2:27" ht="15" x14ac:dyDescent="0.2">
      <c r="B143" s="11" t="s">
        <v>14</v>
      </c>
      <c r="C143" s="11"/>
      <c r="D143" s="15"/>
      <c r="E143" s="15" t="s">
        <v>20</v>
      </c>
      <c r="F143" s="12">
        <v>2022</v>
      </c>
      <c r="G143" s="12">
        <v>2023</v>
      </c>
      <c r="H143" s="12">
        <v>2024</v>
      </c>
      <c r="I143" s="12">
        <v>2025</v>
      </c>
      <c r="J143" s="12">
        <v>2026</v>
      </c>
      <c r="K143" s="12">
        <v>2027</v>
      </c>
      <c r="L143" s="12">
        <v>2028</v>
      </c>
      <c r="M143" s="12">
        <v>2029</v>
      </c>
      <c r="N143" s="12">
        <v>2030</v>
      </c>
      <c r="O143" s="12">
        <v>2031</v>
      </c>
      <c r="P143" s="12">
        <v>2032</v>
      </c>
      <c r="Q143" s="12">
        <v>2033</v>
      </c>
      <c r="R143" s="12">
        <v>2034</v>
      </c>
      <c r="S143" s="12">
        <v>2035</v>
      </c>
      <c r="T143" s="12">
        <v>2036</v>
      </c>
      <c r="U143" s="12">
        <v>2037</v>
      </c>
      <c r="V143" s="12">
        <v>2038</v>
      </c>
      <c r="W143" s="12">
        <v>2039</v>
      </c>
      <c r="X143" s="12">
        <v>2040</v>
      </c>
      <c r="Y143" s="12">
        <v>2041</v>
      </c>
    </row>
    <row r="144" spans="2:27" x14ac:dyDescent="0.2">
      <c r="B144" s="105" t="s">
        <v>1</v>
      </c>
      <c r="C144" s="105"/>
      <c r="D144" s="107"/>
      <c r="E144" s="107" t="s">
        <v>29</v>
      </c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</row>
    <row r="145" spans="2:25" hidden="1" x14ac:dyDescent="0.2">
      <c r="B145" s="105" t="s">
        <v>103</v>
      </c>
      <c r="C145" s="105"/>
      <c r="D145" s="107"/>
      <c r="E145" s="107" t="s">
        <v>29</v>
      </c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</row>
    <row r="146" spans="2:25" hidden="1" x14ac:dyDescent="0.2">
      <c r="B146" s="105" t="s">
        <v>104</v>
      </c>
      <c r="C146" s="105"/>
      <c r="D146" s="107"/>
      <c r="E146" s="107" t="s">
        <v>29</v>
      </c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</row>
    <row r="147" spans="2:25" hidden="1" x14ac:dyDescent="0.2">
      <c r="B147" s="105" t="s">
        <v>2</v>
      </c>
      <c r="C147" s="105"/>
      <c r="D147" s="107"/>
      <c r="E147" s="107" t="s">
        <v>29</v>
      </c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</row>
    <row r="148" spans="2:25" hidden="1" x14ac:dyDescent="0.2">
      <c r="B148" s="105" t="s">
        <v>3</v>
      </c>
      <c r="C148" s="105"/>
      <c r="D148" s="107"/>
      <c r="E148" s="107" t="s">
        <v>29</v>
      </c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</row>
    <row r="149" spans="2:25" x14ac:dyDescent="0.2">
      <c r="B149" s="105" t="s">
        <v>4</v>
      </c>
      <c r="C149" s="105"/>
      <c r="D149" s="107"/>
      <c r="E149" s="107" t="s">
        <v>29</v>
      </c>
      <c r="F149" s="87" t="s">
        <v>159</v>
      </c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</row>
    <row r="150" spans="2:25" x14ac:dyDescent="0.2">
      <c r="B150" s="105" t="s">
        <v>6</v>
      </c>
      <c r="C150" s="105"/>
      <c r="D150" s="107"/>
      <c r="E150" s="107" t="s">
        <v>29</v>
      </c>
      <c r="F150" s="87" t="s">
        <v>159</v>
      </c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</row>
    <row r="151" spans="2:25" x14ac:dyDescent="0.2">
      <c r="B151" s="105" t="s">
        <v>94</v>
      </c>
      <c r="C151" s="105"/>
      <c r="D151" s="107"/>
      <c r="E151" s="107" t="s">
        <v>29</v>
      </c>
      <c r="F151" s="87" t="s">
        <v>159</v>
      </c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</row>
    <row r="152" spans="2:25" x14ac:dyDescent="0.2">
      <c r="B152" s="105" t="s">
        <v>95</v>
      </c>
      <c r="C152" s="105"/>
      <c r="D152" s="107"/>
      <c r="E152" s="107" t="s">
        <v>29</v>
      </c>
      <c r="F152" s="87" t="s">
        <v>159</v>
      </c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</row>
    <row r="153" spans="2:25" x14ac:dyDescent="0.2">
      <c r="B153" s="105" t="s">
        <v>96</v>
      </c>
      <c r="C153" s="105"/>
      <c r="D153" s="107"/>
      <c r="E153" s="107" t="s">
        <v>29</v>
      </c>
      <c r="F153" s="87" t="s">
        <v>159</v>
      </c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</row>
    <row r="154" spans="2:25" x14ac:dyDescent="0.2">
      <c r="B154" s="105" t="s">
        <v>97</v>
      </c>
      <c r="C154" s="105"/>
      <c r="D154" s="107"/>
      <c r="E154" s="107" t="s">
        <v>29</v>
      </c>
      <c r="F154" s="87" t="s">
        <v>159</v>
      </c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</row>
    <row r="156" spans="2:25" ht="15" x14ac:dyDescent="0.25">
      <c r="B156" s="8" t="s">
        <v>9</v>
      </c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</row>
    <row r="157" spans="2:25" ht="15" x14ac:dyDescent="0.2">
      <c r="B157" s="11" t="s">
        <v>14</v>
      </c>
      <c r="C157" s="11"/>
      <c r="D157" s="15"/>
      <c r="E157" s="15" t="s">
        <v>20</v>
      </c>
      <c r="F157" s="12">
        <v>2022</v>
      </c>
      <c r="G157" s="12">
        <v>2023</v>
      </c>
      <c r="H157" s="12">
        <v>2024</v>
      </c>
      <c r="I157" s="12">
        <v>2025</v>
      </c>
      <c r="J157" s="12">
        <v>2026</v>
      </c>
      <c r="K157" s="12">
        <v>2027</v>
      </c>
      <c r="L157" s="12">
        <v>2028</v>
      </c>
      <c r="M157" s="12">
        <v>2029</v>
      </c>
      <c r="N157" s="12">
        <v>2030</v>
      </c>
      <c r="O157" s="12">
        <v>2031</v>
      </c>
      <c r="P157" s="12">
        <v>2032</v>
      </c>
      <c r="Q157" s="12">
        <v>2033</v>
      </c>
      <c r="R157" s="12">
        <v>2034</v>
      </c>
      <c r="S157" s="12">
        <v>2035</v>
      </c>
      <c r="T157" s="12">
        <v>2036</v>
      </c>
      <c r="U157" s="12">
        <v>2037</v>
      </c>
      <c r="V157" s="12">
        <v>2038</v>
      </c>
      <c r="W157" s="12">
        <v>2039</v>
      </c>
      <c r="X157" s="12">
        <v>2040</v>
      </c>
      <c r="Y157" s="12">
        <v>2041</v>
      </c>
    </row>
    <row r="158" spans="2:25" x14ac:dyDescent="0.2">
      <c r="B158" s="105" t="s">
        <v>1</v>
      </c>
      <c r="C158" s="105"/>
      <c r="D158" s="107"/>
      <c r="E158" s="107" t="s">
        <v>29</v>
      </c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2:25" hidden="1" x14ac:dyDescent="0.2">
      <c r="B159" s="105" t="s">
        <v>103</v>
      </c>
      <c r="C159" s="105"/>
      <c r="D159" s="107"/>
      <c r="E159" s="107" t="s">
        <v>29</v>
      </c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</row>
    <row r="160" spans="2:25" hidden="1" x14ac:dyDescent="0.2">
      <c r="B160" s="105" t="s">
        <v>104</v>
      </c>
      <c r="C160" s="105"/>
      <c r="D160" s="107"/>
      <c r="E160" s="107" t="s">
        <v>29</v>
      </c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</row>
    <row r="161" spans="2:25" hidden="1" x14ac:dyDescent="0.2">
      <c r="B161" s="105" t="s">
        <v>2</v>
      </c>
      <c r="C161" s="105"/>
      <c r="D161" s="107"/>
      <c r="E161" s="107" t="s">
        <v>29</v>
      </c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</row>
    <row r="162" spans="2:25" hidden="1" x14ac:dyDescent="0.2">
      <c r="B162" s="105" t="s">
        <v>3</v>
      </c>
      <c r="C162" s="105"/>
      <c r="D162" s="107"/>
      <c r="E162" s="107" t="s">
        <v>29</v>
      </c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</row>
    <row r="163" spans="2:25" x14ac:dyDescent="0.2">
      <c r="B163" s="105" t="s">
        <v>4</v>
      </c>
      <c r="C163" s="105"/>
      <c r="D163" s="107"/>
      <c r="E163" s="107" t="s">
        <v>29</v>
      </c>
      <c r="F163" s="87" t="s">
        <v>159</v>
      </c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</row>
    <row r="164" spans="2:25" x14ac:dyDescent="0.2">
      <c r="B164" s="105" t="s">
        <v>6</v>
      </c>
      <c r="C164" s="105"/>
      <c r="D164" s="107"/>
      <c r="E164" s="107" t="s">
        <v>29</v>
      </c>
      <c r="F164" s="87" t="s">
        <v>159</v>
      </c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</row>
    <row r="165" spans="2:25" x14ac:dyDescent="0.2">
      <c r="B165" s="105" t="s">
        <v>94</v>
      </c>
      <c r="C165" s="105"/>
      <c r="D165" s="107"/>
      <c r="E165" s="107" t="s">
        <v>29</v>
      </c>
      <c r="F165" s="87" t="s">
        <v>159</v>
      </c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</row>
    <row r="166" spans="2:25" x14ac:dyDescent="0.2">
      <c r="B166" s="105" t="s">
        <v>95</v>
      </c>
      <c r="C166" s="105"/>
      <c r="D166" s="107"/>
      <c r="E166" s="107" t="s">
        <v>29</v>
      </c>
      <c r="F166" s="87" t="s">
        <v>159</v>
      </c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</row>
    <row r="167" spans="2:25" x14ac:dyDescent="0.2">
      <c r="B167" s="105" t="s">
        <v>96</v>
      </c>
      <c r="C167" s="105"/>
      <c r="D167" s="107"/>
      <c r="E167" s="107" t="s">
        <v>29</v>
      </c>
      <c r="F167" s="87" t="s">
        <v>159</v>
      </c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</row>
    <row r="168" spans="2:25" x14ac:dyDescent="0.2">
      <c r="B168" s="105" t="s">
        <v>97</v>
      </c>
      <c r="C168" s="105"/>
      <c r="D168" s="107"/>
      <c r="E168" s="107" t="s">
        <v>29</v>
      </c>
      <c r="F168" s="87" t="s">
        <v>159</v>
      </c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</row>
    <row r="170" spans="2:25" ht="15" x14ac:dyDescent="0.25">
      <c r="B170" s="8" t="s">
        <v>119</v>
      </c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</row>
    <row r="171" spans="2:25" ht="15" x14ac:dyDescent="0.2">
      <c r="B171" s="11" t="s">
        <v>14</v>
      </c>
      <c r="C171" s="11"/>
      <c r="D171" s="15"/>
      <c r="E171" s="15" t="s">
        <v>20</v>
      </c>
      <c r="F171" s="12">
        <v>2022</v>
      </c>
      <c r="G171" s="12">
        <v>2023</v>
      </c>
      <c r="H171" s="12">
        <v>2024</v>
      </c>
      <c r="I171" s="12">
        <v>2025</v>
      </c>
      <c r="J171" s="12">
        <v>2026</v>
      </c>
      <c r="K171" s="12">
        <v>2027</v>
      </c>
      <c r="L171" s="12">
        <v>2028</v>
      </c>
      <c r="M171" s="12">
        <v>2029</v>
      </c>
      <c r="N171" s="12">
        <v>2030</v>
      </c>
      <c r="O171" s="12">
        <v>2031</v>
      </c>
      <c r="P171" s="12">
        <v>2032</v>
      </c>
      <c r="Q171" s="12">
        <v>2033</v>
      </c>
      <c r="R171" s="12">
        <v>2034</v>
      </c>
      <c r="S171" s="12">
        <v>2035</v>
      </c>
      <c r="T171" s="12">
        <v>2036</v>
      </c>
      <c r="U171" s="12">
        <v>2037</v>
      </c>
      <c r="V171" s="12">
        <v>2038</v>
      </c>
      <c r="W171" s="12">
        <v>2039</v>
      </c>
      <c r="X171" s="12">
        <v>2040</v>
      </c>
      <c r="Y171" s="12">
        <v>2041</v>
      </c>
    </row>
    <row r="172" spans="2:25" x14ac:dyDescent="0.2">
      <c r="B172" s="105" t="s">
        <v>1</v>
      </c>
      <c r="C172" s="105"/>
      <c r="D172" s="107"/>
      <c r="E172" s="107" t="s">
        <v>29</v>
      </c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</row>
    <row r="173" spans="2:25" hidden="1" x14ac:dyDescent="0.2">
      <c r="B173" s="105" t="s">
        <v>103</v>
      </c>
      <c r="C173" s="105"/>
      <c r="D173" s="107"/>
      <c r="E173" s="107" t="s">
        <v>29</v>
      </c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</row>
    <row r="174" spans="2:25" hidden="1" x14ac:dyDescent="0.2">
      <c r="B174" s="105" t="s">
        <v>104</v>
      </c>
      <c r="C174" s="105"/>
      <c r="D174" s="107"/>
      <c r="E174" s="107" t="s">
        <v>29</v>
      </c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</row>
    <row r="175" spans="2:25" hidden="1" x14ac:dyDescent="0.2">
      <c r="B175" s="105" t="s">
        <v>2</v>
      </c>
      <c r="C175" s="105"/>
      <c r="D175" s="107"/>
      <c r="E175" s="107" t="s">
        <v>29</v>
      </c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</row>
    <row r="176" spans="2:25" hidden="1" x14ac:dyDescent="0.2">
      <c r="B176" s="105" t="s">
        <v>3</v>
      </c>
      <c r="C176" s="105"/>
      <c r="D176" s="107"/>
      <c r="E176" s="107" t="s">
        <v>29</v>
      </c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</row>
    <row r="177" spans="2:25" x14ac:dyDescent="0.2">
      <c r="B177" s="105" t="s">
        <v>4</v>
      </c>
      <c r="C177" s="105"/>
      <c r="D177" s="107"/>
      <c r="E177" s="107" t="s">
        <v>29</v>
      </c>
      <c r="F177" s="87" t="s">
        <v>159</v>
      </c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</row>
    <row r="178" spans="2:25" x14ac:dyDescent="0.2">
      <c r="B178" s="105" t="s">
        <v>6</v>
      </c>
      <c r="C178" s="105"/>
      <c r="D178" s="107"/>
      <c r="E178" s="107" t="s">
        <v>29</v>
      </c>
      <c r="F178" s="87" t="s">
        <v>159</v>
      </c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</row>
    <row r="179" spans="2:25" x14ac:dyDescent="0.2">
      <c r="B179" s="105" t="s">
        <v>94</v>
      </c>
      <c r="C179" s="105"/>
      <c r="D179" s="107"/>
      <c r="E179" s="107" t="s">
        <v>29</v>
      </c>
      <c r="F179" s="87" t="s">
        <v>159</v>
      </c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</row>
    <row r="180" spans="2:25" x14ac:dyDescent="0.2">
      <c r="B180" s="105" t="s">
        <v>95</v>
      </c>
      <c r="C180" s="105"/>
      <c r="D180" s="107"/>
      <c r="E180" s="107" t="s">
        <v>29</v>
      </c>
      <c r="F180" s="87" t="s">
        <v>159</v>
      </c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</row>
    <row r="181" spans="2:25" x14ac:dyDescent="0.2">
      <c r="B181" s="105" t="s">
        <v>96</v>
      </c>
      <c r="C181" s="105"/>
      <c r="D181" s="107"/>
      <c r="E181" s="107" t="s">
        <v>29</v>
      </c>
      <c r="F181" s="87" t="s">
        <v>159</v>
      </c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</row>
    <row r="182" spans="2:25" x14ac:dyDescent="0.2">
      <c r="B182" s="105" t="s">
        <v>97</v>
      </c>
      <c r="C182" s="105"/>
      <c r="D182" s="107"/>
      <c r="E182" s="107" t="s">
        <v>29</v>
      </c>
      <c r="F182" s="87" t="s">
        <v>159</v>
      </c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</row>
    <row r="183" spans="2:25" ht="15" x14ac:dyDescent="0.25">
      <c r="B183" s="58"/>
      <c r="G183" s="25"/>
      <c r="H183" s="25"/>
      <c r="I183" s="25"/>
      <c r="J183" s="25"/>
      <c r="K183" s="25"/>
      <c r="L183" s="25"/>
      <c r="M183" s="25"/>
      <c r="N183" s="25"/>
      <c r="O183" s="25"/>
    </row>
    <row r="184" spans="2:25" ht="15" x14ac:dyDescent="0.25">
      <c r="B184" s="8" t="s">
        <v>163</v>
      </c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</row>
    <row r="185" spans="2:25" ht="15" x14ac:dyDescent="0.2">
      <c r="B185" s="11" t="s">
        <v>14</v>
      </c>
      <c r="C185" s="11"/>
      <c r="D185" s="15" t="s">
        <v>142</v>
      </c>
      <c r="E185" s="15" t="s">
        <v>20</v>
      </c>
      <c r="F185" s="12">
        <v>2022</v>
      </c>
      <c r="G185" s="12">
        <v>2023</v>
      </c>
      <c r="H185" s="12">
        <v>2024</v>
      </c>
      <c r="I185" s="12">
        <v>2025</v>
      </c>
      <c r="J185" s="12">
        <v>2026</v>
      </c>
      <c r="K185" s="12">
        <v>2027</v>
      </c>
      <c r="L185" s="12">
        <v>2028</v>
      </c>
      <c r="M185" s="12">
        <v>2029</v>
      </c>
      <c r="N185" s="12">
        <v>2030</v>
      </c>
      <c r="O185" s="12">
        <v>2031</v>
      </c>
      <c r="P185" s="12">
        <v>2032</v>
      </c>
      <c r="Q185" s="12">
        <v>2033</v>
      </c>
      <c r="R185" s="12">
        <v>2034</v>
      </c>
      <c r="S185" s="12">
        <v>2035</v>
      </c>
      <c r="T185" s="12">
        <v>2036</v>
      </c>
      <c r="U185" s="12">
        <v>2037</v>
      </c>
      <c r="V185" s="12">
        <v>2038</v>
      </c>
      <c r="W185" s="12">
        <v>2039</v>
      </c>
      <c r="X185" s="12">
        <v>2040</v>
      </c>
      <c r="Y185" s="12">
        <v>2041</v>
      </c>
    </row>
    <row r="186" spans="2:25" x14ac:dyDescent="0.2">
      <c r="B186" s="105" t="s">
        <v>1</v>
      </c>
      <c r="C186" s="105"/>
      <c r="D186" s="107"/>
      <c r="E186" s="107" t="s">
        <v>90</v>
      </c>
      <c r="F186" s="87">
        <v>0</v>
      </c>
      <c r="G186" s="87">
        <v>0</v>
      </c>
      <c r="H186" s="87">
        <v>8.7361034988070045</v>
      </c>
      <c r="I186" s="87">
        <v>9314.5444808980355</v>
      </c>
      <c r="J186" s="87">
        <v>40909.346697498469</v>
      </c>
      <c r="K186" s="87">
        <v>37156.095166874336</v>
      </c>
      <c r="L186" s="87">
        <v>0</v>
      </c>
      <c r="M186" s="87">
        <v>0</v>
      </c>
      <c r="N186" s="87">
        <v>0</v>
      </c>
      <c r="O186" s="87">
        <v>0</v>
      </c>
      <c r="P186" s="87">
        <v>0</v>
      </c>
      <c r="Q186" s="87">
        <v>0</v>
      </c>
      <c r="R186" s="87">
        <v>0</v>
      </c>
      <c r="S186" s="87">
        <v>0</v>
      </c>
      <c r="T186" s="87">
        <v>0</v>
      </c>
      <c r="U186" s="87">
        <v>0</v>
      </c>
      <c r="V186" s="87">
        <v>0</v>
      </c>
      <c r="W186" s="87">
        <v>0</v>
      </c>
      <c r="X186" s="87">
        <v>0</v>
      </c>
      <c r="Y186" s="87">
        <v>0</v>
      </c>
    </row>
    <row r="187" spans="2:25" x14ac:dyDescent="0.2">
      <c r="B187" s="105" t="s">
        <v>103</v>
      </c>
      <c r="C187" s="105"/>
      <c r="D187" s="107"/>
      <c r="E187" s="107" t="s">
        <v>90</v>
      </c>
      <c r="F187" s="87">
        <v>0</v>
      </c>
      <c r="G187" s="87">
        <v>0</v>
      </c>
      <c r="H187" s="87">
        <v>8.7361034988070045</v>
      </c>
      <c r="I187" s="87">
        <v>9314.5444808980355</v>
      </c>
      <c r="J187" s="87">
        <v>40909.346697498469</v>
      </c>
      <c r="K187" s="87">
        <v>37156.095166874336</v>
      </c>
      <c r="L187" s="87">
        <v>0</v>
      </c>
      <c r="M187" s="87">
        <v>0</v>
      </c>
      <c r="N187" s="87">
        <v>0</v>
      </c>
      <c r="O187" s="87">
        <v>0</v>
      </c>
      <c r="P187" s="87">
        <v>0</v>
      </c>
      <c r="Q187" s="87">
        <v>0</v>
      </c>
      <c r="R187" s="87">
        <v>0</v>
      </c>
      <c r="S187" s="87">
        <v>0</v>
      </c>
      <c r="T187" s="87">
        <v>0</v>
      </c>
      <c r="U187" s="87">
        <v>0</v>
      </c>
      <c r="V187" s="87">
        <v>0</v>
      </c>
      <c r="W187" s="87">
        <v>0</v>
      </c>
      <c r="X187" s="87">
        <v>0</v>
      </c>
      <c r="Y187" s="87">
        <v>0</v>
      </c>
    </row>
    <row r="188" spans="2:25" x14ac:dyDescent="0.2">
      <c r="B188" s="105" t="s">
        <v>104</v>
      </c>
      <c r="C188" s="105"/>
      <c r="D188" s="107"/>
      <c r="E188" s="107" t="s">
        <v>90</v>
      </c>
      <c r="F188" s="87">
        <v>0</v>
      </c>
      <c r="G188" s="87">
        <v>0</v>
      </c>
      <c r="H188" s="87">
        <v>8.7361034988070045</v>
      </c>
      <c r="I188" s="87">
        <v>9314.5444808980355</v>
      </c>
      <c r="J188" s="87">
        <v>40909.346697498469</v>
      </c>
      <c r="K188" s="87">
        <v>116</v>
      </c>
      <c r="L188" s="87">
        <v>0</v>
      </c>
      <c r="M188" s="87">
        <v>0</v>
      </c>
      <c r="N188" s="87">
        <v>0</v>
      </c>
      <c r="O188" s="87">
        <v>0</v>
      </c>
      <c r="P188" s="87">
        <v>0</v>
      </c>
      <c r="Q188" s="87">
        <v>0</v>
      </c>
      <c r="R188" s="87">
        <v>0</v>
      </c>
      <c r="S188" s="87">
        <v>0</v>
      </c>
      <c r="T188" s="87">
        <v>0</v>
      </c>
      <c r="U188" s="87">
        <v>0</v>
      </c>
      <c r="V188" s="87">
        <v>0</v>
      </c>
      <c r="W188" s="87">
        <v>0</v>
      </c>
      <c r="X188" s="87">
        <v>0</v>
      </c>
      <c r="Y188" s="87">
        <v>0</v>
      </c>
    </row>
    <row r="189" spans="2:25" x14ac:dyDescent="0.2">
      <c r="B189" s="105" t="s">
        <v>2</v>
      </c>
      <c r="C189" s="105"/>
      <c r="D189" s="107"/>
      <c r="E189" s="107" t="s">
        <v>90</v>
      </c>
      <c r="F189" s="87">
        <v>0</v>
      </c>
      <c r="G189" s="87">
        <v>0</v>
      </c>
      <c r="H189" s="87">
        <v>8.7361034988070045</v>
      </c>
      <c r="I189" s="87">
        <v>9314.5444808980355</v>
      </c>
      <c r="J189" s="87">
        <v>40909.346697498469</v>
      </c>
      <c r="K189" s="87">
        <v>0</v>
      </c>
      <c r="L189" s="87">
        <v>0</v>
      </c>
      <c r="M189" s="87">
        <v>0</v>
      </c>
      <c r="N189" s="87">
        <v>0</v>
      </c>
      <c r="O189" s="87">
        <v>0</v>
      </c>
      <c r="P189" s="87">
        <v>0</v>
      </c>
      <c r="Q189" s="87">
        <v>0</v>
      </c>
      <c r="R189" s="87">
        <v>0</v>
      </c>
      <c r="S189" s="87">
        <v>0</v>
      </c>
      <c r="T189" s="87">
        <v>0</v>
      </c>
      <c r="U189" s="87">
        <v>0</v>
      </c>
      <c r="V189" s="87">
        <v>0</v>
      </c>
      <c r="W189" s="87">
        <v>0</v>
      </c>
      <c r="X189" s="87">
        <v>0</v>
      </c>
      <c r="Y189" s="87">
        <v>0</v>
      </c>
    </row>
    <row r="190" spans="2:25" x14ac:dyDescent="0.2">
      <c r="B190" s="105" t="s">
        <v>3</v>
      </c>
      <c r="C190" s="105"/>
      <c r="D190" s="107"/>
      <c r="E190" s="107" t="s">
        <v>90</v>
      </c>
      <c r="F190" s="87">
        <v>0</v>
      </c>
      <c r="G190" s="87">
        <v>0</v>
      </c>
      <c r="H190" s="87">
        <v>8.7361034988070045</v>
      </c>
      <c r="I190" s="87">
        <v>9314.5444808980355</v>
      </c>
      <c r="J190" s="87">
        <v>40909.346697498469</v>
      </c>
      <c r="K190" s="87">
        <v>0</v>
      </c>
      <c r="L190" s="87">
        <v>0</v>
      </c>
      <c r="M190" s="87">
        <v>0</v>
      </c>
      <c r="N190" s="87">
        <v>0</v>
      </c>
      <c r="O190" s="87">
        <v>0</v>
      </c>
      <c r="P190" s="87">
        <v>0</v>
      </c>
      <c r="Q190" s="87">
        <v>0</v>
      </c>
      <c r="R190" s="87">
        <v>0</v>
      </c>
      <c r="S190" s="87">
        <v>0</v>
      </c>
      <c r="T190" s="87">
        <v>0</v>
      </c>
      <c r="U190" s="87">
        <v>0</v>
      </c>
      <c r="V190" s="87">
        <v>0</v>
      </c>
      <c r="W190" s="87">
        <v>0</v>
      </c>
      <c r="X190" s="87">
        <v>0</v>
      </c>
      <c r="Y190" s="87">
        <v>0</v>
      </c>
    </row>
    <row r="191" spans="2:25" x14ac:dyDescent="0.2">
      <c r="B191" s="105" t="s">
        <v>4</v>
      </c>
      <c r="C191" s="105"/>
      <c r="D191" s="107"/>
      <c r="E191" s="107" t="s">
        <v>90</v>
      </c>
      <c r="F191" s="87" t="s">
        <v>159</v>
      </c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</row>
    <row r="192" spans="2:25" x14ac:dyDescent="0.2">
      <c r="B192" s="105" t="s">
        <v>6</v>
      </c>
      <c r="C192" s="105"/>
      <c r="D192" s="107"/>
      <c r="E192" s="107" t="s">
        <v>90</v>
      </c>
      <c r="F192" s="87" t="s">
        <v>159</v>
      </c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</row>
    <row r="193" spans="2:25" x14ac:dyDescent="0.2">
      <c r="B193" s="105" t="s">
        <v>94</v>
      </c>
      <c r="C193" s="105"/>
      <c r="D193" s="107"/>
      <c r="E193" s="107" t="s">
        <v>90</v>
      </c>
      <c r="F193" s="87" t="s">
        <v>159</v>
      </c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</row>
    <row r="194" spans="2:25" x14ac:dyDescent="0.2">
      <c r="B194" s="105" t="s">
        <v>95</v>
      </c>
      <c r="C194" s="105"/>
      <c r="D194" s="107"/>
      <c r="E194" s="107" t="s">
        <v>90</v>
      </c>
      <c r="F194" s="87" t="s">
        <v>159</v>
      </c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</row>
    <row r="195" spans="2:25" x14ac:dyDescent="0.2">
      <c r="B195" s="105" t="s">
        <v>96</v>
      </c>
      <c r="C195" s="105"/>
      <c r="D195" s="107"/>
      <c r="E195" s="107" t="s">
        <v>90</v>
      </c>
      <c r="F195" s="87" t="s">
        <v>159</v>
      </c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</row>
    <row r="196" spans="2:25" x14ac:dyDescent="0.2">
      <c r="B196" s="105" t="s">
        <v>97</v>
      </c>
      <c r="C196" s="105"/>
      <c r="D196" s="107"/>
      <c r="E196" s="107" t="s">
        <v>90</v>
      </c>
      <c r="F196" s="87" t="s">
        <v>159</v>
      </c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</row>
    <row r="197" spans="2:25" ht="15" x14ac:dyDescent="0.25">
      <c r="B197" s="58"/>
    </row>
    <row r="198" spans="2:25" ht="15" x14ac:dyDescent="0.2">
      <c r="B198" s="11" t="s">
        <v>14</v>
      </c>
      <c r="C198" s="11"/>
      <c r="D198" s="15" t="s">
        <v>74</v>
      </c>
      <c r="E198" s="15" t="s">
        <v>20</v>
      </c>
      <c r="F198" s="12">
        <v>2022</v>
      </c>
      <c r="G198" s="12">
        <v>2023</v>
      </c>
      <c r="H198" s="12">
        <v>2024</v>
      </c>
      <c r="I198" s="12">
        <v>2025</v>
      </c>
      <c r="J198" s="12">
        <v>2026</v>
      </c>
      <c r="K198" s="12">
        <v>2027</v>
      </c>
      <c r="L198" s="12">
        <v>2028</v>
      </c>
      <c r="M198" s="12">
        <v>2029</v>
      </c>
      <c r="N198" s="12">
        <v>2030</v>
      </c>
      <c r="O198" s="12">
        <v>2031</v>
      </c>
      <c r="P198" s="12">
        <v>2032</v>
      </c>
      <c r="Q198" s="12">
        <v>2033</v>
      </c>
      <c r="R198" s="12">
        <v>2034</v>
      </c>
      <c r="S198" s="12">
        <v>2035</v>
      </c>
      <c r="T198" s="12">
        <v>2036</v>
      </c>
      <c r="U198" s="12">
        <v>2037</v>
      </c>
      <c r="V198" s="12">
        <v>2038</v>
      </c>
      <c r="W198" s="12">
        <v>2039</v>
      </c>
      <c r="X198" s="12">
        <v>2040</v>
      </c>
      <c r="Y198" s="12">
        <v>2041</v>
      </c>
    </row>
    <row r="199" spans="2:25" x14ac:dyDescent="0.2">
      <c r="B199" s="105" t="s">
        <v>1</v>
      </c>
      <c r="C199" s="105"/>
      <c r="D199" s="107"/>
      <c r="E199" s="107" t="s">
        <v>90</v>
      </c>
      <c r="F199" s="87">
        <v>0</v>
      </c>
      <c r="G199" s="87">
        <v>12.436684705610322</v>
      </c>
      <c r="H199" s="87">
        <v>274.71598646668161</v>
      </c>
      <c r="I199" s="87">
        <v>16184.002023207668</v>
      </c>
      <c r="J199" s="87">
        <v>62089.957179762932</v>
      </c>
      <c r="K199" s="87">
        <v>56637.672507056232</v>
      </c>
      <c r="L199" s="87">
        <v>0</v>
      </c>
      <c r="M199" s="87">
        <v>0</v>
      </c>
      <c r="N199" s="87">
        <v>0</v>
      </c>
      <c r="O199" s="87">
        <v>0</v>
      </c>
      <c r="P199" s="87">
        <v>0</v>
      </c>
      <c r="Q199" s="87">
        <v>0</v>
      </c>
      <c r="R199" s="87">
        <v>0</v>
      </c>
      <c r="S199" s="87">
        <v>0</v>
      </c>
      <c r="T199" s="87">
        <v>0</v>
      </c>
      <c r="U199" s="87">
        <v>0</v>
      </c>
      <c r="V199" s="87">
        <v>0</v>
      </c>
      <c r="W199" s="87">
        <v>0</v>
      </c>
      <c r="X199" s="87">
        <v>0</v>
      </c>
      <c r="Y199" s="87">
        <v>0</v>
      </c>
    </row>
    <row r="200" spans="2:25" x14ac:dyDescent="0.2">
      <c r="B200" s="105" t="s">
        <v>103</v>
      </c>
      <c r="C200" s="105"/>
      <c r="D200" s="107"/>
      <c r="E200" s="107" t="s">
        <v>90</v>
      </c>
      <c r="F200" s="87">
        <v>0</v>
      </c>
      <c r="G200" s="87">
        <v>12.436684705610322</v>
      </c>
      <c r="H200" s="87">
        <v>274.71598646668161</v>
      </c>
      <c r="I200" s="87">
        <v>16184.002023207668</v>
      </c>
      <c r="J200" s="87">
        <v>62089.957179762932</v>
      </c>
      <c r="K200" s="87">
        <v>56637.672507056232</v>
      </c>
      <c r="L200" s="87">
        <v>0</v>
      </c>
      <c r="M200" s="87">
        <v>0</v>
      </c>
      <c r="N200" s="87">
        <v>0</v>
      </c>
      <c r="O200" s="87">
        <v>0</v>
      </c>
      <c r="P200" s="87">
        <v>0</v>
      </c>
      <c r="Q200" s="87">
        <v>0</v>
      </c>
      <c r="R200" s="87">
        <v>0</v>
      </c>
      <c r="S200" s="87">
        <v>0</v>
      </c>
      <c r="T200" s="87">
        <v>0</v>
      </c>
      <c r="U200" s="87">
        <v>0</v>
      </c>
      <c r="V200" s="87">
        <v>0</v>
      </c>
      <c r="W200" s="87">
        <v>0</v>
      </c>
      <c r="X200" s="87">
        <v>0</v>
      </c>
      <c r="Y200" s="87">
        <v>0</v>
      </c>
    </row>
    <row r="201" spans="2:25" x14ac:dyDescent="0.2">
      <c r="B201" s="105" t="s">
        <v>104</v>
      </c>
      <c r="C201" s="105"/>
      <c r="D201" s="107"/>
      <c r="E201" s="107" t="s">
        <v>90</v>
      </c>
      <c r="F201" s="87">
        <v>0</v>
      </c>
      <c r="G201" s="87">
        <v>12.436684705610322</v>
      </c>
      <c r="H201" s="87">
        <v>274.71598646668161</v>
      </c>
      <c r="I201" s="87">
        <v>16184.002023207668</v>
      </c>
      <c r="J201" s="87">
        <v>62089.957179762932</v>
      </c>
      <c r="K201" s="87">
        <v>4723</v>
      </c>
      <c r="L201" s="87">
        <v>0</v>
      </c>
      <c r="M201" s="87">
        <v>0</v>
      </c>
      <c r="N201" s="87">
        <v>0</v>
      </c>
      <c r="O201" s="87">
        <v>0</v>
      </c>
      <c r="P201" s="87">
        <v>0</v>
      </c>
      <c r="Q201" s="87">
        <v>0</v>
      </c>
      <c r="R201" s="87">
        <v>0</v>
      </c>
      <c r="S201" s="87">
        <v>0</v>
      </c>
      <c r="T201" s="87">
        <v>0</v>
      </c>
      <c r="U201" s="87">
        <v>0</v>
      </c>
      <c r="V201" s="87">
        <v>0</v>
      </c>
      <c r="W201" s="87">
        <v>0</v>
      </c>
      <c r="X201" s="87">
        <v>0</v>
      </c>
      <c r="Y201" s="87">
        <v>0</v>
      </c>
    </row>
    <row r="202" spans="2:25" x14ac:dyDescent="0.2">
      <c r="B202" s="105" t="s">
        <v>2</v>
      </c>
      <c r="C202" s="105"/>
      <c r="D202" s="107"/>
      <c r="E202" s="107" t="s">
        <v>90</v>
      </c>
      <c r="F202" s="87">
        <v>0</v>
      </c>
      <c r="G202" s="87">
        <v>12.436684705610322</v>
      </c>
      <c r="H202" s="87">
        <v>274.71598646668161</v>
      </c>
      <c r="I202" s="87">
        <v>16184.002023207668</v>
      </c>
      <c r="J202" s="87">
        <v>62089.957179762932</v>
      </c>
      <c r="K202" s="87">
        <v>23</v>
      </c>
      <c r="L202" s="87">
        <v>0</v>
      </c>
      <c r="M202" s="87">
        <v>0</v>
      </c>
      <c r="N202" s="87">
        <v>0</v>
      </c>
      <c r="O202" s="87">
        <v>0</v>
      </c>
      <c r="P202" s="87">
        <v>0</v>
      </c>
      <c r="Q202" s="87">
        <v>0</v>
      </c>
      <c r="R202" s="87">
        <v>0</v>
      </c>
      <c r="S202" s="87">
        <v>0</v>
      </c>
      <c r="T202" s="87">
        <v>0</v>
      </c>
      <c r="U202" s="87">
        <v>0</v>
      </c>
      <c r="V202" s="87">
        <v>0</v>
      </c>
      <c r="W202" s="87">
        <v>0</v>
      </c>
      <c r="X202" s="87">
        <v>0</v>
      </c>
      <c r="Y202" s="87">
        <v>0</v>
      </c>
    </row>
    <row r="203" spans="2:25" x14ac:dyDescent="0.2">
      <c r="B203" s="105" t="s">
        <v>3</v>
      </c>
      <c r="C203" s="105"/>
      <c r="D203" s="107"/>
      <c r="E203" s="107" t="s">
        <v>90</v>
      </c>
      <c r="F203" s="87">
        <v>0</v>
      </c>
      <c r="G203" s="87">
        <v>12.436684705610322</v>
      </c>
      <c r="H203" s="87">
        <v>274.71598646668161</v>
      </c>
      <c r="I203" s="87">
        <v>16184.002023207668</v>
      </c>
      <c r="J203" s="87">
        <v>62089.957179762932</v>
      </c>
      <c r="K203" s="87">
        <v>23</v>
      </c>
      <c r="L203" s="87">
        <v>0</v>
      </c>
      <c r="M203" s="87">
        <v>0</v>
      </c>
      <c r="N203" s="87">
        <v>0</v>
      </c>
      <c r="O203" s="87">
        <v>0</v>
      </c>
      <c r="P203" s="87">
        <v>0</v>
      </c>
      <c r="Q203" s="87">
        <v>0</v>
      </c>
      <c r="R203" s="87">
        <v>0</v>
      </c>
      <c r="S203" s="87">
        <v>0</v>
      </c>
      <c r="T203" s="87">
        <v>0</v>
      </c>
      <c r="U203" s="87">
        <v>0</v>
      </c>
      <c r="V203" s="87">
        <v>0</v>
      </c>
      <c r="W203" s="87">
        <v>0</v>
      </c>
      <c r="X203" s="87">
        <v>0</v>
      </c>
      <c r="Y203" s="87">
        <v>0</v>
      </c>
    </row>
    <row r="204" spans="2:25" x14ac:dyDescent="0.2">
      <c r="B204" s="105" t="s">
        <v>4</v>
      </c>
      <c r="C204" s="105"/>
      <c r="D204" s="107"/>
      <c r="E204" s="107" t="s">
        <v>90</v>
      </c>
      <c r="F204" s="87" t="s">
        <v>159</v>
      </c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</row>
    <row r="205" spans="2:25" x14ac:dyDescent="0.2">
      <c r="B205" s="105" t="s">
        <v>6</v>
      </c>
      <c r="C205" s="105"/>
      <c r="D205" s="107"/>
      <c r="E205" s="107" t="s">
        <v>90</v>
      </c>
      <c r="F205" s="87" t="s">
        <v>159</v>
      </c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</row>
    <row r="206" spans="2:25" x14ac:dyDescent="0.2">
      <c r="B206" s="105" t="s">
        <v>94</v>
      </c>
      <c r="C206" s="105"/>
      <c r="D206" s="107"/>
      <c r="E206" s="107" t="s">
        <v>90</v>
      </c>
      <c r="F206" s="87" t="s">
        <v>159</v>
      </c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</row>
    <row r="207" spans="2:25" x14ac:dyDescent="0.2">
      <c r="B207" s="105" t="s">
        <v>95</v>
      </c>
      <c r="C207" s="105"/>
      <c r="D207" s="107"/>
      <c r="E207" s="107" t="s">
        <v>90</v>
      </c>
      <c r="F207" s="87" t="s">
        <v>159</v>
      </c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</row>
    <row r="208" spans="2:25" x14ac:dyDescent="0.2">
      <c r="B208" s="105" t="s">
        <v>96</v>
      </c>
      <c r="C208" s="105"/>
      <c r="D208" s="107"/>
      <c r="E208" s="107" t="s">
        <v>90</v>
      </c>
      <c r="F208" s="87" t="s">
        <v>159</v>
      </c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</row>
    <row r="209" spans="2:25" x14ac:dyDescent="0.2">
      <c r="B209" s="105" t="s">
        <v>97</v>
      </c>
      <c r="C209" s="105"/>
      <c r="D209" s="107"/>
      <c r="E209" s="107" t="s">
        <v>90</v>
      </c>
      <c r="F209" s="87" t="s">
        <v>159</v>
      </c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</row>
    <row r="210" spans="2:25" ht="15" x14ac:dyDescent="0.25">
      <c r="B210" s="58"/>
    </row>
    <row r="211" spans="2:25" ht="15" x14ac:dyDescent="0.2">
      <c r="B211" s="11" t="s">
        <v>14</v>
      </c>
      <c r="C211" s="11"/>
      <c r="D211" s="15" t="s">
        <v>76</v>
      </c>
      <c r="E211" s="15" t="s">
        <v>20</v>
      </c>
      <c r="F211" s="12">
        <v>2022</v>
      </c>
      <c r="G211" s="12">
        <v>2023</v>
      </c>
      <c r="H211" s="12">
        <v>2024</v>
      </c>
      <c r="I211" s="12">
        <v>2025</v>
      </c>
      <c r="J211" s="12">
        <v>2026</v>
      </c>
      <c r="K211" s="12">
        <v>2027</v>
      </c>
      <c r="L211" s="12">
        <v>2028</v>
      </c>
      <c r="M211" s="12">
        <v>2029</v>
      </c>
      <c r="N211" s="12">
        <v>2030</v>
      </c>
      <c r="O211" s="12">
        <v>2031</v>
      </c>
      <c r="P211" s="12">
        <v>2032</v>
      </c>
      <c r="Q211" s="12">
        <v>2033</v>
      </c>
      <c r="R211" s="12">
        <v>2034</v>
      </c>
      <c r="S211" s="12">
        <v>2035</v>
      </c>
      <c r="T211" s="12">
        <v>2036</v>
      </c>
      <c r="U211" s="12">
        <v>2037</v>
      </c>
      <c r="V211" s="12">
        <v>2038</v>
      </c>
      <c r="W211" s="12">
        <v>2039</v>
      </c>
      <c r="X211" s="12">
        <v>2040</v>
      </c>
      <c r="Y211" s="12">
        <v>2041</v>
      </c>
    </row>
    <row r="212" spans="2:25" x14ac:dyDescent="0.2">
      <c r="B212" s="105" t="s">
        <v>1</v>
      </c>
      <c r="C212" s="105"/>
      <c r="D212" s="107"/>
      <c r="E212" s="107" t="s">
        <v>90</v>
      </c>
      <c r="F212" s="87">
        <v>0</v>
      </c>
      <c r="G212" s="87">
        <v>0</v>
      </c>
      <c r="H212" s="87">
        <v>0</v>
      </c>
      <c r="I212" s="87">
        <v>0</v>
      </c>
      <c r="J212" s="87">
        <v>34.120300494417734</v>
      </c>
      <c r="K212" s="87">
        <v>79.169254345702001</v>
      </c>
      <c r="L212" s="87">
        <v>0</v>
      </c>
      <c r="M212" s="87">
        <v>0</v>
      </c>
      <c r="N212" s="87">
        <v>0</v>
      </c>
      <c r="O212" s="87">
        <v>0</v>
      </c>
      <c r="P212" s="87">
        <v>0</v>
      </c>
      <c r="Q212" s="87">
        <v>0</v>
      </c>
      <c r="R212" s="87">
        <v>0</v>
      </c>
      <c r="S212" s="87">
        <v>0</v>
      </c>
      <c r="T212" s="87">
        <v>0</v>
      </c>
      <c r="U212" s="87">
        <v>0</v>
      </c>
      <c r="V212" s="87">
        <v>0</v>
      </c>
      <c r="W212" s="87">
        <v>0</v>
      </c>
      <c r="X212" s="87">
        <v>0</v>
      </c>
      <c r="Y212" s="87">
        <v>0</v>
      </c>
    </row>
    <row r="213" spans="2:25" x14ac:dyDescent="0.2">
      <c r="B213" s="105" t="s">
        <v>103</v>
      </c>
      <c r="C213" s="105"/>
      <c r="D213" s="107"/>
      <c r="E213" s="107" t="s">
        <v>90</v>
      </c>
      <c r="F213" s="87">
        <v>0</v>
      </c>
      <c r="G213" s="87">
        <v>0</v>
      </c>
      <c r="H213" s="87">
        <v>0</v>
      </c>
      <c r="I213" s="87">
        <v>0</v>
      </c>
      <c r="J213" s="87">
        <v>34.120300494417734</v>
      </c>
      <c r="K213" s="87">
        <v>79.169254345702001</v>
      </c>
      <c r="L213" s="87">
        <v>0</v>
      </c>
      <c r="M213" s="87">
        <v>0</v>
      </c>
      <c r="N213" s="87">
        <v>0</v>
      </c>
      <c r="O213" s="87">
        <v>0</v>
      </c>
      <c r="P213" s="87">
        <v>0</v>
      </c>
      <c r="Q213" s="87">
        <v>0</v>
      </c>
      <c r="R213" s="87">
        <v>0</v>
      </c>
      <c r="S213" s="87">
        <v>0</v>
      </c>
      <c r="T213" s="87">
        <v>0</v>
      </c>
      <c r="U213" s="87">
        <v>0</v>
      </c>
      <c r="V213" s="87">
        <v>0</v>
      </c>
      <c r="W213" s="87">
        <v>0</v>
      </c>
      <c r="X213" s="87">
        <v>0</v>
      </c>
      <c r="Y213" s="87">
        <v>0</v>
      </c>
    </row>
    <row r="214" spans="2:25" x14ac:dyDescent="0.2">
      <c r="B214" s="105" t="s">
        <v>104</v>
      </c>
      <c r="C214" s="105"/>
      <c r="D214" s="107"/>
      <c r="E214" s="107" t="s">
        <v>90</v>
      </c>
      <c r="F214" s="87">
        <v>0</v>
      </c>
      <c r="G214" s="87">
        <v>0</v>
      </c>
      <c r="H214" s="87">
        <v>0</v>
      </c>
      <c r="I214" s="87">
        <v>0</v>
      </c>
      <c r="J214" s="87">
        <v>34.120300494417698</v>
      </c>
      <c r="K214" s="87">
        <v>0</v>
      </c>
      <c r="L214" s="87">
        <v>0</v>
      </c>
      <c r="M214" s="87">
        <v>0</v>
      </c>
      <c r="N214" s="87">
        <v>0</v>
      </c>
      <c r="O214" s="87">
        <v>0</v>
      </c>
      <c r="P214" s="87">
        <v>0</v>
      </c>
      <c r="Q214" s="87">
        <v>0</v>
      </c>
      <c r="R214" s="87">
        <v>0</v>
      </c>
      <c r="S214" s="87">
        <v>0</v>
      </c>
      <c r="T214" s="87">
        <v>0</v>
      </c>
      <c r="U214" s="87">
        <v>0</v>
      </c>
      <c r="V214" s="87">
        <v>0</v>
      </c>
      <c r="W214" s="87">
        <v>0</v>
      </c>
      <c r="X214" s="87">
        <v>0</v>
      </c>
      <c r="Y214" s="87">
        <v>0</v>
      </c>
    </row>
    <row r="215" spans="2:25" x14ac:dyDescent="0.2">
      <c r="B215" s="105" t="s">
        <v>2</v>
      </c>
      <c r="C215" s="105"/>
      <c r="D215" s="107"/>
      <c r="E215" s="107" t="s">
        <v>90</v>
      </c>
      <c r="F215" s="87">
        <v>0</v>
      </c>
      <c r="G215" s="87">
        <v>0</v>
      </c>
      <c r="H215" s="87">
        <v>0</v>
      </c>
      <c r="I215" s="87">
        <v>0</v>
      </c>
      <c r="J215" s="87">
        <v>34.120300494417698</v>
      </c>
      <c r="K215" s="87">
        <v>0</v>
      </c>
      <c r="L215" s="87">
        <v>0</v>
      </c>
      <c r="M215" s="87">
        <v>0</v>
      </c>
      <c r="N215" s="87">
        <v>0</v>
      </c>
      <c r="O215" s="87">
        <v>0</v>
      </c>
      <c r="P215" s="87">
        <v>0</v>
      </c>
      <c r="Q215" s="87">
        <v>0</v>
      </c>
      <c r="R215" s="87">
        <v>0</v>
      </c>
      <c r="S215" s="87">
        <v>0</v>
      </c>
      <c r="T215" s="87">
        <v>0</v>
      </c>
      <c r="U215" s="87">
        <v>0</v>
      </c>
      <c r="V215" s="87">
        <v>0</v>
      </c>
      <c r="W215" s="87">
        <v>0</v>
      </c>
      <c r="X215" s="87">
        <v>0</v>
      </c>
      <c r="Y215" s="87">
        <v>0</v>
      </c>
    </row>
    <row r="216" spans="2:25" x14ac:dyDescent="0.2">
      <c r="B216" s="105" t="s">
        <v>3</v>
      </c>
      <c r="C216" s="105"/>
      <c r="D216" s="107"/>
      <c r="E216" s="107" t="s">
        <v>90</v>
      </c>
      <c r="F216" s="87">
        <v>0</v>
      </c>
      <c r="G216" s="87">
        <v>0</v>
      </c>
      <c r="H216" s="87">
        <v>0</v>
      </c>
      <c r="I216" s="87">
        <v>0</v>
      </c>
      <c r="J216" s="87">
        <v>34.120300494417698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0</v>
      </c>
      <c r="Q216" s="87">
        <v>0</v>
      </c>
      <c r="R216" s="87">
        <v>0</v>
      </c>
      <c r="S216" s="87">
        <v>0</v>
      </c>
      <c r="T216" s="87">
        <v>0</v>
      </c>
      <c r="U216" s="87">
        <v>0</v>
      </c>
      <c r="V216" s="87">
        <v>0</v>
      </c>
      <c r="W216" s="87">
        <v>0</v>
      </c>
      <c r="X216" s="87">
        <v>0</v>
      </c>
      <c r="Y216" s="87">
        <v>0</v>
      </c>
    </row>
    <row r="217" spans="2:25" x14ac:dyDescent="0.2">
      <c r="B217" s="105" t="s">
        <v>4</v>
      </c>
      <c r="C217" s="105"/>
      <c r="D217" s="107"/>
      <c r="E217" s="107" t="s">
        <v>90</v>
      </c>
      <c r="F217" s="87" t="s">
        <v>159</v>
      </c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</row>
    <row r="218" spans="2:25" x14ac:dyDescent="0.2">
      <c r="B218" s="105" t="s">
        <v>6</v>
      </c>
      <c r="C218" s="105"/>
      <c r="D218" s="107"/>
      <c r="E218" s="107" t="s">
        <v>90</v>
      </c>
      <c r="F218" s="87" t="s">
        <v>159</v>
      </c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</row>
    <row r="219" spans="2:25" x14ac:dyDescent="0.2">
      <c r="B219" s="105" t="s">
        <v>94</v>
      </c>
      <c r="C219" s="105"/>
      <c r="D219" s="107"/>
      <c r="E219" s="107" t="s">
        <v>90</v>
      </c>
      <c r="F219" s="87" t="s">
        <v>159</v>
      </c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</row>
    <row r="220" spans="2:25" x14ac:dyDescent="0.2">
      <c r="B220" s="105" t="s">
        <v>95</v>
      </c>
      <c r="C220" s="105"/>
      <c r="D220" s="107"/>
      <c r="E220" s="107" t="s">
        <v>90</v>
      </c>
      <c r="F220" s="87" t="s">
        <v>159</v>
      </c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</row>
    <row r="221" spans="2:25" x14ac:dyDescent="0.2">
      <c r="B221" s="105" t="s">
        <v>96</v>
      </c>
      <c r="C221" s="105"/>
      <c r="D221" s="107"/>
      <c r="E221" s="107" t="s">
        <v>90</v>
      </c>
      <c r="F221" s="87" t="s">
        <v>159</v>
      </c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</row>
    <row r="222" spans="2:25" x14ac:dyDescent="0.2">
      <c r="B222" s="105" t="s">
        <v>97</v>
      </c>
      <c r="C222" s="105"/>
      <c r="D222" s="107"/>
      <c r="E222" s="107" t="s">
        <v>90</v>
      </c>
      <c r="F222" s="87" t="s">
        <v>159</v>
      </c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</row>
    <row r="224" spans="2:25" ht="15" x14ac:dyDescent="0.25">
      <c r="B224" s="8" t="s">
        <v>10</v>
      </c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</row>
    <row r="225" spans="2:25" ht="15" x14ac:dyDescent="0.2">
      <c r="B225" s="11" t="s">
        <v>14</v>
      </c>
      <c r="C225" s="11"/>
      <c r="D225" s="15"/>
      <c r="E225" s="15" t="s">
        <v>20</v>
      </c>
      <c r="F225" s="12">
        <v>2022</v>
      </c>
      <c r="G225" s="12">
        <v>2023</v>
      </c>
      <c r="H225" s="12">
        <v>2024</v>
      </c>
      <c r="I225" s="12">
        <v>2025</v>
      </c>
      <c r="J225" s="12">
        <v>2026</v>
      </c>
      <c r="K225" s="12">
        <v>2027</v>
      </c>
      <c r="L225" s="12">
        <v>2028</v>
      </c>
      <c r="M225" s="12">
        <v>2029</v>
      </c>
      <c r="N225" s="12">
        <v>2030</v>
      </c>
      <c r="O225" s="12">
        <v>2031</v>
      </c>
      <c r="P225" s="12">
        <v>2032</v>
      </c>
      <c r="Q225" s="12">
        <v>2033</v>
      </c>
      <c r="R225" s="12">
        <v>2034</v>
      </c>
      <c r="S225" s="12">
        <v>2035</v>
      </c>
      <c r="T225" s="12">
        <v>2036</v>
      </c>
      <c r="U225" s="12">
        <v>2037</v>
      </c>
      <c r="V225" s="12">
        <v>2038</v>
      </c>
      <c r="W225" s="12">
        <v>2039</v>
      </c>
      <c r="X225" s="12">
        <v>2040</v>
      </c>
      <c r="Y225" s="12">
        <v>2041</v>
      </c>
    </row>
    <row r="226" spans="2:25" x14ac:dyDescent="0.2">
      <c r="B226" s="105" t="s">
        <v>1</v>
      </c>
      <c r="C226" s="105"/>
      <c r="D226" s="107"/>
      <c r="E226" s="107" t="s">
        <v>29</v>
      </c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</row>
    <row r="227" spans="2:25" hidden="1" x14ac:dyDescent="0.2">
      <c r="B227" s="105" t="s">
        <v>103</v>
      </c>
      <c r="C227" s="105"/>
      <c r="D227" s="107"/>
      <c r="E227" s="107" t="s">
        <v>29</v>
      </c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</row>
    <row r="228" spans="2:25" hidden="1" x14ac:dyDescent="0.2">
      <c r="B228" s="105" t="s">
        <v>104</v>
      </c>
      <c r="C228" s="105"/>
      <c r="D228" s="107"/>
      <c r="E228" s="107" t="s">
        <v>29</v>
      </c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</row>
    <row r="229" spans="2:25" hidden="1" x14ac:dyDescent="0.2">
      <c r="B229" s="105" t="s">
        <v>2</v>
      </c>
      <c r="C229" s="105"/>
      <c r="D229" s="107"/>
      <c r="E229" s="107" t="s">
        <v>29</v>
      </c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</row>
    <row r="230" spans="2:25" hidden="1" x14ac:dyDescent="0.2">
      <c r="B230" s="105" t="s">
        <v>3</v>
      </c>
      <c r="C230" s="105"/>
      <c r="D230" s="107"/>
      <c r="E230" s="107" t="s">
        <v>29</v>
      </c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</row>
    <row r="231" spans="2:25" x14ac:dyDescent="0.2">
      <c r="B231" s="105" t="s">
        <v>4</v>
      </c>
      <c r="C231" s="105"/>
      <c r="D231" s="107"/>
      <c r="E231" s="107" t="s">
        <v>29</v>
      </c>
      <c r="F231" s="87" t="s">
        <v>159</v>
      </c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</row>
    <row r="232" spans="2:25" x14ac:dyDescent="0.2">
      <c r="B232" s="105" t="s">
        <v>6</v>
      </c>
      <c r="C232" s="105"/>
      <c r="D232" s="107"/>
      <c r="E232" s="107" t="s">
        <v>29</v>
      </c>
      <c r="F232" s="87" t="s">
        <v>159</v>
      </c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</row>
    <row r="233" spans="2:25" x14ac:dyDescent="0.2">
      <c r="B233" s="105" t="s">
        <v>94</v>
      </c>
      <c r="C233" s="105"/>
      <c r="D233" s="107"/>
      <c r="E233" s="107" t="s">
        <v>29</v>
      </c>
      <c r="F233" s="87" t="s">
        <v>159</v>
      </c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</row>
    <row r="234" spans="2:25" x14ac:dyDescent="0.2">
      <c r="B234" s="105" t="s">
        <v>95</v>
      </c>
      <c r="C234" s="105"/>
      <c r="D234" s="107"/>
      <c r="E234" s="107" t="s">
        <v>29</v>
      </c>
      <c r="F234" s="87" t="s">
        <v>159</v>
      </c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</row>
    <row r="235" spans="2:25" x14ac:dyDescent="0.2">
      <c r="B235" s="105" t="s">
        <v>96</v>
      </c>
      <c r="C235" s="105"/>
      <c r="D235" s="107"/>
      <c r="E235" s="107" t="s">
        <v>29</v>
      </c>
      <c r="F235" s="87" t="s">
        <v>159</v>
      </c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</row>
    <row r="236" spans="2:25" x14ac:dyDescent="0.2">
      <c r="B236" s="105" t="s">
        <v>97</v>
      </c>
      <c r="C236" s="105"/>
      <c r="D236" s="107"/>
      <c r="E236" s="107" t="s">
        <v>29</v>
      </c>
      <c r="F236" s="87" t="s">
        <v>159</v>
      </c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</row>
    <row r="237" spans="2:25" hidden="1" x14ac:dyDescent="0.2"/>
    <row r="238" spans="2:25" ht="15" hidden="1" x14ac:dyDescent="0.2">
      <c r="B238" s="11" t="s">
        <v>14</v>
      </c>
      <c r="C238" s="11"/>
      <c r="D238" s="15"/>
      <c r="E238" s="15" t="s">
        <v>20</v>
      </c>
      <c r="F238" s="12">
        <v>2022</v>
      </c>
      <c r="G238" s="12">
        <v>2023</v>
      </c>
      <c r="H238" s="12">
        <v>2024</v>
      </c>
      <c r="I238" s="12">
        <v>2025</v>
      </c>
      <c r="J238" s="12">
        <v>2026</v>
      </c>
      <c r="K238" s="12">
        <v>2027</v>
      </c>
      <c r="L238" s="12">
        <v>2028</v>
      </c>
      <c r="M238" s="12">
        <v>2029</v>
      </c>
      <c r="N238" s="12">
        <v>2030</v>
      </c>
      <c r="O238" s="12">
        <v>2031</v>
      </c>
      <c r="P238" s="12">
        <v>2032</v>
      </c>
      <c r="Q238" s="12">
        <v>2033</v>
      </c>
      <c r="R238" s="12">
        <v>2034</v>
      </c>
      <c r="S238" s="12">
        <v>2035</v>
      </c>
      <c r="T238" s="12">
        <v>2036</v>
      </c>
      <c r="U238" s="12">
        <v>2037</v>
      </c>
      <c r="V238" s="12">
        <v>2038</v>
      </c>
      <c r="W238" s="12">
        <v>2039</v>
      </c>
      <c r="X238" s="12">
        <v>2040</v>
      </c>
      <c r="Y238" s="12">
        <v>2041</v>
      </c>
    </row>
    <row r="239" spans="2:25" hidden="1" x14ac:dyDescent="0.2">
      <c r="B239" s="102" t="s">
        <v>1</v>
      </c>
      <c r="C239" s="102"/>
      <c r="D239" s="103"/>
      <c r="E239" s="103" t="s">
        <v>29</v>
      </c>
      <c r="F239" s="87"/>
      <c r="G239" s="87">
        <v>646338593.66647613</v>
      </c>
      <c r="H239" s="87">
        <v>2233745194.5905747</v>
      </c>
      <c r="I239" s="87">
        <v>3642433494.8212953</v>
      </c>
      <c r="J239" s="87">
        <v>5248591283.767065</v>
      </c>
      <c r="K239" s="87">
        <v>5205066394.4510088</v>
      </c>
      <c r="L239" s="87">
        <v>7580981675.2879658</v>
      </c>
      <c r="M239" s="87">
        <v>7858359432.9437876</v>
      </c>
      <c r="N239" s="87">
        <v>5184736438.7015181</v>
      </c>
      <c r="O239" s="87">
        <v>1794420113.3186569</v>
      </c>
      <c r="P239" s="87">
        <v>1252198868.4719338</v>
      </c>
      <c r="Q239" s="87">
        <v>4468044545.0252028</v>
      </c>
      <c r="R239" s="87">
        <v>6487761425.6506386</v>
      </c>
      <c r="S239" s="87">
        <v>4011420252.1720648</v>
      </c>
      <c r="T239" s="87">
        <v>13557627995.401094</v>
      </c>
      <c r="U239" s="87">
        <v>6911117720.5982838</v>
      </c>
      <c r="V239" s="87">
        <v>12489445213.444366</v>
      </c>
      <c r="W239" s="87">
        <v>3206147013.2837629</v>
      </c>
      <c r="X239" s="87">
        <v>1463692645.2204318</v>
      </c>
      <c r="Y239" s="87">
        <v>2562839389.4418015</v>
      </c>
    </row>
    <row r="240" spans="2:25" hidden="1" x14ac:dyDescent="0.2">
      <c r="B240" s="102" t="s">
        <v>103</v>
      </c>
      <c r="C240" s="102"/>
      <c r="D240" s="103"/>
      <c r="E240" s="103" t="s">
        <v>29</v>
      </c>
      <c r="F240" s="87"/>
      <c r="G240" s="87">
        <v>646338593.66647613</v>
      </c>
      <c r="H240" s="87">
        <v>2233745194.5905747</v>
      </c>
      <c r="I240" s="87">
        <v>3642433494.8212953</v>
      </c>
      <c r="J240" s="87">
        <v>5248591283.767065</v>
      </c>
      <c r="K240" s="87">
        <v>5205066394.4510088</v>
      </c>
      <c r="L240" s="87">
        <v>7580981675.2879658</v>
      </c>
      <c r="M240" s="87">
        <v>7858359432.9437876</v>
      </c>
      <c r="N240" s="87">
        <v>5184736438.7015181</v>
      </c>
      <c r="O240" s="87">
        <v>1794420113.3186569</v>
      </c>
      <c r="P240" s="87">
        <v>1252198868.4719338</v>
      </c>
      <c r="Q240" s="87">
        <v>4468044545.0252028</v>
      </c>
      <c r="R240" s="87">
        <v>6487761425.6506386</v>
      </c>
      <c r="S240" s="87">
        <v>4011420252.1720648</v>
      </c>
      <c r="T240" s="87">
        <v>13557627995.401094</v>
      </c>
      <c r="U240" s="87">
        <v>6911117720.5982838</v>
      </c>
      <c r="V240" s="87">
        <v>12489445213.444366</v>
      </c>
      <c r="W240" s="87">
        <v>3206147013.2837629</v>
      </c>
      <c r="X240" s="87">
        <v>1463692645.2204318</v>
      </c>
      <c r="Y240" s="87">
        <v>2562839389.4418015</v>
      </c>
    </row>
    <row r="241" spans="2:25" hidden="1" x14ac:dyDescent="0.2">
      <c r="B241" s="102" t="s">
        <v>104</v>
      </c>
      <c r="C241" s="102"/>
      <c r="D241" s="103"/>
      <c r="E241" s="103" t="s">
        <v>29</v>
      </c>
      <c r="F241" s="87"/>
      <c r="G241" s="87">
        <v>646338593.66647613</v>
      </c>
      <c r="H241" s="87">
        <v>2233745194.5905747</v>
      </c>
      <c r="I241" s="87">
        <v>3642433494.8212953</v>
      </c>
      <c r="J241" s="87">
        <v>5248591283.767065</v>
      </c>
      <c r="K241" s="87">
        <v>5205066394.4510088</v>
      </c>
      <c r="L241" s="87">
        <v>7580981675.2879658</v>
      </c>
      <c r="M241" s="87">
        <v>7858359432.9437876</v>
      </c>
      <c r="N241" s="87">
        <v>5184736438.7015181</v>
      </c>
      <c r="O241" s="87">
        <v>1794420113.3186569</v>
      </c>
      <c r="P241" s="87">
        <v>1252198868.4719338</v>
      </c>
      <c r="Q241" s="87">
        <v>4468044545.0252028</v>
      </c>
      <c r="R241" s="87">
        <v>6487761425.6506386</v>
      </c>
      <c r="S241" s="87">
        <v>4011420252.1720648</v>
      </c>
      <c r="T241" s="87">
        <v>13557627995.401094</v>
      </c>
      <c r="U241" s="87">
        <v>6911117720.5982838</v>
      </c>
      <c r="V241" s="87">
        <v>12489445213.444366</v>
      </c>
      <c r="W241" s="87">
        <v>3206147013.2837629</v>
      </c>
      <c r="X241" s="87">
        <v>1463692645.2204318</v>
      </c>
      <c r="Y241" s="87">
        <v>2562839389.4418015</v>
      </c>
    </row>
    <row r="242" spans="2:25" hidden="1" x14ac:dyDescent="0.2">
      <c r="B242" s="102" t="s">
        <v>2</v>
      </c>
      <c r="C242" s="102"/>
      <c r="D242" s="103"/>
      <c r="E242" s="103" t="s">
        <v>29</v>
      </c>
      <c r="F242" s="87"/>
      <c r="G242" s="87">
        <v>646338593.66647613</v>
      </c>
      <c r="H242" s="87">
        <v>2233745194.5905747</v>
      </c>
      <c r="I242" s="87">
        <v>3642433494.8212953</v>
      </c>
      <c r="J242" s="87">
        <v>5248591283.767065</v>
      </c>
      <c r="K242" s="87">
        <v>5205066394.4510088</v>
      </c>
      <c r="L242" s="87">
        <v>7580981675.2879658</v>
      </c>
      <c r="M242" s="87">
        <v>7858359432.9437876</v>
      </c>
      <c r="N242" s="87">
        <v>5184736438.7015181</v>
      </c>
      <c r="O242" s="87">
        <v>1794420113.3186569</v>
      </c>
      <c r="P242" s="87">
        <v>1252198868.4719338</v>
      </c>
      <c r="Q242" s="87">
        <v>4468044545.0252028</v>
      </c>
      <c r="R242" s="87">
        <v>6487761425.6506386</v>
      </c>
      <c r="S242" s="87">
        <v>4011420252.1720648</v>
      </c>
      <c r="T242" s="87">
        <v>13557627995.401094</v>
      </c>
      <c r="U242" s="87">
        <v>6911117720.5982838</v>
      </c>
      <c r="V242" s="87">
        <v>12489445213.444366</v>
      </c>
      <c r="W242" s="87">
        <v>3206147013.2837629</v>
      </c>
      <c r="X242" s="87">
        <v>1463692645.2204318</v>
      </c>
      <c r="Y242" s="87">
        <v>2562839389.4418015</v>
      </c>
    </row>
    <row r="243" spans="2:25" hidden="1" x14ac:dyDescent="0.2">
      <c r="B243" s="102" t="s">
        <v>3</v>
      </c>
      <c r="C243" s="102"/>
      <c r="D243" s="103"/>
      <c r="E243" s="103" t="s">
        <v>29</v>
      </c>
      <c r="F243" s="87"/>
      <c r="G243" s="87">
        <v>646338593.66647613</v>
      </c>
      <c r="H243" s="87">
        <v>2233745194.5905747</v>
      </c>
      <c r="I243" s="87">
        <v>3642433494.8212953</v>
      </c>
      <c r="J243" s="87">
        <v>5248591283.767065</v>
      </c>
      <c r="K243" s="87">
        <v>5205066394.4510088</v>
      </c>
      <c r="L243" s="87">
        <v>7580981675.2879658</v>
      </c>
      <c r="M243" s="87">
        <v>7858359432.9437876</v>
      </c>
      <c r="N243" s="87">
        <v>5184736438.7015181</v>
      </c>
      <c r="O243" s="87">
        <v>1794420113.3186569</v>
      </c>
      <c r="P243" s="87">
        <v>1252198868.4719338</v>
      </c>
      <c r="Q243" s="87">
        <v>4468044545.0252028</v>
      </c>
      <c r="R243" s="87">
        <v>6487761425.6506386</v>
      </c>
      <c r="S243" s="87">
        <v>4011420252.1720648</v>
      </c>
      <c r="T243" s="87">
        <v>13557627995.401094</v>
      </c>
      <c r="U243" s="87">
        <v>6911117720.5982838</v>
      </c>
      <c r="V243" s="87">
        <v>12489445213.444366</v>
      </c>
      <c r="W243" s="87">
        <v>3206147013.2837629</v>
      </c>
      <c r="X243" s="87">
        <v>1463692645.2204318</v>
      </c>
      <c r="Y243" s="87">
        <v>2562839389.4418015</v>
      </c>
    </row>
    <row r="244" spans="2:25" hidden="1" x14ac:dyDescent="0.2">
      <c r="B244" s="102" t="s">
        <v>4</v>
      </c>
      <c r="C244" s="102"/>
      <c r="D244" s="103"/>
      <c r="E244" s="103" t="s">
        <v>29</v>
      </c>
      <c r="F244" s="87"/>
      <c r="G244" s="87">
        <v>646310733.19394469</v>
      </c>
      <c r="H244" s="87">
        <v>2233731892.7714524</v>
      </c>
      <c r="I244" s="87">
        <v>3642378135.6983666</v>
      </c>
      <c r="J244" s="87">
        <v>5248694033.4414721</v>
      </c>
      <c r="K244" s="87">
        <v>5198508424.0997429</v>
      </c>
      <c r="L244" s="87">
        <v>7582256393.8496714</v>
      </c>
      <c r="M244" s="87">
        <v>7822469003.6883507</v>
      </c>
      <c r="N244" s="87">
        <v>5184428599.4783201</v>
      </c>
      <c r="O244" s="87">
        <v>1794407344.5899854</v>
      </c>
      <c r="P244" s="87">
        <v>1268421452.3829827</v>
      </c>
      <c r="Q244" s="87">
        <v>4441137426.6859779</v>
      </c>
      <c r="R244" s="87">
        <v>6466973175.2445412</v>
      </c>
      <c r="S244" s="87">
        <v>4057419028.7535214</v>
      </c>
      <c r="T244" s="87">
        <v>13553339978.200048</v>
      </c>
      <c r="U244" s="87">
        <v>6911708223.0189285</v>
      </c>
      <c r="V244" s="87">
        <v>12489440876.035057</v>
      </c>
      <c r="W244" s="87">
        <v>3206083274.6963191</v>
      </c>
      <c r="X244" s="87">
        <v>1465117118.8950229</v>
      </c>
      <c r="Y244" s="87">
        <v>2561552162.5280981</v>
      </c>
    </row>
    <row r="245" spans="2:25" hidden="1" x14ac:dyDescent="0.2">
      <c r="B245" s="102" t="s">
        <v>6</v>
      </c>
      <c r="C245" s="102"/>
      <c r="D245" s="103"/>
      <c r="E245" s="103" t="s">
        <v>29</v>
      </c>
      <c r="F245" s="87"/>
      <c r="G245" s="87">
        <v>646310733.19394469</v>
      </c>
      <c r="H245" s="87">
        <v>2233731892.7714524</v>
      </c>
      <c r="I245" s="87">
        <v>3642378135.6983666</v>
      </c>
      <c r="J245" s="87">
        <v>5248694033.4414721</v>
      </c>
      <c r="K245" s="87">
        <v>5198508424.0997429</v>
      </c>
      <c r="L245" s="87">
        <v>7582256393.8496714</v>
      </c>
      <c r="M245" s="87">
        <v>7822469003.6883507</v>
      </c>
      <c r="N245" s="87">
        <v>5184428599.4783201</v>
      </c>
      <c r="O245" s="87">
        <v>1794407344.5899854</v>
      </c>
      <c r="P245" s="87">
        <v>1268421452.3829827</v>
      </c>
      <c r="Q245" s="87">
        <v>4441137426.6859779</v>
      </c>
      <c r="R245" s="87">
        <v>6466973175.2445412</v>
      </c>
      <c r="S245" s="87">
        <v>4057419028.7535214</v>
      </c>
      <c r="T245" s="87">
        <v>13553339978.200048</v>
      </c>
      <c r="U245" s="87">
        <v>6911708223.0189285</v>
      </c>
      <c r="V245" s="87">
        <v>12489440876.035057</v>
      </c>
      <c r="W245" s="87">
        <v>3206083274.6963191</v>
      </c>
      <c r="X245" s="87">
        <v>1465117118.8950229</v>
      </c>
      <c r="Y245" s="87">
        <v>2561552162.5280981</v>
      </c>
    </row>
    <row r="246" spans="2:25" hidden="1" x14ac:dyDescent="0.2">
      <c r="B246" s="102" t="s">
        <v>94</v>
      </c>
      <c r="C246" s="102"/>
      <c r="D246" s="103"/>
      <c r="E246" s="103" t="s">
        <v>29</v>
      </c>
      <c r="F246" s="87"/>
      <c r="G246" s="87">
        <v>646315174.68373168</v>
      </c>
      <c r="H246" s="87">
        <v>2227838534.1271234</v>
      </c>
      <c r="I246" s="87">
        <v>3653253287.1001158</v>
      </c>
      <c r="J246" s="87">
        <v>5211525971.4781322</v>
      </c>
      <c r="K246" s="87">
        <v>5239425490.1961021</v>
      </c>
      <c r="L246" s="87">
        <v>7542142363.2048187</v>
      </c>
      <c r="M246" s="87">
        <v>7931017559.4332552</v>
      </c>
      <c r="N246" s="87">
        <v>5190651997.4935064</v>
      </c>
      <c r="O246" s="87">
        <v>1805290446.0302689</v>
      </c>
      <c r="P246" s="87">
        <v>1184595138.1697443</v>
      </c>
      <c r="Q246" s="87">
        <v>4382862400.3482256</v>
      </c>
      <c r="R246" s="87">
        <v>6424666574.0217972</v>
      </c>
      <c r="S246" s="87">
        <v>4026058695.093925</v>
      </c>
      <c r="T246" s="87">
        <v>13559586146.931177</v>
      </c>
      <c r="U246" s="87">
        <v>6917042624.9960346</v>
      </c>
      <c r="V246" s="87">
        <v>12486439408.676956</v>
      </c>
      <c r="W246" s="87">
        <v>3211735376.1998906</v>
      </c>
      <c r="X246" s="87">
        <v>1463004612.8430672</v>
      </c>
      <c r="Y246" s="87">
        <v>2554084915.0283647</v>
      </c>
    </row>
    <row r="247" spans="2:25" hidden="1" x14ac:dyDescent="0.2">
      <c r="B247" s="102" t="s">
        <v>95</v>
      </c>
      <c r="C247" s="102"/>
      <c r="D247" s="103"/>
      <c r="E247" s="103" t="s">
        <v>29</v>
      </c>
      <c r="F247" s="87"/>
      <c r="G247" s="87">
        <v>646324972.61958325</v>
      </c>
      <c r="H247" s="87">
        <v>2226085555.9835701</v>
      </c>
      <c r="I247" s="87">
        <v>3655314848.6100841</v>
      </c>
      <c r="J247" s="87">
        <v>5199890430.9840126</v>
      </c>
      <c r="K247" s="87">
        <v>5259377272.2133207</v>
      </c>
      <c r="L247" s="87">
        <v>7520347413.7798977</v>
      </c>
      <c r="M247" s="87">
        <v>7962759404.0722008</v>
      </c>
      <c r="N247" s="87">
        <v>5191901758.2027273</v>
      </c>
      <c r="O247" s="87">
        <v>1812010246.0013285</v>
      </c>
      <c r="P247" s="87">
        <v>1172601449.7973714</v>
      </c>
      <c r="Q247" s="87">
        <v>4321584163.3856392</v>
      </c>
      <c r="R247" s="87">
        <v>6267082250.1503115</v>
      </c>
      <c r="S247" s="87">
        <v>4113524052.6886501</v>
      </c>
      <c r="T247" s="87">
        <v>13584385632.523245</v>
      </c>
      <c r="U247" s="87">
        <v>6897529691.1933174</v>
      </c>
      <c r="V247" s="87">
        <v>12488525864.232553</v>
      </c>
      <c r="W247" s="87">
        <v>3213710158.9291744</v>
      </c>
      <c r="X247" s="87">
        <v>1475996553.513144</v>
      </c>
      <c r="Y247" s="87">
        <v>2543657690.8315091</v>
      </c>
    </row>
    <row r="248" spans="2:25" hidden="1" x14ac:dyDescent="0.2">
      <c r="B248" s="102" t="s">
        <v>96</v>
      </c>
      <c r="C248" s="102"/>
      <c r="D248" s="103"/>
      <c r="E248" s="103" t="s">
        <v>29</v>
      </c>
      <c r="F248" s="87"/>
      <c r="G248" s="87">
        <v>646317282.27756333</v>
      </c>
      <c r="H248" s="87">
        <v>2233746496.7214675</v>
      </c>
      <c r="I248" s="87">
        <v>3649681628.3133311</v>
      </c>
      <c r="J248" s="87">
        <v>5154049810.6876602</v>
      </c>
      <c r="K248" s="87">
        <v>5233970375.080945</v>
      </c>
      <c r="L248" s="87">
        <v>7557223142.1278896</v>
      </c>
      <c r="M248" s="87">
        <v>7789728654.8782663</v>
      </c>
      <c r="N248" s="87">
        <v>5136583035.2171993</v>
      </c>
      <c r="O248" s="87">
        <v>1814408351.6199932</v>
      </c>
      <c r="P248" s="87">
        <v>1348115599.5453751</v>
      </c>
      <c r="Q248" s="87">
        <v>4152143944.4081349</v>
      </c>
      <c r="R248" s="87">
        <v>6443949352.4858608</v>
      </c>
      <c r="S248" s="87">
        <v>4055529935.7322159</v>
      </c>
      <c r="T248" s="87">
        <v>13611420875.173323</v>
      </c>
      <c r="U248" s="87">
        <v>6904145128.7840462</v>
      </c>
      <c r="V248" s="87">
        <v>12488349743.545893</v>
      </c>
      <c r="W248" s="87">
        <v>3216633279.2909951</v>
      </c>
      <c r="X248" s="87">
        <v>1464493004.4718635</v>
      </c>
      <c r="Y248" s="87">
        <v>2563466085.5816565</v>
      </c>
    </row>
    <row r="249" spans="2:25" hidden="1" x14ac:dyDescent="0.2">
      <c r="B249" s="102" t="s">
        <v>97</v>
      </c>
      <c r="C249" s="102"/>
      <c r="D249" s="103"/>
      <c r="E249" s="103" t="s">
        <v>29</v>
      </c>
      <c r="F249" s="87"/>
      <c r="G249" s="87">
        <v>646308150.99363923</v>
      </c>
      <c r="H249" s="87">
        <v>2230075269.1640444</v>
      </c>
      <c r="I249" s="87">
        <v>3651179967.6170998</v>
      </c>
      <c r="J249" s="87">
        <v>5227713431.0388794</v>
      </c>
      <c r="K249" s="87">
        <v>5208245596.6575699</v>
      </c>
      <c r="L249" s="87">
        <v>7578412590.1120634</v>
      </c>
      <c r="M249" s="87">
        <v>7846607514.6232367</v>
      </c>
      <c r="N249" s="87">
        <v>5192479003.8452806</v>
      </c>
      <c r="O249" s="87">
        <v>1794824571.1967509</v>
      </c>
      <c r="P249" s="87">
        <v>1245169294.6120248</v>
      </c>
      <c r="Q249" s="87">
        <v>4441583303.6045332</v>
      </c>
      <c r="R249" s="87">
        <v>6468457446.8785286</v>
      </c>
      <c r="S249" s="87">
        <v>4054941834.0414681</v>
      </c>
      <c r="T249" s="87">
        <v>13553723255.427195</v>
      </c>
      <c r="U249" s="87">
        <v>6911413126.1245079</v>
      </c>
      <c r="V249" s="87">
        <v>12490128504.981791</v>
      </c>
      <c r="W249" s="87">
        <v>3206378452.41574</v>
      </c>
      <c r="X249" s="87">
        <v>1465079912.559902</v>
      </c>
      <c r="Y249" s="87">
        <v>2561633506.5040989</v>
      </c>
    </row>
    <row r="250" spans="2:25" hidden="1" x14ac:dyDescent="0.2"/>
    <row r="251" spans="2:25" ht="15" hidden="1" x14ac:dyDescent="0.2">
      <c r="B251" s="11" t="s">
        <v>14</v>
      </c>
      <c r="C251" s="11"/>
      <c r="D251" s="15"/>
      <c r="E251" s="15" t="s">
        <v>20</v>
      </c>
      <c r="F251" s="12">
        <v>2022</v>
      </c>
      <c r="G251" s="12">
        <v>2023</v>
      </c>
      <c r="H251" s="12">
        <v>2024</v>
      </c>
      <c r="I251" s="12">
        <v>2025</v>
      </c>
      <c r="J251" s="12">
        <v>2026</v>
      </c>
      <c r="K251" s="12">
        <v>2027</v>
      </c>
      <c r="L251" s="12">
        <v>2028</v>
      </c>
      <c r="M251" s="12">
        <v>2029</v>
      </c>
      <c r="N251" s="12">
        <v>2030</v>
      </c>
      <c r="O251" s="12">
        <v>2031</v>
      </c>
      <c r="P251" s="12">
        <v>2032</v>
      </c>
      <c r="Q251" s="12">
        <v>2033</v>
      </c>
      <c r="R251" s="12">
        <v>2034</v>
      </c>
      <c r="S251" s="12">
        <v>2035</v>
      </c>
      <c r="T251" s="12">
        <v>2036</v>
      </c>
      <c r="U251" s="12">
        <v>2037</v>
      </c>
      <c r="V251" s="12">
        <v>2038</v>
      </c>
      <c r="W251" s="12">
        <v>2039</v>
      </c>
      <c r="X251" s="12">
        <v>2040</v>
      </c>
      <c r="Y251" s="12">
        <v>2041</v>
      </c>
    </row>
    <row r="252" spans="2:25" hidden="1" x14ac:dyDescent="0.2">
      <c r="B252" s="102" t="s">
        <v>1</v>
      </c>
      <c r="C252" s="102"/>
      <c r="D252" s="103"/>
      <c r="E252" s="103" t="s">
        <v>29</v>
      </c>
      <c r="F252" s="87"/>
      <c r="G252" s="87">
        <v>646338593.66647613</v>
      </c>
      <c r="H252" s="87">
        <v>2233745194.5905747</v>
      </c>
      <c r="I252" s="87">
        <v>3642433494.8212953</v>
      </c>
      <c r="J252" s="87">
        <v>5248591283.767065</v>
      </c>
      <c r="K252" s="87">
        <v>5205066394.4510088</v>
      </c>
      <c r="L252" s="87">
        <v>7580981675.2879658</v>
      </c>
      <c r="M252" s="87">
        <v>7858359432.9437876</v>
      </c>
      <c r="N252" s="87">
        <v>5184736438.7015181</v>
      </c>
      <c r="O252" s="87">
        <v>1794420113.3186569</v>
      </c>
      <c r="P252" s="87">
        <v>1252198868.4719338</v>
      </c>
      <c r="Q252" s="87">
        <v>4468044545.0252028</v>
      </c>
      <c r="R252" s="87">
        <v>6487761425.6506386</v>
      </c>
      <c r="S252" s="87">
        <v>4011420252.1720648</v>
      </c>
      <c r="T252" s="87">
        <v>13557627995.401094</v>
      </c>
      <c r="U252" s="87">
        <v>6911117720.5982838</v>
      </c>
      <c r="V252" s="87">
        <v>12489445213.444366</v>
      </c>
      <c r="W252" s="87">
        <v>3206147013.2837629</v>
      </c>
      <c r="X252" s="87">
        <v>1463692645.2204318</v>
      </c>
      <c r="Y252" s="87">
        <v>2562839389.4418015</v>
      </c>
    </row>
    <row r="253" spans="2:25" hidden="1" x14ac:dyDescent="0.2">
      <c r="B253" s="102" t="s">
        <v>103</v>
      </c>
      <c r="C253" s="102"/>
      <c r="D253" s="103"/>
      <c r="E253" s="103" t="s">
        <v>29</v>
      </c>
      <c r="F253" s="87"/>
      <c r="G253" s="87">
        <v>646338593.66647613</v>
      </c>
      <c r="H253" s="87">
        <v>2233745194.5905747</v>
      </c>
      <c r="I253" s="87">
        <v>3642433494.8212953</v>
      </c>
      <c r="J253" s="87">
        <v>5248591283.767065</v>
      </c>
      <c r="K253" s="87">
        <v>5205066394.4510088</v>
      </c>
      <c r="L253" s="87">
        <v>7580981675.2879658</v>
      </c>
      <c r="M253" s="87">
        <v>7858359432.9437876</v>
      </c>
      <c r="N253" s="87">
        <v>5184736438.7015181</v>
      </c>
      <c r="O253" s="87">
        <v>1794420113.3186569</v>
      </c>
      <c r="P253" s="87">
        <v>1252198868.4719338</v>
      </c>
      <c r="Q253" s="87">
        <v>4468044545.0252028</v>
      </c>
      <c r="R253" s="87">
        <v>6487761425.6506386</v>
      </c>
      <c r="S253" s="87">
        <v>4011420252.1720648</v>
      </c>
      <c r="T253" s="87">
        <v>13557627995.401094</v>
      </c>
      <c r="U253" s="87">
        <v>6911117720.5982838</v>
      </c>
      <c r="V253" s="87">
        <v>12489445213.444366</v>
      </c>
      <c r="W253" s="87">
        <v>3206147013.2837629</v>
      </c>
      <c r="X253" s="87">
        <v>1463692645.2204318</v>
      </c>
      <c r="Y253" s="87">
        <v>2562839389.4418015</v>
      </c>
    </row>
    <row r="254" spans="2:25" hidden="1" x14ac:dyDescent="0.2">
      <c r="B254" s="102" t="s">
        <v>104</v>
      </c>
      <c r="C254" s="102"/>
      <c r="D254" s="103"/>
      <c r="E254" s="103" t="s">
        <v>29</v>
      </c>
      <c r="F254" s="87"/>
      <c r="G254" s="87">
        <v>646338593.66647613</v>
      </c>
      <c r="H254" s="87">
        <v>2233745194.5905747</v>
      </c>
      <c r="I254" s="87">
        <v>3642433494.8212953</v>
      </c>
      <c r="J254" s="87">
        <v>5248591283.767065</v>
      </c>
      <c r="K254" s="87">
        <v>5205066394.4510088</v>
      </c>
      <c r="L254" s="87">
        <v>7580981675.2879658</v>
      </c>
      <c r="M254" s="87">
        <v>7858359432.9437876</v>
      </c>
      <c r="N254" s="87">
        <v>5184736438.7015181</v>
      </c>
      <c r="O254" s="87">
        <v>1794420113.3186569</v>
      </c>
      <c r="P254" s="87">
        <v>1252198868.4719338</v>
      </c>
      <c r="Q254" s="87">
        <v>4468044545.0252028</v>
      </c>
      <c r="R254" s="87">
        <v>6487761425.6506386</v>
      </c>
      <c r="S254" s="87">
        <v>4011420252.1720648</v>
      </c>
      <c r="T254" s="87">
        <v>13557627995.401094</v>
      </c>
      <c r="U254" s="87">
        <v>6911117720.5982838</v>
      </c>
      <c r="V254" s="87">
        <v>12489445213.444366</v>
      </c>
      <c r="W254" s="87">
        <v>3206147013.2837629</v>
      </c>
      <c r="X254" s="87">
        <v>1463692645.2204318</v>
      </c>
      <c r="Y254" s="87">
        <v>2562839389.4418015</v>
      </c>
    </row>
    <row r="255" spans="2:25" hidden="1" x14ac:dyDescent="0.2">
      <c r="B255" s="102" t="s">
        <v>2</v>
      </c>
      <c r="C255" s="102"/>
      <c r="D255" s="103"/>
      <c r="E255" s="103" t="s">
        <v>29</v>
      </c>
      <c r="F255" s="87"/>
      <c r="G255" s="87">
        <v>646338593.66647613</v>
      </c>
      <c r="H255" s="87">
        <v>2233745194.5905747</v>
      </c>
      <c r="I255" s="87">
        <v>3642433494.8212953</v>
      </c>
      <c r="J255" s="87">
        <v>5248591283.767065</v>
      </c>
      <c r="K255" s="87">
        <v>5205066394.4510088</v>
      </c>
      <c r="L255" s="87">
        <v>7580981675.2879658</v>
      </c>
      <c r="M255" s="87">
        <v>7858359432.9437876</v>
      </c>
      <c r="N255" s="87">
        <v>5184736438.7015181</v>
      </c>
      <c r="O255" s="87">
        <v>1794420113.3186569</v>
      </c>
      <c r="P255" s="87">
        <v>1252198868.4719338</v>
      </c>
      <c r="Q255" s="87">
        <v>4468044545.0252028</v>
      </c>
      <c r="R255" s="87">
        <v>6487761425.6506386</v>
      </c>
      <c r="S255" s="87">
        <v>4011420252.1720648</v>
      </c>
      <c r="T255" s="87">
        <v>13557627995.401094</v>
      </c>
      <c r="U255" s="87">
        <v>6911117720.5982838</v>
      </c>
      <c r="V255" s="87">
        <v>12489445213.444366</v>
      </c>
      <c r="W255" s="87">
        <v>3206147013.2837629</v>
      </c>
      <c r="X255" s="87">
        <v>1463692645.2204318</v>
      </c>
      <c r="Y255" s="87">
        <v>2562839389.4418015</v>
      </c>
    </row>
    <row r="256" spans="2:25" hidden="1" x14ac:dyDescent="0.2">
      <c r="B256" s="102" t="s">
        <v>3</v>
      </c>
      <c r="C256" s="102"/>
      <c r="D256" s="103"/>
      <c r="E256" s="103" t="s">
        <v>29</v>
      </c>
      <c r="F256" s="87"/>
      <c r="G256" s="87">
        <v>646338593.66647613</v>
      </c>
      <c r="H256" s="87">
        <v>2233745194.5905747</v>
      </c>
      <c r="I256" s="87">
        <v>3642433494.8212953</v>
      </c>
      <c r="J256" s="87">
        <v>5248591283.767065</v>
      </c>
      <c r="K256" s="87">
        <v>5205066394.4510088</v>
      </c>
      <c r="L256" s="87">
        <v>7580981675.2879658</v>
      </c>
      <c r="M256" s="87">
        <v>7858359432.9437876</v>
      </c>
      <c r="N256" s="87">
        <v>5184736438.7015181</v>
      </c>
      <c r="O256" s="87">
        <v>1794420113.3186569</v>
      </c>
      <c r="P256" s="87">
        <v>1252198868.4719338</v>
      </c>
      <c r="Q256" s="87">
        <v>4468044545.0252028</v>
      </c>
      <c r="R256" s="87">
        <v>6487761425.6506386</v>
      </c>
      <c r="S256" s="87">
        <v>4011420252.1720648</v>
      </c>
      <c r="T256" s="87">
        <v>13557627995.401094</v>
      </c>
      <c r="U256" s="87">
        <v>6911117720.5982838</v>
      </c>
      <c r="V256" s="87">
        <v>12489445213.444366</v>
      </c>
      <c r="W256" s="87">
        <v>3206147013.2837629</v>
      </c>
      <c r="X256" s="87">
        <v>1463692645.2204318</v>
      </c>
      <c r="Y256" s="87">
        <v>2562839389.4418015</v>
      </c>
    </row>
    <row r="257" spans="2:25" hidden="1" x14ac:dyDescent="0.2">
      <c r="B257" s="102" t="s">
        <v>4</v>
      </c>
      <c r="C257" s="102"/>
      <c r="D257" s="103"/>
      <c r="E257" s="103" t="s">
        <v>29</v>
      </c>
      <c r="F257" s="87"/>
      <c r="G257" s="87">
        <v>646310733.19394469</v>
      </c>
      <c r="H257" s="87">
        <v>2233731892.7714524</v>
      </c>
      <c r="I257" s="87">
        <v>3642378135.6983666</v>
      </c>
      <c r="J257" s="87">
        <v>5248694033.4414721</v>
      </c>
      <c r="K257" s="87">
        <v>5198508424.0997429</v>
      </c>
      <c r="L257" s="87">
        <v>7582256393.8496714</v>
      </c>
      <c r="M257" s="87">
        <v>7822469003.6883507</v>
      </c>
      <c r="N257" s="87">
        <v>5184428599.4783201</v>
      </c>
      <c r="O257" s="87">
        <v>1794407344.5899854</v>
      </c>
      <c r="P257" s="87">
        <v>1268421452.3829827</v>
      </c>
      <c r="Q257" s="87">
        <v>4441137426.6859779</v>
      </c>
      <c r="R257" s="87">
        <v>6466973175.2445412</v>
      </c>
      <c r="S257" s="87">
        <v>4057419028.7535214</v>
      </c>
      <c r="T257" s="87">
        <v>13553339978.200048</v>
      </c>
      <c r="U257" s="87">
        <v>6911708223.0189285</v>
      </c>
      <c r="V257" s="87">
        <v>12489440876.035057</v>
      </c>
      <c r="W257" s="87">
        <v>3206083274.6963191</v>
      </c>
      <c r="X257" s="87">
        <v>1465117118.8950229</v>
      </c>
      <c r="Y257" s="87">
        <v>2561552162.5280981</v>
      </c>
    </row>
    <row r="258" spans="2:25" hidden="1" x14ac:dyDescent="0.2">
      <c r="B258" s="102" t="s">
        <v>6</v>
      </c>
      <c r="C258" s="102"/>
      <c r="D258" s="103"/>
      <c r="E258" s="103" t="s">
        <v>29</v>
      </c>
      <c r="F258" s="87"/>
      <c r="G258" s="87">
        <v>646310733.19394469</v>
      </c>
      <c r="H258" s="87">
        <v>2233731892.7714524</v>
      </c>
      <c r="I258" s="87">
        <v>3642378135.6983666</v>
      </c>
      <c r="J258" s="87">
        <v>5248694033.4414721</v>
      </c>
      <c r="K258" s="87">
        <v>5198508424.0997429</v>
      </c>
      <c r="L258" s="87">
        <v>7582256393.8496714</v>
      </c>
      <c r="M258" s="87">
        <v>7822469003.6883507</v>
      </c>
      <c r="N258" s="87">
        <v>5184428599.4783201</v>
      </c>
      <c r="O258" s="87">
        <v>1794407344.5899854</v>
      </c>
      <c r="P258" s="87">
        <v>1268421452.3829827</v>
      </c>
      <c r="Q258" s="87">
        <v>4441137426.6859779</v>
      </c>
      <c r="R258" s="87">
        <v>6466973175.2445412</v>
      </c>
      <c r="S258" s="87">
        <v>4057419028.7535214</v>
      </c>
      <c r="T258" s="87">
        <v>13553339978.200048</v>
      </c>
      <c r="U258" s="87">
        <v>6911708223.0189285</v>
      </c>
      <c r="V258" s="87">
        <v>12489440876.035057</v>
      </c>
      <c r="W258" s="87">
        <v>3206083274.6963191</v>
      </c>
      <c r="X258" s="87">
        <v>1465117118.8950229</v>
      </c>
      <c r="Y258" s="87">
        <v>2561552162.5280981</v>
      </c>
    </row>
    <row r="259" spans="2:25" hidden="1" x14ac:dyDescent="0.2">
      <c r="B259" s="102" t="s">
        <v>94</v>
      </c>
      <c r="C259" s="102"/>
      <c r="D259" s="103"/>
      <c r="E259" s="103" t="s">
        <v>29</v>
      </c>
      <c r="F259" s="87"/>
      <c r="G259" s="87">
        <v>646315174.68373168</v>
      </c>
      <c r="H259" s="87">
        <v>2227838534.1271234</v>
      </c>
      <c r="I259" s="87">
        <v>3653253287.1001158</v>
      </c>
      <c r="J259" s="87">
        <v>5211525971.4781322</v>
      </c>
      <c r="K259" s="87">
        <v>5239425490.1961021</v>
      </c>
      <c r="L259" s="87">
        <v>7542142363.2048187</v>
      </c>
      <c r="M259" s="87">
        <v>7931017559.4332552</v>
      </c>
      <c r="N259" s="87">
        <v>5190651997.4935064</v>
      </c>
      <c r="O259" s="87">
        <v>1805290446.0302689</v>
      </c>
      <c r="P259" s="87">
        <v>1184595138.1697443</v>
      </c>
      <c r="Q259" s="87">
        <v>4382862400.3482256</v>
      </c>
      <c r="R259" s="87">
        <v>6424666574.0217972</v>
      </c>
      <c r="S259" s="87">
        <v>4026058695.093925</v>
      </c>
      <c r="T259" s="87">
        <v>13559586146.931177</v>
      </c>
      <c r="U259" s="87">
        <v>6917042624.9960346</v>
      </c>
      <c r="V259" s="87">
        <v>12486439408.676956</v>
      </c>
      <c r="W259" s="87">
        <v>3211735376.1998906</v>
      </c>
      <c r="X259" s="87">
        <v>1463004612.8430672</v>
      </c>
      <c r="Y259" s="87">
        <v>2554084915.0283647</v>
      </c>
    </row>
    <row r="260" spans="2:25" hidden="1" x14ac:dyDescent="0.2">
      <c r="B260" s="102" t="s">
        <v>95</v>
      </c>
      <c r="C260" s="102"/>
      <c r="D260" s="103"/>
      <c r="E260" s="103" t="s">
        <v>29</v>
      </c>
      <c r="F260" s="87"/>
      <c r="G260" s="87">
        <v>646324972.61958325</v>
      </c>
      <c r="H260" s="87">
        <v>2226085555.9835701</v>
      </c>
      <c r="I260" s="87">
        <v>3655314848.6100841</v>
      </c>
      <c r="J260" s="87">
        <v>5199890430.9840126</v>
      </c>
      <c r="K260" s="87">
        <v>5259377272.2133207</v>
      </c>
      <c r="L260" s="87">
        <v>7520347413.7798977</v>
      </c>
      <c r="M260" s="87">
        <v>7962759404.0722008</v>
      </c>
      <c r="N260" s="87">
        <v>5191901758.2027273</v>
      </c>
      <c r="O260" s="87">
        <v>1812010246.0013285</v>
      </c>
      <c r="P260" s="87">
        <v>1172601449.7973714</v>
      </c>
      <c r="Q260" s="87">
        <v>4321584163.3856392</v>
      </c>
      <c r="R260" s="87">
        <v>6267082250.1503115</v>
      </c>
      <c r="S260" s="87">
        <v>4113524052.6886501</v>
      </c>
      <c r="T260" s="87">
        <v>13584385632.523245</v>
      </c>
      <c r="U260" s="87">
        <v>6897529691.1933174</v>
      </c>
      <c r="V260" s="87">
        <v>12488525864.232553</v>
      </c>
      <c r="W260" s="87">
        <v>3213710158.9291744</v>
      </c>
      <c r="X260" s="87">
        <v>1475996553.513144</v>
      </c>
      <c r="Y260" s="87">
        <v>2543657690.8315091</v>
      </c>
    </row>
    <row r="261" spans="2:25" hidden="1" x14ac:dyDescent="0.2">
      <c r="B261" s="102" t="s">
        <v>96</v>
      </c>
      <c r="C261" s="102"/>
      <c r="D261" s="103"/>
      <c r="E261" s="103" t="s">
        <v>29</v>
      </c>
      <c r="F261" s="87"/>
      <c r="G261" s="87">
        <v>646317282.27756333</v>
      </c>
      <c r="H261" s="87">
        <v>2233746496.7214675</v>
      </c>
      <c r="I261" s="87">
        <v>3649681628.3133311</v>
      </c>
      <c r="J261" s="87">
        <v>5154049810.6876602</v>
      </c>
      <c r="K261" s="87">
        <v>5233970375.080945</v>
      </c>
      <c r="L261" s="87">
        <v>7557223142.1278896</v>
      </c>
      <c r="M261" s="87">
        <v>7789728654.8782663</v>
      </c>
      <c r="N261" s="87">
        <v>5136583035.2171993</v>
      </c>
      <c r="O261" s="87">
        <v>1814408351.6199932</v>
      </c>
      <c r="P261" s="87">
        <v>1348115599.5453751</v>
      </c>
      <c r="Q261" s="87">
        <v>4152143944.4081349</v>
      </c>
      <c r="R261" s="87">
        <v>6443949352.4858608</v>
      </c>
      <c r="S261" s="87">
        <v>4055529935.7322159</v>
      </c>
      <c r="T261" s="87">
        <v>13611420875.173323</v>
      </c>
      <c r="U261" s="87">
        <v>6904145128.7840462</v>
      </c>
      <c r="V261" s="87">
        <v>12488349743.545893</v>
      </c>
      <c r="W261" s="87">
        <v>3216633279.2909951</v>
      </c>
      <c r="X261" s="87">
        <v>1464493004.4718635</v>
      </c>
      <c r="Y261" s="87">
        <v>2563466085.5816565</v>
      </c>
    </row>
    <row r="262" spans="2:25" hidden="1" x14ac:dyDescent="0.2">
      <c r="B262" s="102" t="s">
        <v>97</v>
      </c>
      <c r="C262" s="102"/>
      <c r="D262" s="103"/>
      <c r="E262" s="103" t="s">
        <v>29</v>
      </c>
      <c r="F262" s="87"/>
      <c r="G262" s="87">
        <v>646308150.99363923</v>
      </c>
      <c r="H262" s="87">
        <v>2230075269.1640444</v>
      </c>
      <c r="I262" s="87">
        <v>3651179967.6170998</v>
      </c>
      <c r="J262" s="87">
        <v>5227713431.0388794</v>
      </c>
      <c r="K262" s="87">
        <v>5208245596.6575699</v>
      </c>
      <c r="L262" s="87">
        <v>7578412590.1120634</v>
      </c>
      <c r="M262" s="87">
        <v>7846607514.6232367</v>
      </c>
      <c r="N262" s="87">
        <v>5192479003.8452806</v>
      </c>
      <c r="O262" s="87">
        <v>1794824571.1967509</v>
      </c>
      <c r="P262" s="87">
        <v>1245169294.6120248</v>
      </c>
      <c r="Q262" s="87">
        <v>4441583303.6045332</v>
      </c>
      <c r="R262" s="87">
        <v>6468457446.8785286</v>
      </c>
      <c r="S262" s="87">
        <v>4054941834.0414681</v>
      </c>
      <c r="T262" s="87">
        <v>13553723255.427195</v>
      </c>
      <c r="U262" s="87">
        <v>6911413126.1245079</v>
      </c>
      <c r="V262" s="87">
        <v>12490128504.981791</v>
      </c>
      <c r="W262" s="87">
        <v>3206378452.41574</v>
      </c>
      <c r="X262" s="87">
        <v>1465079912.559902</v>
      </c>
      <c r="Y262" s="87">
        <v>2561633506.5040989</v>
      </c>
    </row>
    <row r="263" spans="2:25" hidden="1" x14ac:dyDescent="0.2"/>
    <row r="264" spans="2:25" ht="15" hidden="1" x14ac:dyDescent="0.2">
      <c r="B264" s="11" t="s">
        <v>14</v>
      </c>
      <c r="C264" s="11"/>
      <c r="D264" s="15"/>
      <c r="E264" s="15" t="s">
        <v>20</v>
      </c>
      <c r="F264" s="12">
        <v>2022</v>
      </c>
      <c r="G264" s="12">
        <v>2023</v>
      </c>
      <c r="H264" s="12">
        <v>2024</v>
      </c>
      <c r="I264" s="12">
        <v>2025</v>
      </c>
      <c r="J264" s="12">
        <v>2026</v>
      </c>
      <c r="K264" s="12">
        <v>2027</v>
      </c>
      <c r="L264" s="12">
        <v>2028</v>
      </c>
      <c r="M264" s="12">
        <v>2029</v>
      </c>
      <c r="N264" s="12">
        <v>2030</v>
      </c>
      <c r="O264" s="12">
        <v>2031</v>
      </c>
      <c r="P264" s="12">
        <v>2032</v>
      </c>
      <c r="Q264" s="12">
        <v>2033</v>
      </c>
      <c r="R264" s="12">
        <v>2034</v>
      </c>
      <c r="S264" s="12">
        <v>2035</v>
      </c>
      <c r="T264" s="12">
        <v>2036</v>
      </c>
      <c r="U264" s="12">
        <v>2037</v>
      </c>
      <c r="V264" s="12">
        <v>2038</v>
      </c>
      <c r="W264" s="12">
        <v>2039</v>
      </c>
      <c r="X264" s="12">
        <v>2040</v>
      </c>
      <c r="Y264" s="12">
        <v>2041</v>
      </c>
    </row>
    <row r="265" spans="2:25" hidden="1" x14ac:dyDescent="0.2">
      <c r="B265" s="102" t="s">
        <v>1</v>
      </c>
      <c r="C265" s="102"/>
      <c r="D265" s="103"/>
      <c r="E265" s="103" t="s">
        <v>29</v>
      </c>
      <c r="F265" s="87"/>
      <c r="G265" s="87">
        <v>646338593.66647613</v>
      </c>
      <c r="H265" s="87">
        <v>2233745194.5905747</v>
      </c>
      <c r="I265" s="87">
        <v>3642433494.8212953</v>
      </c>
      <c r="J265" s="87">
        <v>5248591283.767065</v>
      </c>
      <c r="K265" s="87">
        <v>5205066394.4510088</v>
      </c>
      <c r="L265" s="87">
        <v>7580981675.2879658</v>
      </c>
      <c r="M265" s="87">
        <v>7858359432.9437876</v>
      </c>
      <c r="N265" s="87">
        <v>5184736438.7015181</v>
      </c>
      <c r="O265" s="87">
        <v>1794420113.3186569</v>
      </c>
      <c r="P265" s="87">
        <v>1252198868.4719338</v>
      </c>
      <c r="Q265" s="87">
        <v>4468044545.0252028</v>
      </c>
      <c r="R265" s="87">
        <v>6487761425.6506386</v>
      </c>
      <c r="S265" s="87">
        <v>4011420252.1720648</v>
      </c>
      <c r="T265" s="87">
        <v>13557627995.401094</v>
      </c>
      <c r="U265" s="87">
        <v>6911117720.5982838</v>
      </c>
      <c r="V265" s="87">
        <v>12489445213.444366</v>
      </c>
      <c r="W265" s="87">
        <v>3206147013.2837629</v>
      </c>
      <c r="X265" s="87">
        <v>1463692645.2204318</v>
      </c>
      <c r="Y265" s="87">
        <v>2562839389.4418015</v>
      </c>
    </row>
    <row r="266" spans="2:25" hidden="1" x14ac:dyDescent="0.2">
      <c r="B266" s="102" t="s">
        <v>103</v>
      </c>
      <c r="C266" s="102"/>
      <c r="D266" s="103"/>
      <c r="E266" s="103" t="s">
        <v>29</v>
      </c>
      <c r="F266" s="87"/>
      <c r="G266" s="87">
        <v>646338593.66647613</v>
      </c>
      <c r="H266" s="87">
        <v>2233745194.5905747</v>
      </c>
      <c r="I266" s="87">
        <v>3642433494.8212953</v>
      </c>
      <c r="J266" s="87">
        <v>5248591283.767065</v>
      </c>
      <c r="K266" s="87">
        <v>5205066394.4510088</v>
      </c>
      <c r="L266" s="87">
        <v>7580981675.2879658</v>
      </c>
      <c r="M266" s="87">
        <v>7858359432.9437876</v>
      </c>
      <c r="N266" s="87">
        <v>5184736438.7015181</v>
      </c>
      <c r="O266" s="87">
        <v>1794420113.3186569</v>
      </c>
      <c r="P266" s="87">
        <v>1252198868.4719338</v>
      </c>
      <c r="Q266" s="87">
        <v>4468044545.0252028</v>
      </c>
      <c r="R266" s="87">
        <v>6487761425.6506386</v>
      </c>
      <c r="S266" s="87">
        <v>4011420252.1720648</v>
      </c>
      <c r="T266" s="87">
        <v>13557627995.401094</v>
      </c>
      <c r="U266" s="87">
        <v>6911117720.5982838</v>
      </c>
      <c r="V266" s="87">
        <v>12489445213.444366</v>
      </c>
      <c r="W266" s="87">
        <v>3206147013.2837629</v>
      </c>
      <c r="X266" s="87">
        <v>1463692645.2204318</v>
      </c>
      <c r="Y266" s="87">
        <v>2562839389.4418015</v>
      </c>
    </row>
    <row r="267" spans="2:25" hidden="1" x14ac:dyDescent="0.2">
      <c r="B267" s="102" t="s">
        <v>104</v>
      </c>
      <c r="C267" s="102"/>
      <c r="D267" s="103"/>
      <c r="E267" s="103" t="s">
        <v>29</v>
      </c>
      <c r="F267" s="87"/>
      <c r="G267" s="87">
        <v>646338593.66647613</v>
      </c>
      <c r="H267" s="87">
        <v>2233745194.5905747</v>
      </c>
      <c r="I267" s="87">
        <v>3642433494.8212953</v>
      </c>
      <c r="J267" s="87">
        <v>5248591283.767065</v>
      </c>
      <c r="K267" s="87">
        <v>5205066394.4510088</v>
      </c>
      <c r="L267" s="87">
        <v>7580981675.2879658</v>
      </c>
      <c r="M267" s="87">
        <v>7858359432.9437876</v>
      </c>
      <c r="N267" s="87">
        <v>5184736438.7015181</v>
      </c>
      <c r="O267" s="87">
        <v>1794420113.3186569</v>
      </c>
      <c r="P267" s="87">
        <v>1252198868.4719338</v>
      </c>
      <c r="Q267" s="87">
        <v>4468044545.0252028</v>
      </c>
      <c r="R267" s="87">
        <v>6487761425.6506386</v>
      </c>
      <c r="S267" s="87">
        <v>4011420252.1720648</v>
      </c>
      <c r="T267" s="87">
        <v>13557627995.401094</v>
      </c>
      <c r="U267" s="87">
        <v>6911117720.5982838</v>
      </c>
      <c r="V267" s="87">
        <v>12489445213.444366</v>
      </c>
      <c r="W267" s="87">
        <v>3206147013.2837629</v>
      </c>
      <c r="X267" s="87">
        <v>1463692645.2204318</v>
      </c>
      <c r="Y267" s="87">
        <v>2562839389.4418015</v>
      </c>
    </row>
    <row r="268" spans="2:25" hidden="1" x14ac:dyDescent="0.2">
      <c r="B268" s="102" t="s">
        <v>2</v>
      </c>
      <c r="C268" s="102"/>
      <c r="D268" s="103"/>
      <c r="E268" s="103" t="s">
        <v>29</v>
      </c>
      <c r="F268" s="87"/>
      <c r="G268" s="87">
        <v>646338593.66647613</v>
      </c>
      <c r="H268" s="87">
        <v>2233745194.5905747</v>
      </c>
      <c r="I268" s="87">
        <v>3642433494.8212953</v>
      </c>
      <c r="J268" s="87">
        <v>5248591283.767065</v>
      </c>
      <c r="K268" s="87">
        <v>5205066394.4510088</v>
      </c>
      <c r="L268" s="87">
        <v>7580981675.2879658</v>
      </c>
      <c r="M268" s="87">
        <v>7858359432.9437876</v>
      </c>
      <c r="N268" s="87">
        <v>5184736438.7015181</v>
      </c>
      <c r="O268" s="87">
        <v>1794420113.3186569</v>
      </c>
      <c r="P268" s="87">
        <v>1252198868.4719338</v>
      </c>
      <c r="Q268" s="87">
        <v>4468044545.0252028</v>
      </c>
      <c r="R268" s="87">
        <v>6487761425.6506386</v>
      </c>
      <c r="S268" s="87">
        <v>4011420252.1720648</v>
      </c>
      <c r="T268" s="87">
        <v>13557627995.401094</v>
      </c>
      <c r="U268" s="87">
        <v>6911117720.5982838</v>
      </c>
      <c r="V268" s="87">
        <v>12489445213.444366</v>
      </c>
      <c r="W268" s="87">
        <v>3206147013.2837629</v>
      </c>
      <c r="X268" s="87">
        <v>1463692645.2204318</v>
      </c>
      <c r="Y268" s="87">
        <v>2562839389.4418015</v>
      </c>
    </row>
    <row r="269" spans="2:25" hidden="1" x14ac:dyDescent="0.2">
      <c r="B269" s="102" t="s">
        <v>3</v>
      </c>
      <c r="C269" s="102"/>
      <c r="D269" s="103"/>
      <c r="E269" s="103" t="s">
        <v>29</v>
      </c>
      <c r="F269" s="87"/>
      <c r="G269" s="87">
        <v>646338593.66647613</v>
      </c>
      <c r="H269" s="87">
        <v>2233745194.5905747</v>
      </c>
      <c r="I269" s="87">
        <v>3642433494.8212953</v>
      </c>
      <c r="J269" s="87">
        <v>5248591283.767065</v>
      </c>
      <c r="K269" s="87">
        <v>5205066394.4510088</v>
      </c>
      <c r="L269" s="87">
        <v>7580981675.2879658</v>
      </c>
      <c r="M269" s="87">
        <v>7858359432.9437876</v>
      </c>
      <c r="N269" s="87">
        <v>5184736438.7015181</v>
      </c>
      <c r="O269" s="87">
        <v>1794420113.3186569</v>
      </c>
      <c r="P269" s="87">
        <v>1252198868.4719338</v>
      </c>
      <c r="Q269" s="87">
        <v>4468044545.0252028</v>
      </c>
      <c r="R269" s="87">
        <v>6487761425.6506386</v>
      </c>
      <c r="S269" s="87">
        <v>4011420252.1720648</v>
      </c>
      <c r="T269" s="87">
        <v>13557627995.401094</v>
      </c>
      <c r="U269" s="87">
        <v>6911117720.5982838</v>
      </c>
      <c r="V269" s="87">
        <v>12489445213.444366</v>
      </c>
      <c r="W269" s="87">
        <v>3206147013.2837629</v>
      </c>
      <c r="X269" s="87">
        <v>1463692645.2204318</v>
      </c>
      <c r="Y269" s="87">
        <v>2562839389.4418015</v>
      </c>
    </row>
    <row r="270" spans="2:25" hidden="1" x14ac:dyDescent="0.2">
      <c r="B270" s="102" t="s">
        <v>4</v>
      </c>
      <c r="C270" s="102"/>
      <c r="D270" s="103"/>
      <c r="E270" s="103" t="s">
        <v>29</v>
      </c>
      <c r="F270" s="87"/>
      <c r="G270" s="87">
        <v>646310733.19394469</v>
      </c>
      <c r="H270" s="87">
        <v>2233731892.7714524</v>
      </c>
      <c r="I270" s="87">
        <v>3642378135.6983666</v>
      </c>
      <c r="J270" s="87">
        <v>5248694033.4414721</v>
      </c>
      <c r="K270" s="87">
        <v>5198508424.0997429</v>
      </c>
      <c r="L270" s="87">
        <v>7582256393.8496714</v>
      </c>
      <c r="M270" s="87">
        <v>7822469003.6883507</v>
      </c>
      <c r="N270" s="87">
        <v>5184428599.4783201</v>
      </c>
      <c r="O270" s="87">
        <v>1794407344.5899854</v>
      </c>
      <c r="P270" s="87">
        <v>1268421452.3829827</v>
      </c>
      <c r="Q270" s="87">
        <v>4441137426.6859779</v>
      </c>
      <c r="R270" s="87">
        <v>6466973175.2445412</v>
      </c>
      <c r="S270" s="87">
        <v>4057419028.7535214</v>
      </c>
      <c r="T270" s="87">
        <v>13553339978.200048</v>
      </c>
      <c r="U270" s="87">
        <v>6911708223.0189285</v>
      </c>
      <c r="V270" s="87">
        <v>12489440876.035057</v>
      </c>
      <c r="W270" s="87">
        <v>3206083274.6963191</v>
      </c>
      <c r="X270" s="87">
        <v>1465117118.8950229</v>
      </c>
      <c r="Y270" s="87">
        <v>2561552162.5280981</v>
      </c>
    </row>
    <row r="271" spans="2:25" hidden="1" x14ac:dyDescent="0.2">
      <c r="B271" s="102" t="s">
        <v>6</v>
      </c>
      <c r="C271" s="102"/>
      <c r="D271" s="103"/>
      <c r="E271" s="103" t="s">
        <v>29</v>
      </c>
      <c r="F271" s="87"/>
      <c r="G271" s="87">
        <v>646310733.19394469</v>
      </c>
      <c r="H271" s="87">
        <v>2233731892.7714524</v>
      </c>
      <c r="I271" s="87">
        <v>3642378135.6983666</v>
      </c>
      <c r="J271" s="87">
        <v>5248694033.4414721</v>
      </c>
      <c r="K271" s="87">
        <v>5198508424.0997429</v>
      </c>
      <c r="L271" s="87">
        <v>7582256393.8496714</v>
      </c>
      <c r="M271" s="87">
        <v>7822469003.6883507</v>
      </c>
      <c r="N271" s="87">
        <v>5184428599.4783201</v>
      </c>
      <c r="O271" s="87">
        <v>1794407344.5899854</v>
      </c>
      <c r="P271" s="87">
        <v>1268421452.3829827</v>
      </c>
      <c r="Q271" s="87">
        <v>4441137426.6859779</v>
      </c>
      <c r="R271" s="87">
        <v>6466973175.2445412</v>
      </c>
      <c r="S271" s="87">
        <v>4057419028.7535214</v>
      </c>
      <c r="T271" s="87">
        <v>13553339978.200048</v>
      </c>
      <c r="U271" s="87">
        <v>6911708223.0189285</v>
      </c>
      <c r="V271" s="87">
        <v>12489440876.035057</v>
      </c>
      <c r="W271" s="87">
        <v>3206083274.6963191</v>
      </c>
      <c r="X271" s="87">
        <v>1465117118.8950229</v>
      </c>
      <c r="Y271" s="87">
        <v>2561552162.5280981</v>
      </c>
    </row>
    <row r="272" spans="2:25" hidden="1" x14ac:dyDescent="0.2">
      <c r="B272" s="102" t="s">
        <v>94</v>
      </c>
      <c r="C272" s="102"/>
      <c r="D272" s="103"/>
      <c r="E272" s="103" t="s">
        <v>29</v>
      </c>
      <c r="F272" s="87"/>
      <c r="G272" s="87">
        <v>646315174.68373168</v>
      </c>
      <c r="H272" s="87">
        <v>2227838534.1271234</v>
      </c>
      <c r="I272" s="87">
        <v>3653253287.1001158</v>
      </c>
      <c r="J272" s="87">
        <v>5211525971.4781322</v>
      </c>
      <c r="K272" s="87">
        <v>5239425490.1961021</v>
      </c>
      <c r="L272" s="87">
        <v>7542142363.2048187</v>
      </c>
      <c r="M272" s="87">
        <v>7931017559.4332552</v>
      </c>
      <c r="N272" s="87">
        <v>5190651997.4935064</v>
      </c>
      <c r="O272" s="87">
        <v>1805290446.0302689</v>
      </c>
      <c r="P272" s="87">
        <v>1184595138.1697443</v>
      </c>
      <c r="Q272" s="87">
        <v>4382862400.3482256</v>
      </c>
      <c r="R272" s="87">
        <v>6424666574.0217972</v>
      </c>
      <c r="S272" s="87">
        <v>4026058695.093925</v>
      </c>
      <c r="T272" s="87">
        <v>13559586146.931177</v>
      </c>
      <c r="U272" s="87">
        <v>6917042624.9960346</v>
      </c>
      <c r="V272" s="87">
        <v>12486439408.676956</v>
      </c>
      <c r="W272" s="87">
        <v>3211735376.1998906</v>
      </c>
      <c r="X272" s="87">
        <v>1463004612.8430672</v>
      </c>
      <c r="Y272" s="87">
        <v>2554084915.0283647</v>
      </c>
    </row>
    <row r="273" spans="2:25" hidden="1" x14ac:dyDescent="0.2">
      <c r="B273" s="102" t="s">
        <v>95</v>
      </c>
      <c r="C273" s="102"/>
      <c r="D273" s="103"/>
      <c r="E273" s="103" t="s">
        <v>29</v>
      </c>
      <c r="F273" s="87"/>
      <c r="G273" s="87">
        <v>646324972.61958325</v>
      </c>
      <c r="H273" s="87">
        <v>2226085555.9835701</v>
      </c>
      <c r="I273" s="87">
        <v>3655314848.6100841</v>
      </c>
      <c r="J273" s="87">
        <v>5199890430.9840126</v>
      </c>
      <c r="K273" s="87">
        <v>5259377272.2133207</v>
      </c>
      <c r="L273" s="87">
        <v>7520347413.7798977</v>
      </c>
      <c r="M273" s="87">
        <v>7962759404.0722008</v>
      </c>
      <c r="N273" s="87">
        <v>5191901758.2027273</v>
      </c>
      <c r="O273" s="87">
        <v>1812010246.0013285</v>
      </c>
      <c r="P273" s="87">
        <v>1172601449.7973714</v>
      </c>
      <c r="Q273" s="87">
        <v>4321584163.3856392</v>
      </c>
      <c r="R273" s="87">
        <v>6267082250.1503115</v>
      </c>
      <c r="S273" s="87">
        <v>4113524052.6886501</v>
      </c>
      <c r="T273" s="87">
        <v>13584385632.523245</v>
      </c>
      <c r="U273" s="87">
        <v>6897529691.1933174</v>
      </c>
      <c r="V273" s="87">
        <v>12488525864.232553</v>
      </c>
      <c r="W273" s="87">
        <v>3213710158.9291744</v>
      </c>
      <c r="X273" s="87">
        <v>1475996553.513144</v>
      </c>
      <c r="Y273" s="87">
        <v>2543657690.8315091</v>
      </c>
    </row>
    <row r="274" spans="2:25" hidden="1" x14ac:dyDescent="0.2">
      <c r="B274" s="102" t="s">
        <v>96</v>
      </c>
      <c r="C274" s="102"/>
      <c r="D274" s="103"/>
      <c r="E274" s="103" t="s">
        <v>29</v>
      </c>
      <c r="F274" s="87"/>
      <c r="G274" s="87">
        <v>646317282.27756333</v>
      </c>
      <c r="H274" s="87">
        <v>2233746496.7214675</v>
      </c>
      <c r="I274" s="87">
        <v>3649681628.3133311</v>
      </c>
      <c r="J274" s="87">
        <v>5154049810.6876602</v>
      </c>
      <c r="K274" s="87">
        <v>5233970375.080945</v>
      </c>
      <c r="L274" s="87">
        <v>7557223142.1278896</v>
      </c>
      <c r="M274" s="87">
        <v>7789728654.8782663</v>
      </c>
      <c r="N274" s="87">
        <v>5136583035.2171993</v>
      </c>
      <c r="O274" s="87">
        <v>1814408351.6199932</v>
      </c>
      <c r="P274" s="87">
        <v>1348115599.5453751</v>
      </c>
      <c r="Q274" s="87">
        <v>4152143944.4081349</v>
      </c>
      <c r="R274" s="87">
        <v>6443949352.4858608</v>
      </c>
      <c r="S274" s="87">
        <v>4055529935.7322159</v>
      </c>
      <c r="T274" s="87">
        <v>13611420875.173323</v>
      </c>
      <c r="U274" s="87">
        <v>6904145128.7840462</v>
      </c>
      <c r="V274" s="87">
        <v>12488349743.545893</v>
      </c>
      <c r="W274" s="87">
        <v>3216633279.2909951</v>
      </c>
      <c r="X274" s="87">
        <v>1464493004.4718635</v>
      </c>
      <c r="Y274" s="87">
        <v>2563466085.5816565</v>
      </c>
    </row>
    <row r="275" spans="2:25" hidden="1" x14ac:dyDescent="0.2">
      <c r="B275" s="102" t="s">
        <v>97</v>
      </c>
      <c r="C275" s="102"/>
      <c r="D275" s="103"/>
      <c r="E275" s="103" t="s">
        <v>29</v>
      </c>
      <c r="F275" s="87"/>
      <c r="G275" s="87">
        <v>646308150.99363923</v>
      </c>
      <c r="H275" s="87">
        <v>2230075269.1640444</v>
      </c>
      <c r="I275" s="87">
        <v>3651179967.6170998</v>
      </c>
      <c r="J275" s="87">
        <v>5227713431.0388794</v>
      </c>
      <c r="K275" s="87">
        <v>5208245596.6575699</v>
      </c>
      <c r="L275" s="87">
        <v>7578412590.1120634</v>
      </c>
      <c r="M275" s="87">
        <v>7846607514.6232367</v>
      </c>
      <c r="N275" s="87">
        <v>5192479003.8452806</v>
      </c>
      <c r="O275" s="87">
        <v>1794824571.1967509</v>
      </c>
      <c r="P275" s="87">
        <v>1245169294.6120248</v>
      </c>
      <c r="Q275" s="87">
        <v>4441583303.6045332</v>
      </c>
      <c r="R275" s="87">
        <v>6468457446.8785286</v>
      </c>
      <c r="S275" s="87">
        <v>4054941834.0414681</v>
      </c>
      <c r="T275" s="87">
        <v>13553723255.427195</v>
      </c>
      <c r="U275" s="87">
        <v>6911413126.1245079</v>
      </c>
      <c r="V275" s="87">
        <v>12490128504.981791</v>
      </c>
      <c r="W275" s="87">
        <v>3206378452.41574</v>
      </c>
      <c r="X275" s="87">
        <v>1465079912.559902</v>
      </c>
      <c r="Y275" s="87">
        <v>2561633506.5040989</v>
      </c>
    </row>
    <row r="277" spans="2:25" ht="15" x14ac:dyDescent="0.25">
      <c r="B277" s="8" t="s">
        <v>7</v>
      </c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</row>
    <row r="278" spans="2:25" ht="15" x14ac:dyDescent="0.2">
      <c r="B278" s="11" t="s">
        <v>14</v>
      </c>
      <c r="C278" s="11"/>
      <c r="D278" s="15"/>
      <c r="E278" s="15" t="s">
        <v>20</v>
      </c>
      <c r="F278" s="12">
        <v>2022</v>
      </c>
      <c r="G278" s="12">
        <v>2023</v>
      </c>
      <c r="H278" s="12">
        <v>2024</v>
      </c>
      <c r="I278" s="12">
        <v>2025</v>
      </c>
      <c r="J278" s="12">
        <v>2026</v>
      </c>
      <c r="K278" s="12">
        <v>2027</v>
      </c>
      <c r="L278" s="12">
        <v>2028</v>
      </c>
      <c r="M278" s="12">
        <v>2029</v>
      </c>
      <c r="N278" s="12">
        <v>2030</v>
      </c>
      <c r="O278" s="12">
        <v>2031</v>
      </c>
      <c r="P278" s="12">
        <v>2032</v>
      </c>
      <c r="Q278" s="12">
        <v>2033</v>
      </c>
      <c r="R278" s="12">
        <v>2034</v>
      </c>
      <c r="S278" s="12">
        <v>2035</v>
      </c>
      <c r="T278" s="12">
        <v>2036</v>
      </c>
      <c r="U278" s="12">
        <v>2037</v>
      </c>
      <c r="V278" s="12">
        <v>2038</v>
      </c>
      <c r="W278" s="12">
        <v>2039</v>
      </c>
      <c r="X278" s="12">
        <v>2040</v>
      </c>
      <c r="Y278" s="12">
        <v>2041</v>
      </c>
    </row>
    <row r="279" spans="2:25" x14ac:dyDescent="0.2">
      <c r="B279" s="105" t="s">
        <v>1</v>
      </c>
      <c r="C279" s="105"/>
      <c r="D279" s="107"/>
      <c r="E279" s="107" t="s">
        <v>29</v>
      </c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</row>
    <row r="280" spans="2:25" hidden="1" x14ac:dyDescent="0.2">
      <c r="B280" s="105" t="s">
        <v>103</v>
      </c>
      <c r="C280" s="105"/>
      <c r="D280" s="107"/>
      <c r="E280" s="107" t="s">
        <v>29</v>
      </c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</row>
    <row r="281" spans="2:25" hidden="1" x14ac:dyDescent="0.2">
      <c r="B281" s="105" t="s">
        <v>104</v>
      </c>
      <c r="C281" s="105"/>
      <c r="D281" s="107"/>
      <c r="E281" s="107" t="s">
        <v>29</v>
      </c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</row>
    <row r="282" spans="2:25" hidden="1" x14ac:dyDescent="0.2">
      <c r="B282" s="105" t="s">
        <v>2</v>
      </c>
      <c r="C282" s="105"/>
      <c r="D282" s="107"/>
      <c r="E282" s="107" t="s">
        <v>29</v>
      </c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</row>
    <row r="283" spans="2:25" hidden="1" x14ac:dyDescent="0.2">
      <c r="B283" s="105" t="s">
        <v>3</v>
      </c>
      <c r="C283" s="105"/>
      <c r="D283" s="107"/>
      <c r="E283" s="107" t="s">
        <v>29</v>
      </c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</row>
    <row r="284" spans="2:25" x14ac:dyDescent="0.2">
      <c r="B284" s="105" t="s">
        <v>4</v>
      </c>
      <c r="C284" s="105"/>
      <c r="D284" s="107"/>
      <c r="E284" s="107" t="s">
        <v>29</v>
      </c>
      <c r="F284" s="87" t="s">
        <v>159</v>
      </c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</row>
    <row r="285" spans="2:25" x14ac:dyDescent="0.2">
      <c r="B285" s="105" t="s">
        <v>6</v>
      </c>
      <c r="C285" s="105"/>
      <c r="D285" s="107"/>
      <c r="E285" s="107" t="s">
        <v>29</v>
      </c>
      <c r="F285" s="87" t="s">
        <v>159</v>
      </c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</row>
    <row r="286" spans="2:25" x14ac:dyDescent="0.2">
      <c r="B286" s="105" t="s">
        <v>94</v>
      </c>
      <c r="C286" s="105"/>
      <c r="D286" s="107"/>
      <c r="E286" s="107" t="s">
        <v>29</v>
      </c>
      <c r="F286" s="87" t="s">
        <v>159</v>
      </c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</row>
    <row r="287" spans="2:25" x14ac:dyDescent="0.2">
      <c r="B287" s="105" t="s">
        <v>95</v>
      </c>
      <c r="C287" s="105"/>
      <c r="D287" s="107"/>
      <c r="E287" s="107" t="s">
        <v>29</v>
      </c>
      <c r="F287" s="87" t="s">
        <v>159</v>
      </c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</row>
    <row r="288" spans="2:25" x14ac:dyDescent="0.2">
      <c r="B288" s="105" t="s">
        <v>96</v>
      </c>
      <c r="C288" s="105"/>
      <c r="D288" s="107"/>
      <c r="E288" s="107" t="s">
        <v>29</v>
      </c>
      <c r="F288" s="87" t="s">
        <v>159</v>
      </c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</row>
    <row r="289" spans="2:25" x14ac:dyDescent="0.2">
      <c r="B289" s="105" t="s">
        <v>97</v>
      </c>
      <c r="C289" s="105"/>
      <c r="D289" s="107"/>
      <c r="E289" s="107" t="s">
        <v>29</v>
      </c>
      <c r="F289" s="87" t="s">
        <v>159</v>
      </c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</row>
    <row r="293" spans="2:25" s="80" customFormat="1" ht="15.75" x14ac:dyDescent="0.25">
      <c r="B293" s="80" t="s">
        <v>174</v>
      </c>
    </row>
    <row r="295" spans="2:25" ht="15" x14ac:dyDescent="0.2">
      <c r="B295" s="11" t="s">
        <v>14</v>
      </c>
      <c r="C295" s="11"/>
      <c r="D295" s="15" t="s">
        <v>142</v>
      </c>
      <c r="E295" s="15" t="s">
        <v>20</v>
      </c>
      <c r="F295" s="12">
        <v>2022</v>
      </c>
      <c r="G295" s="12">
        <v>2023</v>
      </c>
      <c r="H295" s="12">
        <v>2024</v>
      </c>
      <c r="I295" s="12">
        <v>2025</v>
      </c>
      <c r="J295" s="12">
        <v>2026</v>
      </c>
      <c r="K295" s="12">
        <v>2027</v>
      </c>
      <c r="L295" s="12">
        <v>2028</v>
      </c>
      <c r="M295" s="12">
        <v>2029</v>
      </c>
      <c r="N295" s="12">
        <v>2030</v>
      </c>
      <c r="O295" s="12">
        <v>2031</v>
      </c>
      <c r="P295" s="12">
        <v>2032</v>
      </c>
      <c r="Q295" s="12">
        <v>2033</v>
      </c>
      <c r="R295" s="12">
        <v>2034</v>
      </c>
      <c r="S295" s="12">
        <v>2035</v>
      </c>
      <c r="T295" s="12">
        <v>2036</v>
      </c>
      <c r="U295" s="12">
        <v>2037</v>
      </c>
      <c r="V295" s="12">
        <v>2038</v>
      </c>
      <c r="W295" s="12">
        <v>2039</v>
      </c>
      <c r="X295" s="12">
        <v>2040</v>
      </c>
      <c r="Y295" s="12">
        <v>2041</v>
      </c>
    </row>
    <row r="296" spans="2:25" x14ac:dyDescent="0.2">
      <c r="B296" s="105" t="s">
        <v>1</v>
      </c>
      <c r="C296" s="105"/>
      <c r="D296" s="107"/>
      <c r="E296" s="107" t="s">
        <v>90</v>
      </c>
      <c r="F296" s="140">
        <v>0</v>
      </c>
      <c r="G296" s="140">
        <v>0</v>
      </c>
      <c r="H296" s="140">
        <v>8.7361034988070045</v>
      </c>
      <c r="I296" s="140">
        <v>9314.5444808980355</v>
      </c>
      <c r="J296" s="140">
        <v>40909.346697498469</v>
      </c>
      <c r="K296" s="140">
        <v>37156.095166874336</v>
      </c>
      <c r="L296" s="140">
        <v>59354.714517440167</v>
      </c>
      <c r="M296" s="140">
        <v>50758.248986568753</v>
      </c>
      <c r="N296" s="140">
        <v>55581.695151571912</v>
      </c>
      <c r="O296" s="140">
        <v>60517.162708588148</v>
      </c>
      <c r="P296" s="140">
        <v>65826.455439551326</v>
      </c>
      <c r="Q296" s="140">
        <v>68771.526408119942</v>
      </c>
      <c r="R296" s="140">
        <v>71767.325831346927</v>
      </c>
      <c r="S296" s="140">
        <v>73672.642548359334</v>
      </c>
      <c r="T296" s="140">
        <v>69211.724733861847</v>
      </c>
      <c r="U296" s="140">
        <v>62839.160001170902</v>
      </c>
      <c r="V296" s="140">
        <v>66724.512782272985</v>
      </c>
      <c r="W296" s="140">
        <v>71689.603082550122</v>
      </c>
      <c r="X296" s="140">
        <v>76879.523649889088</v>
      </c>
      <c r="Y296" s="140">
        <v>82177.766627321384</v>
      </c>
    </row>
    <row r="297" spans="2:25" x14ac:dyDescent="0.2">
      <c r="B297" s="105" t="s">
        <v>103</v>
      </c>
      <c r="C297" s="105"/>
      <c r="D297" s="107"/>
      <c r="E297" s="107" t="s">
        <v>90</v>
      </c>
      <c r="F297" s="140">
        <v>0</v>
      </c>
      <c r="G297" s="140">
        <v>0</v>
      </c>
      <c r="H297" s="140">
        <v>8.7361034988070045</v>
      </c>
      <c r="I297" s="140">
        <v>9314.5444808980355</v>
      </c>
      <c r="J297" s="140">
        <v>40909.346697498469</v>
      </c>
      <c r="K297" s="140">
        <v>37156.095166874336</v>
      </c>
      <c r="L297" s="140">
        <v>0</v>
      </c>
      <c r="M297" s="140">
        <v>0</v>
      </c>
      <c r="N297" s="140">
        <v>0</v>
      </c>
      <c r="O297" s="140">
        <v>0</v>
      </c>
      <c r="P297" s="140">
        <v>0</v>
      </c>
      <c r="Q297" s="140">
        <v>0</v>
      </c>
      <c r="R297" s="140">
        <v>0</v>
      </c>
      <c r="S297" s="140">
        <v>0</v>
      </c>
      <c r="T297" s="140">
        <v>0</v>
      </c>
      <c r="U297" s="140">
        <v>0</v>
      </c>
      <c r="V297" s="140">
        <v>0</v>
      </c>
      <c r="W297" s="140">
        <v>0</v>
      </c>
      <c r="X297" s="140">
        <v>0</v>
      </c>
      <c r="Y297" s="140">
        <v>0</v>
      </c>
    </row>
    <row r="298" spans="2:25" x14ac:dyDescent="0.2">
      <c r="B298" s="105" t="s">
        <v>104</v>
      </c>
      <c r="C298" s="105"/>
      <c r="D298" s="107"/>
      <c r="E298" s="107" t="s">
        <v>90</v>
      </c>
      <c r="F298" s="140">
        <v>0</v>
      </c>
      <c r="G298" s="140">
        <v>0</v>
      </c>
      <c r="H298" s="140">
        <v>8.7361034988070045</v>
      </c>
      <c r="I298" s="140">
        <v>9314.5444808980355</v>
      </c>
      <c r="J298" s="140">
        <v>40909.346697498469</v>
      </c>
      <c r="K298" s="140">
        <v>116</v>
      </c>
      <c r="L298" s="140">
        <v>0</v>
      </c>
      <c r="M298" s="140">
        <v>0</v>
      </c>
      <c r="N298" s="140">
        <v>0</v>
      </c>
      <c r="O298" s="140">
        <v>0</v>
      </c>
      <c r="P298" s="140">
        <v>0</v>
      </c>
      <c r="Q298" s="140">
        <v>0</v>
      </c>
      <c r="R298" s="140">
        <v>0</v>
      </c>
      <c r="S298" s="140">
        <v>0</v>
      </c>
      <c r="T298" s="140">
        <v>0</v>
      </c>
      <c r="U298" s="140">
        <v>0</v>
      </c>
      <c r="V298" s="140">
        <v>0</v>
      </c>
      <c r="W298" s="140">
        <v>0</v>
      </c>
      <c r="X298" s="140">
        <v>0</v>
      </c>
      <c r="Y298" s="140">
        <v>0</v>
      </c>
    </row>
    <row r="299" spans="2:25" x14ac:dyDescent="0.2">
      <c r="B299" s="105" t="s">
        <v>2</v>
      </c>
      <c r="C299" s="105"/>
      <c r="D299" s="107"/>
      <c r="E299" s="107" t="s">
        <v>90</v>
      </c>
      <c r="F299" s="140">
        <v>0</v>
      </c>
      <c r="G299" s="140">
        <v>0</v>
      </c>
      <c r="H299" s="140">
        <v>8.7361034988070045</v>
      </c>
      <c r="I299" s="140">
        <v>9314.5444808980355</v>
      </c>
      <c r="J299" s="140">
        <v>40909.346697498469</v>
      </c>
      <c r="K299" s="140">
        <v>0</v>
      </c>
      <c r="L299" s="140">
        <v>0</v>
      </c>
      <c r="M299" s="140">
        <v>0</v>
      </c>
      <c r="N299" s="140">
        <v>0</v>
      </c>
      <c r="O299" s="140">
        <v>0</v>
      </c>
      <c r="P299" s="140">
        <v>0</v>
      </c>
      <c r="Q299" s="140">
        <v>0</v>
      </c>
      <c r="R299" s="140">
        <v>0</v>
      </c>
      <c r="S299" s="140">
        <v>0</v>
      </c>
      <c r="T299" s="140">
        <v>0</v>
      </c>
      <c r="U299" s="140">
        <v>0</v>
      </c>
      <c r="V299" s="140">
        <v>0</v>
      </c>
      <c r="W299" s="140">
        <v>0</v>
      </c>
      <c r="X299" s="140">
        <v>0</v>
      </c>
      <c r="Y299" s="140">
        <v>0</v>
      </c>
    </row>
    <row r="300" spans="2:25" x14ac:dyDescent="0.2">
      <c r="B300" s="105" t="s">
        <v>3</v>
      </c>
      <c r="C300" s="105"/>
      <c r="D300" s="107"/>
      <c r="E300" s="107" t="s">
        <v>90</v>
      </c>
      <c r="F300" s="140">
        <v>0</v>
      </c>
      <c r="G300" s="140">
        <v>0</v>
      </c>
      <c r="H300" s="140">
        <v>8.7361034988070045</v>
      </c>
      <c r="I300" s="140">
        <v>9314.5444808980355</v>
      </c>
      <c r="J300" s="140">
        <v>40909.346697498469</v>
      </c>
      <c r="K300" s="140">
        <v>0</v>
      </c>
      <c r="L300" s="140">
        <v>0</v>
      </c>
      <c r="M300" s="140">
        <v>0</v>
      </c>
      <c r="N300" s="140">
        <v>0</v>
      </c>
      <c r="O300" s="140">
        <v>0</v>
      </c>
      <c r="P300" s="140">
        <v>0</v>
      </c>
      <c r="Q300" s="140">
        <v>0</v>
      </c>
      <c r="R300" s="140">
        <v>0</v>
      </c>
      <c r="S300" s="140">
        <v>0</v>
      </c>
      <c r="T300" s="140">
        <v>0</v>
      </c>
      <c r="U300" s="140">
        <v>0</v>
      </c>
      <c r="V300" s="140">
        <v>0</v>
      </c>
      <c r="W300" s="140">
        <v>0</v>
      </c>
      <c r="X300" s="140">
        <v>0</v>
      </c>
      <c r="Y300" s="140">
        <v>0</v>
      </c>
    </row>
    <row r="301" spans="2:25" x14ac:dyDescent="0.2">
      <c r="B301" s="105" t="s">
        <v>4</v>
      </c>
      <c r="C301" s="105"/>
      <c r="D301" s="107"/>
      <c r="E301" s="107" t="s">
        <v>90</v>
      </c>
      <c r="F301" s="87" t="s">
        <v>159</v>
      </c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</row>
    <row r="302" spans="2:25" x14ac:dyDescent="0.2">
      <c r="B302" s="105" t="s">
        <v>6</v>
      </c>
      <c r="C302" s="105"/>
      <c r="D302" s="107"/>
      <c r="E302" s="107" t="s">
        <v>90</v>
      </c>
      <c r="F302" s="87" t="s">
        <v>159</v>
      </c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</row>
    <row r="303" spans="2:25" x14ac:dyDescent="0.2">
      <c r="B303" s="105" t="s">
        <v>94</v>
      </c>
      <c r="C303" s="105"/>
      <c r="D303" s="107"/>
      <c r="E303" s="107" t="s">
        <v>90</v>
      </c>
      <c r="F303" s="87" t="s">
        <v>159</v>
      </c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</row>
    <row r="304" spans="2:25" x14ac:dyDescent="0.2">
      <c r="B304" s="105" t="s">
        <v>95</v>
      </c>
      <c r="C304" s="105"/>
      <c r="D304" s="107"/>
      <c r="E304" s="107" t="s">
        <v>90</v>
      </c>
      <c r="F304" s="87" t="s">
        <v>159</v>
      </c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</row>
    <row r="305" spans="2:25" x14ac:dyDescent="0.2">
      <c r="B305" s="105" t="s">
        <v>96</v>
      </c>
      <c r="C305" s="105"/>
      <c r="D305" s="107"/>
      <c r="E305" s="107" t="s">
        <v>90</v>
      </c>
      <c r="F305" s="87" t="s">
        <v>159</v>
      </c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</row>
    <row r="306" spans="2:25" x14ac:dyDescent="0.2">
      <c r="B306" s="105" t="s">
        <v>97</v>
      </c>
      <c r="C306" s="105"/>
      <c r="D306" s="107"/>
      <c r="E306" s="107" t="s">
        <v>90</v>
      </c>
      <c r="F306" s="87" t="s">
        <v>159</v>
      </c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</row>
    <row r="307" spans="2:25" ht="15" x14ac:dyDescent="0.25">
      <c r="B307" s="58"/>
    </row>
    <row r="308" spans="2:25" ht="15" x14ac:dyDescent="0.2">
      <c r="B308" s="11" t="s">
        <v>14</v>
      </c>
      <c r="C308" s="11"/>
      <c r="D308" s="15" t="s">
        <v>74</v>
      </c>
      <c r="E308" s="15" t="s">
        <v>20</v>
      </c>
      <c r="F308" s="12">
        <v>2022</v>
      </c>
      <c r="G308" s="12">
        <v>2023</v>
      </c>
      <c r="H308" s="12">
        <v>2024</v>
      </c>
      <c r="I308" s="12">
        <v>2025</v>
      </c>
      <c r="J308" s="12">
        <v>2026</v>
      </c>
      <c r="K308" s="12">
        <v>2027</v>
      </c>
      <c r="L308" s="12">
        <v>2028</v>
      </c>
      <c r="M308" s="12">
        <v>2029</v>
      </c>
      <c r="N308" s="12">
        <v>2030</v>
      </c>
      <c r="O308" s="12">
        <v>2031</v>
      </c>
      <c r="P308" s="12">
        <v>2032</v>
      </c>
      <c r="Q308" s="12">
        <v>2033</v>
      </c>
      <c r="R308" s="12">
        <v>2034</v>
      </c>
      <c r="S308" s="12">
        <v>2035</v>
      </c>
      <c r="T308" s="12">
        <v>2036</v>
      </c>
      <c r="U308" s="12">
        <v>2037</v>
      </c>
      <c r="V308" s="12">
        <v>2038</v>
      </c>
      <c r="W308" s="12">
        <v>2039</v>
      </c>
      <c r="X308" s="12">
        <v>2040</v>
      </c>
      <c r="Y308" s="12">
        <v>2041</v>
      </c>
    </row>
    <row r="309" spans="2:25" x14ac:dyDescent="0.2">
      <c r="B309" s="105" t="s">
        <v>1</v>
      </c>
      <c r="C309" s="105"/>
      <c r="D309" s="107"/>
      <c r="E309" s="107" t="s">
        <v>90</v>
      </c>
      <c r="F309" s="140">
        <v>0</v>
      </c>
      <c r="G309" s="140">
        <v>12.436684705610322</v>
      </c>
      <c r="H309" s="140">
        <v>274.71598646668161</v>
      </c>
      <c r="I309" s="140">
        <v>16184.002023207668</v>
      </c>
      <c r="J309" s="140">
        <v>62089.957179762932</v>
      </c>
      <c r="K309" s="140">
        <v>56637.672507056232</v>
      </c>
      <c r="L309" s="140">
        <v>92666.54756428345</v>
      </c>
      <c r="M309" s="140">
        <v>87367.265095546085</v>
      </c>
      <c r="N309" s="140">
        <v>103787.97488388715</v>
      </c>
      <c r="O309" s="140">
        <v>122730.03979390928</v>
      </c>
      <c r="P309" s="140">
        <v>145532.95872445346</v>
      </c>
      <c r="Q309" s="140">
        <v>156420.54189726006</v>
      </c>
      <c r="R309" s="140">
        <v>160268.97044925654</v>
      </c>
      <c r="S309" s="140">
        <v>154643.15397546889</v>
      </c>
      <c r="T309" s="140">
        <v>145516.25876643695</v>
      </c>
      <c r="U309" s="140">
        <v>134575.94389892084</v>
      </c>
      <c r="V309" s="140">
        <v>135484.57571406863</v>
      </c>
      <c r="W309" s="140">
        <v>140851.19720080629</v>
      </c>
      <c r="X309" s="140">
        <v>146345.83135832669</v>
      </c>
      <c r="Y309" s="140">
        <v>154692.45369278494</v>
      </c>
    </row>
    <row r="310" spans="2:25" x14ac:dyDescent="0.2">
      <c r="B310" s="105" t="s">
        <v>103</v>
      </c>
      <c r="C310" s="105"/>
      <c r="D310" s="107"/>
      <c r="E310" s="107" t="s">
        <v>90</v>
      </c>
      <c r="F310" s="140">
        <v>0</v>
      </c>
      <c r="G310" s="140">
        <v>12.436684705610322</v>
      </c>
      <c r="H310" s="140">
        <v>274.71598646668161</v>
      </c>
      <c r="I310" s="140">
        <v>16184.002023207668</v>
      </c>
      <c r="J310" s="140">
        <v>62089.957179762932</v>
      </c>
      <c r="K310" s="140">
        <v>56637.672507056232</v>
      </c>
      <c r="L310" s="140">
        <v>0</v>
      </c>
      <c r="M310" s="140">
        <v>0</v>
      </c>
      <c r="N310" s="140">
        <v>0</v>
      </c>
      <c r="O310" s="140">
        <v>0</v>
      </c>
      <c r="P310" s="140">
        <v>0</v>
      </c>
      <c r="Q310" s="140">
        <v>0</v>
      </c>
      <c r="R310" s="140">
        <v>0</v>
      </c>
      <c r="S310" s="140">
        <v>0</v>
      </c>
      <c r="T310" s="140">
        <v>0</v>
      </c>
      <c r="U310" s="140">
        <v>0</v>
      </c>
      <c r="V310" s="140">
        <v>0</v>
      </c>
      <c r="W310" s="140">
        <v>0</v>
      </c>
      <c r="X310" s="140">
        <v>0</v>
      </c>
      <c r="Y310" s="140">
        <v>0</v>
      </c>
    </row>
    <row r="311" spans="2:25" x14ac:dyDescent="0.2">
      <c r="B311" s="105" t="s">
        <v>104</v>
      </c>
      <c r="C311" s="105"/>
      <c r="D311" s="107"/>
      <c r="E311" s="107" t="s">
        <v>90</v>
      </c>
      <c r="F311" s="140">
        <v>0</v>
      </c>
      <c r="G311" s="140">
        <v>12.436684705610322</v>
      </c>
      <c r="H311" s="140">
        <v>274.71598646668161</v>
      </c>
      <c r="I311" s="140">
        <v>16184.002023207668</v>
      </c>
      <c r="J311" s="140">
        <v>62089.957179762932</v>
      </c>
      <c r="K311" s="140">
        <v>4723</v>
      </c>
      <c r="L311" s="140">
        <v>0</v>
      </c>
      <c r="M311" s="140">
        <v>0</v>
      </c>
      <c r="N311" s="140">
        <v>0</v>
      </c>
      <c r="O311" s="140">
        <v>0</v>
      </c>
      <c r="P311" s="140">
        <v>0</v>
      </c>
      <c r="Q311" s="140">
        <v>0</v>
      </c>
      <c r="R311" s="140">
        <v>0</v>
      </c>
      <c r="S311" s="140">
        <v>0</v>
      </c>
      <c r="T311" s="140">
        <v>0</v>
      </c>
      <c r="U311" s="140">
        <v>0</v>
      </c>
      <c r="V311" s="140">
        <v>0</v>
      </c>
      <c r="W311" s="140">
        <v>0</v>
      </c>
      <c r="X311" s="140">
        <v>0</v>
      </c>
      <c r="Y311" s="140">
        <v>0</v>
      </c>
    </row>
    <row r="312" spans="2:25" x14ac:dyDescent="0.2">
      <c r="B312" s="105" t="s">
        <v>2</v>
      </c>
      <c r="C312" s="105"/>
      <c r="D312" s="107"/>
      <c r="E312" s="107" t="s">
        <v>90</v>
      </c>
      <c r="F312" s="140">
        <v>0</v>
      </c>
      <c r="G312" s="140">
        <v>12.436684705610322</v>
      </c>
      <c r="H312" s="140">
        <v>274.71598646668161</v>
      </c>
      <c r="I312" s="140">
        <v>16184.002023207668</v>
      </c>
      <c r="J312" s="140">
        <v>62089.957179762932</v>
      </c>
      <c r="K312" s="140">
        <v>23</v>
      </c>
      <c r="L312" s="140">
        <v>0</v>
      </c>
      <c r="M312" s="140">
        <v>0</v>
      </c>
      <c r="N312" s="140">
        <v>0</v>
      </c>
      <c r="O312" s="140">
        <v>0</v>
      </c>
      <c r="P312" s="140">
        <v>0</v>
      </c>
      <c r="Q312" s="140">
        <v>0</v>
      </c>
      <c r="R312" s="140">
        <v>0</v>
      </c>
      <c r="S312" s="140">
        <v>0</v>
      </c>
      <c r="T312" s="140">
        <v>0</v>
      </c>
      <c r="U312" s="140">
        <v>0</v>
      </c>
      <c r="V312" s="140">
        <v>0</v>
      </c>
      <c r="W312" s="140">
        <v>0</v>
      </c>
      <c r="X312" s="140">
        <v>0</v>
      </c>
      <c r="Y312" s="140">
        <v>0</v>
      </c>
    </row>
    <row r="313" spans="2:25" x14ac:dyDescent="0.2">
      <c r="B313" s="105" t="s">
        <v>3</v>
      </c>
      <c r="C313" s="105"/>
      <c r="D313" s="107"/>
      <c r="E313" s="107" t="s">
        <v>90</v>
      </c>
      <c r="F313" s="140">
        <v>0</v>
      </c>
      <c r="G313" s="140">
        <v>12.436684705610322</v>
      </c>
      <c r="H313" s="140">
        <v>274.71598646668161</v>
      </c>
      <c r="I313" s="140">
        <v>16184.002023207668</v>
      </c>
      <c r="J313" s="140">
        <v>62089.957179762932</v>
      </c>
      <c r="K313" s="140">
        <v>23</v>
      </c>
      <c r="L313" s="140">
        <v>0</v>
      </c>
      <c r="M313" s="140">
        <v>0</v>
      </c>
      <c r="N313" s="140">
        <v>0</v>
      </c>
      <c r="O313" s="140">
        <v>0</v>
      </c>
      <c r="P313" s="140">
        <v>0</v>
      </c>
      <c r="Q313" s="140">
        <v>0</v>
      </c>
      <c r="R313" s="140">
        <v>0</v>
      </c>
      <c r="S313" s="140">
        <v>0</v>
      </c>
      <c r="T313" s="140">
        <v>0</v>
      </c>
      <c r="U313" s="140">
        <v>0</v>
      </c>
      <c r="V313" s="140">
        <v>0</v>
      </c>
      <c r="W313" s="140">
        <v>0</v>
      </c>
      <c r="X313" s="140">
        <v>0</v>
      </c>
      <c r="Y313" s="140">
        <v>0</v>
      </c>
    </row>
    <row r="314" spans="2:25" x14ac:dyDescent="0.2">
      <c r="B314" s="105" t="s">
        <v>4</v>
      </c>
      <c r="C314" s="105"/>
      <c r="D314" s="107"/>
      <c r="E314" s="107" t="s">
        <v>90</v>
      </c>
      <c r="F314" s="87" t="s">
        <v>159</v>
      </c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</row>
    <row r="315" spans="2:25" x14ac:dyDescent="0.2">
      <c r="B315" s="105" t="s">
        <v>6</v>
      </c>
      <c r="C315" s="105"/>
      <c r="D315" s="107"/>
      <c r="E315" s="107" t="s">
        <v>90</v>
      </c>
      <c r="F315" s="87" t="s">
        <v>159</v>
      </c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</row>
    <row r="316" spans="2:25" x14ac:dyDescent="0.2">
      <c r="B316" s="105" t="s">
        <v>94</v>
      </c>
      <c r="C316" s="105"/>
      <c r="D316" s="107"/>
      <c r="E316" s="107" t="s">
        <v>90</v>
      </c>
      <c r="F316" s="87" t="s">
        <v>159</v>
      </c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</row>
    <row r="317" spans="2:25" x14ac:dyDescent="0.2">
      <c r="B317" s="105" t="s">
        <v>95</v>
      </c>
      <c r="C317" s="105"/>
      <c r="D317" s="107"/>
      <c r="E317" s="107" t="s">
        <v>90</v>
      </c>
      <c r="F317" s="87" t="s">
        <v>159</v>
      </c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</row>
    <row r="318" spans="2:25" x14ac:dyDescent="0.2">
      <c r="B318" s="105" t="s">
        <v>96</v>
      </c>
      <c r="C318" s="105"/>
      <c r="D318" s="107"/>
      <c r="E318" s="107" t="s">
        <v>90</v>
      </c>
      <c r="F318" s="87" t="s">
        <v>159</v>
      </c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</row>
    <row r="319" spans="2:25" x14ac:dyDescent="0.2">
      <c r="B319" s="105" t="s">
        <v>97</v>
      </c>
      <c r="C319" s="105"/>
      <c r="D319" s="107"/>
      <c r="E319" s="107" t="s">
        <v>90</v>
      </c>
      <c r="F319" s="87" t="s">
        <v>159</v>
      </c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</row>
    <row r="320" spans="2:25" ht="15" x14ac:dyDescent="0.25">
      <c r="B320" s="58"/>
    </row>
    <row r="321" spans="2:25" ht="15" x14ac:dyDescent="0.2">
      <c r="B321" s="11" t="s">
        <v>14</v>
      </c>
      <c r="C321" s="11"/>
      <c r="D321" s="15" t="s">
        <v>76</v>
      </c>
      <c r="E321" s="15" t="s">
        <v>20</v>
      </c>
      <c r="F321" s="12">
        <v>2022</v>
      </c>
      <c r="G321" s="12">
        <v>2023</v>
      </c>
      <c r="H321" s="12">
        <v>2024</v>
      </c>
      <c r="I321" s="12">
        <v>2025</v>
      </c>
      <c r="J321" s="12">
        <v>2026</v>
      </c>
      <c r="K321" s="12">
        <v>2027</v>
      </c>
      <c r="L321" s="12">
        <v>2028</v>
      </c>
      <c r="M321" s="12">
        <v>2029</v>
      </c>
      <c r="N321" s="12">
        <v>2030</v>
      </c>
      <c r="O321" s="12">
        <v>2031</v>
      </c>
      <c r="P321" s="12">
        <v>2032</v>
      </c>
      <c r="Q321" s="12">
        <v>2033</v>
      </c>
      <c r="R321" s="12">
        <v>2034</v>
      </c>
      <c r="S321" s="12">
        <v>2035</v>
      </c>
      <c r="T321" s="12">
        <v>2036</v>
      </c>
      <c r="U321" s="12">
        <v>2037</v>
      </c>
      <c r="V321" s="12">
        <v>2038</v>
      </c>
      <c r="W321" s="12">
        <v>2039</v>
      </c>
      <c r="X321" s="12">
        <v>2040</v>
      </c>
      <c r="Y321" s="12">
        <v>2041</v>
      </c>
    </row>
    <row r="322" spans="2:25" x14ac:dyDescent="0.2">
      <c r="B322" s="105" t="s">
        <v>1</v>
      </c>
      <c r="C322" s="105"/>
      <c r="D322" s="107"/>
      <c r="E322" s="107" t="s">
        <v>90</v>
      </c>
      <c r="F322" s="140">
        <v>0</v>
      </c>
      <c r="G322" s="140">
        <v>0</v>
      </c>
      <c r="H322" s="140">
        <v>0</v>
      </c>
      <c r="I322" s="140">
        <v>0</v>
      </c>
      <c r="J322" s="140">
        <v>34.120300494417734</v>
      </c>
      <c r="K322" s="140">
        <v>79.169254345702001</v>
      </c>
      <c r="L322" s="140">
        <v>79.615466792892875</v>
      </c>
      <c r="M322" s="140">
        <v>80.714460956008864</v>
      </c>
      <c r="N322" s="140">
        <v>115.93926179163795</v>
      </c>
      <c r="O322" s="140">
        <v>117.84556776655621</v>
      </c>
      <c r="P322" s="140">
        <v>166.43166331936359</v>
      </c>
      <c r="Q322" s="140">
        <v>175.48576913673048</v>
      </c>
      <c r="R322" s="140">
        <v>242.23561964572443</v>
      </c>
      <c r="S322" s="140">
        <v>243.72615200504816</v>
      </c>
      <c r="T322" s="140">
        <v>328.71096803771877</v>
      </c>
      <c r="U322" s="140">
        <v>347.51823974421882</v>
      </c>
      <c r="V322" s="140">
        <v>453.53626838523599</v>
      </c>
      <c r="W322" s="140">
        <v>583.62257713549161</v>
      </c>
      <c r="X322" s="140">
        <v>902.9605373278099</v>
      </c>
      <c r="Y322" s="140">
        <v>1352.3170886921712</v>
      </c>
    </row>
    <row r="323" spans="2:25" x14ac:dyDescent="0.2">
      <c r="B323" s="105" t="s">
        <v>103</v>
      </c>
      <c r="C323" s="105"/>
      <c r="D323" s="107"/>
      <c r="E323" s="107" t="s">
        <v>90</v>
      </c>
      <c r="F323" s="140">
        <v>0</v>
      </c>
      <c r="G323" s="140">
        <v>0</v>
      </c>
      <c r="H323" s="140">
        <v>0</v>
      </c>
      <c r="I323" s="140">
        <v>0</v>
      </c>
      <c r="J323" s="140">
        <v>34.120300494417734</v>
      </c>
      <c r="K323" s="140">
        <v>79.169254345702001</v>
      </c>
      <c r="L323" s="140">
        <v>0</v>
      </c>
      <c r="M323" s="140">
        <v>0</v>
      </c>
      <c r="N323" s="140">
        <v>0</v>
      </c>
      <c r="O323" s="140">
        <v>0</v>
      </c>
      <c r="P323" s="140">
        <v>0</v>
      </c>
      <c r="Q323" s="140">
        <v>0</v>
      </c>
      <c r="R323" s="140">
        <v>0</v>
      </c>
      <c r="S323" s="140">
        <v>0</v>
      </c>
      <c r="T323" s="140">
        <v>0</v>
      </c>
      <c r="U323" s="140">
        <v>0</v>
      </c>
      <c r="V323" s="140">
        <v>0</v>
      </c>
      <c r="W323" s="140">
        <v>0</v>
      </c>
      <c r="X323" s="140">
        <v>0</v>
      </c>
      <c r="Y323" s="140">
        <v>0</v>
      </c>
    </row>
    <row r="324" spans="2:25" x14ac:dyDescent="0.2">
      <c r="B324" s="105" t="s">
        <v>104</v>
      </c>
      <c r="C324" s="105"/>
      <c r="D324" s="107"/>
      <c r="E324" s="107" t="s">
        <v>90</v>
      </c>
      <c r="F324" s="140">
        <v>0</v>
      </c>
      <c r="G324" s="140">
        <v>0</v>
      </c>
      <c r="H324" s="140">
        <v>0</v>
      </c>
      <c r="I324" s="140">
        <v>0</v>
      </c>
      <c r="J324" s="140">
        <v>34.120300494417734</v>
      </c>
      <c r="K324" s="140">
        <v>0</v>
      </c>
      <c r="L324" s="140">
        <v>0</v>
      </c>
      <c r="M324" s="140">
        <v>0</v>
      </c>
      <c r="N324" s="140">
        <v>0</v>
      </c>
      <c r="O324" s="140">
        <v>0</v>
      </c>
      <c r="P324" s="140">
        <v>0</v>
      </c>
      <c r="Q324" s="140">
        <v>0</v>
      </c>
      <c r="R324" s="140">
        <v>0</v>
      </c>
      <c r="S324" s="140">
        <v>0</v>
      </c>
      <c r="T324" s="140">
        <v>0</v>
      </c>
      <c r="U324" s="140">
        <v>0</v>
      </c>
      <c r="V324" s="140">
        <v>0</v>
      </c>
      <c r="W324" s="140">
        <v>0</v>
      </c>
      <c r="X324" s="140">
        <v>0</v>
      </c>
      <c r="Y324" s="140">
        <v>0</v>
      </c>
    </row>
    <row r="325" spans="2:25" x14ac:dyDescent="0.2">
      <c r="B325" s="105" t="s">
        <v>2</v>
      </c>
      <c r="C325" s="105"/>
      <c r="D325" s="107"/>
      <c r="E325" s="107" t="s">
        <v>90</v>
      </c>
      <c r="F325" s="140">
        <v>0</v>
      </c>
      <c r="G325" s="140">
        <v>0</v>
      </c>
      <c r="H325" s="140">
        <v>0</v>
      </c>
      <c r="I325" s="140">
        <v>0</v>
      </c>
      <c r="J325" s="140">
        <v>34.120300494417734</v>
      </c>
      <c r="K325" s="140">
        <v>0</v>
      </c>
      <c r="L325" s="140">
        <v>0</v>
      </c>
      <c r="M325" s="140">
        <v>0</v>
      </c>
      <c r="N325" s="140">
        <v>0</v>
      </c>
      <c r="O325" s="140">
        <v>0</v>
      </c>
      <c r="P325" s="140">
        <v>0</v>
      </c>
      <c r="Q325" s="140">
        <v>0</v>
      </c>
      <c r="R325" s="140">
        <v>0</v>
      </c>
      <c r="S325" s="140">
        <v>0</v>
      </c>
      <c r="T325" s="140">
        <v>0</v>
      </c>
      <c r="U325" s="140">
        <v>0</v>
      </c>
      <c r="V325" s="140">
        <v>0</v>
      </c>
      <c r="W325" s="140">
        <v>0</v>
      </c>
      <c r="X325" s="140">
        <v>0</v>
      </c>
      <c r="Y325" s="140">
        <v>0</v>
      </c>
    </row>
    <row r="326" spans="2:25" x14ac:dyDescent="0.2">
      <c r="B326" s="105" t="s">
        <v>3</v>
      </c>
      <c r="C326" s="105"/>
      <c r="D326" s="107"/>
      <c r="E326" s="107" t="s">
        <v>90</v>
      </c>
      <c r="F326" s="140">
        <v>0</v>
      </c>
      <c r="G326" s="140">
        <v>0</v>
      </c>
      <c r="H326" s="140">
        <v>0</v>
      </c>
      <c r="I326" s="140">
        <v>0</v>
      </c>
      <c r="J326" s="140">
        <v>34.120300494417734</v>
      </c>
      <c r="K326" s="140">
        <v>0</v>
      </c>
      <c r="L326" s="140">
        <v>0</v>
      </c>
      <c r="M326" s="140">
        <v>0</v>
      </c>
      <c r="N326" s="140">
        <v>0</v>
      </c>
      <c r="O326" s="140">
        <v>0</v>
      </c>
      <c r="P326" s="140">
        <v>0</v>
      </c>
      <c r="Q326" s="140">
        <v>0</v>
      </c>
      <c r="R326" s="140">
        <v>0</v>
      </c>
      <c r="S326" s="140">
        <v>0</v>
      </c>
      <c r="T326" s="140">
        <v>0</v>
      </c>
      <c r="U326" s="140">
        <v>0</v>
      </c>
      <c r="V326" s="140">
        <v>0</v>
      </c>
      <c r="W326" s="140">
        <v>0</v>
      </c>
      <c r="X326" s="140">
        <v>0</v>
      </c>
      <c r="Y326" s="140">
        <v>0</v>
      </c>
    </row>
    <row r="327" spans="2:25" x14ac:dyDescent="0.2">
      <c r="B327" s="105" t="s">
        <v>4</v>
      </c>
      <c r="C327" s="105"/>
      <c r="D327" s="107"/>
      <c r="E327" s="107" t="s">
        <v>90</v>
      </c>
      <c r="F327" s="87" t="s">
        <v>159</v>
      </c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</row>
    <row r="328" spans="2:25" x14ac:dyDescent="0.2">
      <c r="B328" s="105" t="s">
        <v>6</v>
      </c>
      <c r="C328" s="105"/>
      <c r="D328" s="107"/>
      <c r="E328" s="107" t="s">
        <v>90</v>
      </c>
      <c r="F328" s="87" t="s">
        <v>159</v>
      </c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</row>
    <row r="329" spans="2:25" x14ac:dyDescent="0.2">
      <c r="B329" s="105" t="s">
        <v>94</v>
      </c>
      <c r="C329" s="105"/>
      <c r="D329" s="107"/>
      <c r="E329" s="107" t="s">
        <v>90</v>
      </c>
      <c r="F329" s="87" t="s">
        <v>159</v>
      </c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</row>
    <row r="330" spans="2:25" x14ac:dyDescent="0.2">
      <c r="B330" s="105" t="s">
        <v>95</v>
      </c>
      <c r="C330" s="105"/>
      <c r="D330" s="107"/>
      <c r="E330" s="107" t="s">
        <v>90</v>
      </c>
      <c r="F330" s="87" t="s">
        <v>159</v>
      </c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</row>
    <row r="331" spans="2:25" x14ac:dyDescent="0.2">
      <c r="B331" s="105" t="s">
        <v>96</v>
      </c>
      <c r="C331" s="105"/>
      <c r="D331" s="107"/>
      <c r="E331" s="107" t="s">
        <v>90</v>
      </c>
      <c r="F331" s="87" t="s">
        <v>159</v>
      </c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</row>
    <row r="332" spans="2:25" x14ac:dyDescent="0.2">
      <c r="B332" s="105" t="s">
        <v>97</v>
      </c>
      <c r="C332" s="105"/>
      <c r="D332" s="107"/>
      <c r="E332" s="107" t="s">
        <v>90</v>
      </c>
      <c r="F332" s="87" t="s">
        <v>159</v>
      </c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C3B88-027C-4133-B4DE-B775A89B8E2A}">
  <sheetPr>
    <tabColor theme="9"/>
  </sheetPr>
  <dimension ref="A2:Z296"/>
  <sheetViews>
    <sheetView showGridLines="0" zoomScale="70" zoomScaleNormal="70" workbookViewId="0">
      <selection activeCell="I9" sqref="I9"/>
    </sheetView>
  </sheetViews>
  <sheetFormatPr defaultColWidth="8.625" defaultRowHeight="14.25" x14ac:dyDescent="0.2"/>
  <cols>
    <col min="1" max="1" width="8.75" style="10" customWidth="1"/>
    <col min="2" max="2" width="15.5" style="10" customWidth="1"/>
    <col min="3" max="3" width="36.875" style="10" customWidth="1"/>
    <col min="4" max="5" width="15.125" style="10" customWidth="1"/>
    <col min="6" max="6" width="16.625" style="60" customWidth="1"/>
    <col min="7" max="14" width="15.5" style="10" customWidth="1"/>
    <col min="15" max="15" width="19.75" style="10" customWidth="1"/>
    <col min="16" max="26" width="15.5" style="10" customWidth="1"/>
    <col min="27" max="16384" width="8.625" style="10"/>
  </cols>
  <sheetData>
    <row r="2" spans="2:26" ht="15" x14ac:dyDescent="0.25">
      <c r="B2" s="63" t="s">
        <v>142</v>
      </c>
      <c r="C2" s="63"/>
      <c r="D2" s="63"/>
      <c r="E2" s="64"/>
      <c r="F2" s="65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2:26" x14ac:dyDescent="0.2">
      <c r="F3" s="62"/>
    </row>
    <row r="4" spans="2:26" ht="15" x14ac:dyDescent="0.25">
      <c r="B4" s="28" t="s">
        <v>47</v>
      </c>
      <c r="C4" s="9"/>
      <c r="D4" s="9"/>
      <c r="E4" s="29"/>
      <c r="F4" s="40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2:26" ht="15" x14ac:dyDescent="0.25">
      <c r="B5" s="30" t="s">
        <v>28</v>
      </c>
      <c r="C5" s="30"/>
      <c r="D5" s="30"/>
      <c r="E5" s="31" t="s">
        <v>20</v>
      </c>
      <c r="F5" s="32" t="s">
        <v>48</v>
      </c>
      <c r="G5" s="32">
        <v>2022</v>
      </c>
      <c r="H5" s="32">
        <v>2023</v>
      </c>
      <c r="I5" s="32">
        <v>2024</v>
      </c>
      <c r="J5" s="32">
        <v>2025</v>
      </c>
      <c r="K5" s="32">
        <v>2026</v>
      </c>
      <c r="L5" s="32">
        <v>2027</v>
      </c>
      <c r="M5" s="32">
        <v>2028</v>
      </c>
      <c r="N5" s="32">
        <v>2029</v>
      </c>
      <c r="O5" s="32">
        <v>2030</v>
      </c>
      <c r="P5" s="32">
        <v>2031</v>
      </c>
      <c r="Q5" s="32">
        <v>2032</v>
      </c>
      <c r="R5" s="32">
        <v>2033</v>
      </c>
      <c r="S5" s="32">
        <v>2034</v>
      </c>
      <c r="T5" s="32">
        <v>2035</v>
      </c>
      <c r="U5" s="32">
        <v>2036</v>
      </c>
      <c r="V5" s="32">
        <v>2037</v>
      </c>
      <c r="W5" s="32">
        <v>2038</v>
      </c>
      <c r="X5" s="32">
        <v>2039</v>
      </c>
      <c r="Y5" s="32">
        <v>2040</v>
      </c>
      <c r="Z5" s="32">
        <v>2041</v>
      </c>
    </row>
    <row r="6" spans="2:26" x14ac:dyDescent="0.2">
      <c r="B6" s="33" t="s">
        <v>103</v>
      </c>
      <c r="C6" s="34"/>
      <c r="D6" s="34"/>
      <c r="E6" s="35" t="s">
        <v>29</v>
      </c>
      <c r="F6" s="137">
        <v>-186937843.81904501</v>
      </c>
      <c r="G6" s="136">
        <v>0</v>
      </c>
      <c r="H6" s="136">
        <v>-500490</v>
      </c>
      <c r="I6" s="136">
        <v>-2058381.6479225196</v>
      </c>
      <c r="J6" s="136">
        <v>-6027412.8989933869</v>
      </c>
      <c r="K6" s="136">
        <v>-20013010.483739361</v>
      </c>
      <c r="L6" s="136">
        <v>-182863409.5867193</v>
      </c>
      <c r="M6" s="136">
        <v>-80463456.642625421</v>
      </c>
      <c r="N6" s="136">
        <v>-4916748.26</v>
      </c>
      <c r="O6" s="136">
        <v>-4916748.26</v>
      </c>
      <c r="P6" s="136">
        <v>-4916748.26</v>
      </c>
      <c r="Q6" s="136">
        <v>-4916748.26</v>
      </c>
      <c r="R6" s="136">
        <v>-4916748.26</v>
      </c>
      <c r="S6" s="136">
        <v>-4916748.26</v>
      </c>
      <c r="T6" s="136">
        <v>-4916748.26</v>
      </c>
      <c r="U6" s="136">
        <v>-4916748.26</v>
      </c>
      <c r="V6" s="136">
        <v>-4916748.26</v>
      </c>
      <c r="W6" s="136">
        <v>-4916748.26</v>
      </c>
      <c r="X6" s="136">
        <v>-4916748.26</v>
      </c>
      <c r="Y6" s="136">
        <v>-4916748.26</v>
      </c>
      <c r="Z6" s="136">
        <v>181639370.19</v>
      </c>
    </row>
    <row r="7" spans="2:26" x14ac:dyDescent="0.2">
      <c r="B7" s="33" t="s">
        <v>104</v>
      </c>
      <c r="C7" s="34"/>
      <c r="D7" s="34"/>
      <c r="E7" s="35" t="s">
        <v>29</v>
      </c>
      <c r="F7" s="137">
        <v>1377853243.9919982</v>
      </c>
      <c r="G7" s="136">
        <v>0</v>
      </c>
      <c r="H7" s="136">
        <v>0</v>
      </c>
      <c r="I7" s="136">
        <v>-2543884.6479225196</v>
      </c>
      <c r="J7" s="136">
        <v>-10914368.898993388</v>
      </c>
      <c r="K7" s="136">
        <v>-28205657.483739361</v>
      </c>
      <c r="L7" s="136">
        <v>1893548556.0783877</v>
      </c>
      <c r="M7" s="136">
        <v>-68958002.822625414</v>
      </c>
      <c r="N7" s="136">
        <v>-4301765.4399999995</v>
      </c>
      <c r="O7" s="136">
        <v>-10062507.439999999</v>
      </c>
      <c r="P7" s="136">
        <v>-20340496.439999998</v>
      </c>
      <c r="Q7" s="136">
        <v>-4147997.7199999997</v>
      </c>
      <c r="R7" s="136">
        <v>-3587055.7199999997</v>
      </c>
      <c r="S7" s="136">
        <v>-3587055.7199999997</v>
      </c>
      <c r="T7" s="136">
        <v>-3587055.7199999997</v>
      </c>
      <c r="U7" s="136">
        <v>-3587055.7199999997</v>
      </c>
      <c r="V7" s="136">
        <v>-3587055.7199999997</v>
      </c>
      <c r="W7" s="136">
        <v>-3587055.7199999997</v>
      </c>
      <c r="X7" s="136">
        <v>-3587055.7199999997</v>
      </c>
      <c r="Y7" s="136">
        <v>-3587055.7199999997</v>
      </c>
      <c r="Z7" s="136">
        <v>141605917.53</v>
      </c>
    </row>
    <row r="8" spans="2:26" x14ac:dyDescent="0.2">
      <c r="B8" s="33" t="s">
        <v>2</v>
      </c>
      <c r="C8" s="34"/>
      <c r="D8" s="34"/>
      <c r="E8" s="35" t="s">
        <v>29</v>
      </c>
      <c r="F8" s="137">
        <v>1383475295.1888738</v>
      </c>
      <c r="G8" s="136">
        <v>0</v>
      </c>
      <c r="H8" s="136">
        <v>0</v>
      </c>
      <c r="I8" s="136">
        <v>-4256133</v>
      </c>
      <c r="J8" s="136">
        <v>-23881796</v>
      </c>
      <c r="K8" s="136">
        <v>-62270224.75</v>
      </c>
      <c r="L8" s="136">
        <v>1968554152.8701069</v>
      </c>
      <c r="M8" s="136">
        <v>-3000901.0350000001</v>
      </c>
      <c r="N8" s="136">
        <v>-5051360.0350000001</v>
      </c>
      <c r="O8" s="136">
        <v>-12880260.035</v>
      </c>
      <c r="P8" s="136">
        <v>-98271389.034999996</v>
      </c>
      <c r="Q8" s="136">
        <v>-14173985.074999999</v>
      </c>
      <c r="R8" s="136">
        <v>-4545746.0750000002</v>
      </c>
      <c r="S8" s="136">
        <v>-4545746.0750000002</v>
      </c>
      <c r="T8" s="136">
        <v>-4545746.0750000002</v>
      </c>
      <c r="U8" s="136">
        <v>-4545746.0750000002</v>
      </c>
      <c r="V8" s="136">
        <v>-4545746.0750000002</v>
      </c>
      <c r="W8" s="136">
        <v>-4545746.0750000002</v>
      </c>
      <c r="X8" s="136">
        <v>-4545746.0750000002</v>
      </c>
      <c r="Y8" s="136">
        <v>-4545746.0750000002</v>
      </c>
      <c r="Z8" s="136">
        <v>142671234.86250001</v>
      </c>
    </row>
    <row r="9" spans="2:26" x14ac:dyDescent="0.2">
      <c r="B9" s="33" t="s">
        <v>3</v>
      </c>
      <c r="C9" s="34"/>
      <c r="D9" s="34"/>
      <c r="E9" s="35" t="s">
        <v>29</v>
      </c>
      <c r="F9" s="137">
        <v>1370121770.8279419</v>
      </c>
      <c r="G9" s="136">
        <v>0</v>
      </c>
      <c r="H9" s="136">
        <v>0</v>
      </c>
      <c r="I9" s="136">
        <v>-4256133</v>
      </c>
      <c r="J9" s="136">
        <v>-23881796</v>
      </c>
      <c r="K9" s="136">
        <v>-62270224.75</v>
      </c>
      <c r="L9" s="136">
        <v>1968979257.8701069</v>
      </c>
      <c r="M9" s="136">
        <v>-3221096.6829225197</v>
      </c>
      <c r="N9" s="136">
        <v>-4953392.933993387</v>
      </c>
      <c r="O9" s="136">
        <v>-10341266.518739363</v>
      </c>
      <c r="P9" s="136">
        <v>-88372235.621719301</v>
      </c>
      <c r="Q9" s="136">
        <v>-70485087.617625415</v>
      </c>
      <c r="R9" s="136">
        <v>-4592767.2349999994</v>
      </c>
      <c r="S9" s="136">
        <v>-4592767.2349999994</v>
      </c>
      <c r="T9" s="136">
        <v>-4592767.2349999994</v>
      </c>
      <c r="U9" s="136">
        <v>-4592767.2349999994</v>
      </c>
      <c r="V9" s="136">
        <v>-4592767.2349999994</v>
      </c>
      <c r="W9" s="136">
        <v>-4592767.2349999994</v>
      </c>
      <c r="X9" s="136">
        <v>-4592767.2349999994</v>
      </c>
      <c r="Y9" s="136">
        <v>-4592767.2349999994</v>
      </c>
      <c r="Z9" s="136">
        <v>175266507.20249999</v>
      </c>
    </row>
    <row r="10" spans="2:26" x14ac:dyDescent="0.2">
      <c r="B10" s="33" t="s">
        <v>4</v>
      </c>
      <c r="C10" s="34"/>
      <c r="D10" s="34"/>
      <c r="E10" s="35" t="s">
        <v>29</v>
      </c>
      <c r="F10" s="137">
        <v>1355485872.6775064</v>
      </c>
      <c r="G10" s="136" t="s">
        <v>159</v>
      </c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</row>
    <row r="11" spans="2:26" x14ac:dyDescent="0.2">
      <c r="B11" s="33" t="s">
        <v>6</v>
      </c>
      <c r="C11" s="34"/>
      <c r="D11" s="34"/>
      <c r="E11" s="35" t="s">
        <v>29</v>
      </c>
      <c r="F11" s="137">
        <v>1342132348.3165748</v>
      </c>
      <c r="G11" s="136" t="s">
        <v>159</v>
      </c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</row>
    <row r="12" spans="2:26" x14ac:dyDescent="0.2">
      <c r="B12" s="33" t="s">
        <v>94</v>
      </c>
      <c r="C12" s="34"/>
      <c r="D12" s="34"/>
      <c r="E12" s="35" t="s">
        <v>29</v>
      </c>
      <c r="F12" s="137">
        <v>3528240924.5477681</v>
      </c>
      <c r="G12" s="136" t="s">
        <v>159</v>
      </c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</row>
    <row r="13" spans="2:26" x14ac:dyDescent="0.2">
      <c r="B13" s="33" t="s">
        <v>95</v>
      </c>
      <c r="C13" s="34"/>
      <c r="D13" s="34"/>
      <c r="E13" s="35" t="s">
        <v>29</v>
      </c>
      <c r="F13" s="137">
        <v>3545172443.3930359</v>
      </c>
      <c r="G13" s="136" t="s">
        <v>159</v>
      </c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</row>
    <row r="14" spans="2:26" x14ac:dyDescent="0.2">
      <c r="B14" s="33" t="s">
        <v>96</v>
      </c>
      <c r="C14" s="34"/>
      <c r="D14" s="34"/>
      <c r="E14" s="35" t="s">
        <v>29</v>
      </c>
      <c r="F14" s="137">
        <v>3518739199.2363338</v>
      </c>
      <c r="G14" s="136" t="s">
        <v>159</v>
      </c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</row>
    <row r="15" spans="2:26" x14ac:dyDescent="0.2">
      <c r="B15" s="33" t="s">
        <v>97</v>
      </c>
      <c r="C15" s="34"/>
      <c r="D15" s="34"/>
      <c r="E15" s="35" t="s">
        <v>29</v>
      </c>
      <c r="F15" s="137">
        <v>3625460592.3657207</v>
      </c>
      <c r="G15" s="136" t="s">
        <v>159</v>
      </c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</row>
    <row r="16" spans="2:26" x14ac:dyDescent="0.2"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8" spans="2:26" ht="15" x14ac:dyDescent="0.25">
      <c r="B18" s="26" t="s">
        <v>52</v>
      </c>
      <c r="C18" s="27"/>
      <c r="D18" s="27"/>
      <c r="E18" s="6"/>
      <c r="F18" s="1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2:26" ht="15" x14ac:dyDescent="0.25">
      <c r="B19" s="30" t="s">
        <v>28</v>
      </c>
      <c r="C19" s="30" t="s">
        <v>50</v>
      </c>
      <c r="D19" s="31" t="s">
        <v>51</v>
      </c>
      <c r="E19" s="31" t="s">
        <v>20</v>
      </c>
      <c r="F19" s="32" t="s">
        <v>48</v>
      </c>
      <c r="G19" s="32">
        <v>2022</v>
      </c>
      <c r="H19" s="32">
        <v>2023</v>
      </c>
      <c r="I19" s="32">
        <v>2024</v>
      </c>
      <c r="J19" s="32">
        <v>2025</v>
      </c>
      <c r="K19" s="32">
        <v>2026</v>
      </c>
      <c r="L19" s="32">
        <v>2027</v>
      </c>
      <c r="M19" s="32">
        <v>2028</v>
      </c>
      <c r="N19" s="32">
        <v>2029</v>
      </c>
      <c r="O19" s="32">
        <v>2030</v>
      </c>
      <c r="P19" s="32">
        <v>2031</v>
      </c>
      <c r="Q19" s="32">
        <v>2032</v>
      </c>
      <c r="R19" s="32">
        <v>2033</v>
      </c>
      <c r="S19" s="32">
        <v>2034</v>
      </c>
      <c r="T19" s="32">
        <v>2035</v>
      </c>
      <c r="U19" s="32">
        <v>2036</v>
      </c>
      <c r="V19" s="32">
        <v>2037</v>
      </c>
      <c r="W19" s="32">
        <v>2038</v>
      </c>
      <c r="X19" s="32">
        <v>2039</v>
      </c>
      <c r="Y19" s="32">
        <v>2040</v>
      </c>
      <c r="Z19" s="32">
        <v>2041</v>
      </c>
    </row>
    <row r="20" spans="2:26" x14ac:dyDescent="0.2">
      <c r="B20" s="33" t="s">
        <v>103</v>
      </c>
      <c r="C20" s="33" t="s">
        <v>71</v>
      </c>
      <c r="D20" s="37">
        <v>1</v>
      </c>
      <c r="E20" s="35" t="s">
        <v>29</v>
      </c>
      <c r="F20" s="41">
        <v>-16668409.035034675</v>
      </c>
      <c r="G20" s="36">
        <v>0</v>
      </c>
      <c r="H20" s="36">
        <v>0</v>
      </c>
      <c r="I20" s="36">
        <v>-369584.13170573663</v>
      </c>
      <c r="J20" s="36">
        <v>-911433.595995571</v>
      </c>
      <c r="K20" s="36">
        <v>-2531172.9888490154</v>
      </c>
      <c r="L20" s="36">
        <v>-13116120.456729978</v>
      </c>
      <c r="M20" s="36">
        <v>-15217605.642107941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20894845.930002358</v>
      </c>
    </row>
    <row r="21" spans="2:26" x14ac:dyDescent="0.2">
      <c r="B21" s="33" t="s">
        <v>103</v>
      </c>
      <c r="C21" s="33" t="s">
        <v>91</v>
      </c>
      <c r="D21" s="37">
        <v>1</v>
      </c>
      <c r="E21" s="35" t="s">
        <v>29</v>
      </c>
      <c r="F21" s="41">
        <v>-46685924.357071206</v>
      </c>
      <c r="G21" s="36">
        <v>0</v>
      </c>
      <c r="H21" s="36">
        <v>0</v>
      </c>
      <c r="I21" s="36">
        <v>-720424.51621678297</v>
      </c>
      <c r="J21" s="36">
        <v>-1910871.3029978159</v>
      </c>
      <c r="K21" s="36">
        <v>-5679005.4948903471</v>
      </c>
      <c r="L21" s="36">
        <v>-31953027.129989326</v>
      </c>
      <c r="M21" s="36">
        <v>-50674714.740517475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59109728.069997624</v>
      </c>
    </row>
    <row r="22" spans="2:26" x14ac:dyDescent="0.2">
      <c r="B22" s="33" t="s">
        <v>103</v>
      </c>
      <c r="C22" s="33" t="s">
        <v>70</v>
      </c>
      <c r="D22" s="37">
        <v>1</v>
      </c>
      <c r="E22" s="35" t="s">
        <v>29</v>
      </c>
      <c r="F22" s="41">
        <v>-65681908.710009553</v>
      </c>
      <c r="G22" s="36">
        <v>0</v>
      </c>
      <c r="H22" s="36">
        <v>-500490</v>
      </c>
      <c r="I22" s="36">
        <v>-968373</v>
      </c>
      <c r="J22" s="36">
        <v>-3205108</v>
      </c>
      <c r="K22" s="36">
        <v>-11802832</v>
      </c>
      <c r="L22" s="36">
        <v>-96622262</v>
      </c>
      <c r="M22" s="36">
        <v>-9654388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79789744.449999988</v>
      </c>
    </row>
    <row r="23" spans="2:26" x14ac:dyDescent="0.2">
      <c r="B23" s="33" t="s">
        <v>104</v>
      </c>
      <c r="C23" s="33" t="s">
        <v>69</v>
      </c>
      <c r="D23" s="37">
        <v>1</v>
      </c>
      <c r="E23" s="35" t="s">
        <v>29</v>
      </c>
      <c r="F23" s="41">
        <v>-18017421.719229195</v>
      </c>
      <c r="G23" s="36">
        <v>0</v>
      </c>
      <c r="H23" s="36">
        <v>0</v>
      </c>
      <c r="I23" s="36">
        <v>-1453876</v>
      </c>
      <c r="J23" s="36">
        <v>-8092064</v>
      </c>
      <c r="K23" s="36">
        <v>-19995479</v>
      </c>
      <c r="L23" s="36">
        <v>-658743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18875101.25</v>
      </c>
    </row>
    <row r="24" spans="2:26" x14ac:dyDescent="0.2">
      <c r="B24" s="33" t="s">
        <v>104</v>
      </c>
      <c r="C24" s="33" t="s">
        <v>70</v>
      </c>
      <c r="D24" s="37">
        <v>1</v>
      </c>
      <c r="E24" s="35" t="s">
        <v>29</v>
      </c>
      <c r="F24" s="41">
        <v>-16668409.035034675</v>
      </c>
      <c r="G24" s="36">
        <v>0</v>
      </c>
      <c r="H24" s="36">
        <v>0</v>
      </c>
      <c r="I24" s="36">
        <v>-369584.13170573663</v>
      </c>
      <c r="J24" s="36">
        <v>-911433.595995571</v>
      </c>
      <c r="K24" s="36">
        <v>-2531172.9888490154</v>
      </c>
      <c r="L24" s="36">
        <v>-13116120.456729978</v>
      </c>
      <c r="M24" s="36">
        <v>-15217605.642107941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20894845.930002358</v>
      </c>
    </row>
    <row r="25" spans="2:26" x14ac:dyDescent="0.2">
      <c r="B25" s="33" t="s">
        <v>104</v>
      </c>
      <c r="C25" s="33" t="s">
        <v>92</v>
      </c>
      <c r="D25" s="37">
        <v>1</v>
      </c>
      <c r="E25" s="35" t="s">
        <v>29</v>
      </c>
      <c r="F25" s="41">
        <v>-46685924.357071206</v>
      </c>
      <c r="G25" s="36">
        <v>0</v>
      </c>
      <c r="H25" s="36">
        <v>0</v>
      </c>
      <c r="I25" s="36">
        <v>-720424.51621678297</v>
      </c>
      <c r="J25" s="36">
        <v>-1910871.3029978159</v>
      </c>
      <c r="K25" s="36">
        <v>-5679005.4948903471</v>
      </c>
      <c r="L25" s="36">
        <v>-31953027.129989326</v>
      </c>
      <c r="M25" s="36">
        <v>-50674714.740517475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59109728.069997624</v>
      </c>
    </row>
    <row r="26" spans="2:26" x14ac:dyDescent="0.2">
      <c r="B26" s="33" t="s">
        <v>104</v>
      </c>
      <c r="C26" s="33" t="s">
        <v>72</v>
      </c>
      <c r="D26" s="37">
        <v>1</v>
      </c>
      <c r="E26" s="35" t="s">
        <v>29</v>
      </c>
      <c r="F26" s="41">
        <v>-9337263.2344921138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-1236083</v>
      </c>
      <c r="O26" s="36">
        <v>-6996825</v>
      </c>
      <c r="P26" s="36">
        <v>-17274814</v>
      </c>
      <c r="Q26" s="36">
        <v>-560942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19551498</v>
      </c>
    </row>
    <row r="27" spans="2:26" x14ac:dyDescent="0.2">
      <c r="B27" s="33" t="s">
        <v>104</v>
      </c>
      <c r="C27" s="33" t="s">
        <v>89</v>
      </c>
      <c r="D27" s="37">
        <v>1</v>
      </c>
      <c r="E27" s="35" t="s">
        <v>29</v>
      </c>
      <c r="F27" s="41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</row>
    <row r="28" spans="2:26" x14ac:dyDescent="0.2">
      <c r="B28" s="33" t="s">
        <v>2</v>
      </c>
      <c r="C28" s="33" t="s">
        <v>105</v>
      </c>
      <c r="D28" s="37">
        <v>1</v>
      </c>
      <c r="E28" s="35" t="s">
        <v>29</v>
      </c>
      <c r="F28" s="41">
        <v>-18517426.744329479</v>
      </c>
      <c r="G28" s="36">
        <v>0</v>
      </c>
      <c r="H28" s="36">
        <v>0</v>
      </c>
      <c r="I28" s="36">
        <v>-383983</v>
      </c>
      <c r="J28" s="36">
        <v>-2436167</v>
      </c>
      <c r="K28" s="36">
        <v>-9265109.75</v>
      </c>
      <c r="L28" s="36">
        <v>-14392598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6619464.4375</v>
      </c>
    </row>
    <row r="29" spans="2:26" x14ac:dyDescent="0.2">
      <c r="B29" s="33" t="s">
        <v>2</v>
      </c>
      <c r="C29" s="33" t="s">
        <v>106</v>
      </c>
      <c r="D29" s="37">
        <v>1</v>
      </c>
      <c r="E29" s="35" t="s">
        <v>29</v>
      </c>
      <c r="F29" s="41">
        <v>-47774476.62553966</v>
      </c>
      <c r="G29" s="36">
        <v>0</v>
      </c>
      <c r="H29" s="36">
        <v>0</v>
      </c>
      <c r="I29" s="36">
        <v>-3872150</v>
      </c>
      <c r="J29" s="36">
        <v>-21445629</v>
      </c>
      <c r="K29" s="36">
        <v>-53005115</v>
      </c>
      <c r="L29" s="36">
        <v>-1753650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50047840</v>
      </c>
    </row>
    <row r="30" spans="2:26" x14ac:dyDescent="0.2">
      <c r="B30" s="33" t="s">
        <v>2</v>
      </c>
      <c r="C30" s="33" t="s">
        <v>70</v>
      </c>
      <c r="D30" s="37">
        <v>1</v>
      </c>
      <c r="E30" s="35" t="s">
        <v>29</v>
      </c>
      <c r="F30" s="41">
        <v>-42242603.538674444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-425105</v>
      </c>
      <c r="M30" s="36">
        <v>-869813</v>
      </c>
      <c r="N30" s="36">
        <v>-2920272</v>
      </c>
      <c r="O30" s="36">
        <v>-10749172</v>
      </c>
      <c r="P30" s="36">
        <v>-96140301</v>
      </c>
      <c r="Q30" s="36">
        <v>-9628239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90549676.5</v>
      </c>
    </row>
    <row r="31" spans="2:26" x14ac:dyDescent="0.2">
      <c r="B31" s="33" t="s">
        <v>3</v>
      </c>
      <c r="C31" s="33" t="s">
        <v>105</v>
      </c>
      <c r="D31" s="37">
        <v>1</v>
      </c>
      <c r="E31" s="35" t="s">
        <v>29</v>
      </c>
      <c r="F31" s="41">
        <v>-18517426.744329479</v>
      </c>
      <c r="G31" s="36">
        <v>0</v>
      </c>
      <c r="H31" s="36">
        <v>0</v>
      </c>
      <c r="I31" s="36">
        <v>-383983</v>
      </c>
      <c r="J31" s="36">
        <v>-2436167</v>
      </c>
      <c r="K31" s="36">
        <v>-9265109.75</v>
      </c>
      <c r="L31" s="36">
        <v>-14392598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6619464.4375</v>
      </c>
    </row>
    <row r="32" spans="2:26" x14ac:dyDescent="0.2">
      <c r="B32" s="33" t="s">
        <v>3</v>
      </c>
      <c r="C32" s="33" t="s">
        <v>106</v>
      </c>
      <c r="D32" s="37">
        <v>1</v>
      </c>
      <c r="E32" s="35" t="s">
        <v>29</v>
      </c>
      <c r="F32" s="41">
        <v>-47774476.62553966</v>
      </c>
      <c r="G32" s="36">
        <v>0</v>
      </c>
      <c r="H32" s="36">
        <v>0</v>
      </c>
      <c r="I32" s="36">
        <v>-3872150</v>
      </c>
      <c r="J32" s="36">
        <v>-21445629</v>
      </c>
      <c r="K32" s="36">
        <v>-53005115</v>
      </c>
      <c r="L32" s="36">
        <v>-1753650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50047840</v>
      </c>
    </row>
    <row r="33" spans="2:26" x14ac:dyDescent="0.2">
      <c r="B33" s="33" t="s">
        <v>3</v>
      </c>
      <c r="C33" s="33" t="s">
        <v>70</v>
      </c>
      <c r="D33" s="37">
        <v>1</v>
      </c>
      <c r="E33" s="35" t="s">
        <v>29</v>
      </c>
      <c r="F33" s="41">
        <v>-10836185.59243593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-369584.13170573663</v>
      </c>
      <c r="N33" s="36">
        <v>-911433.595995571</v>
      </c>
      <c r="O33" s="36">
        <v>-2531172.9888490154</v>
      </c>
      <c r="P33" s="36">
        <v>-13116120.456729978</v>
      </c>
      <c r="Q33" s="36">
        <v>-15217605.642107941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24109437.611541182</v>
      </c>
    </row>
    <row r="34" spans="2:26" x14ac:dyDescent="0.2">
      <c r="B34" s="33" t="s">
        <v>3</v>
      </c>
      <c r="C34" s="33" t="s">
        <v>92</v>
      </c>
      <c r="D34" s="37">
        <v>1</v>
      </c>
      <c r="E34" s="35" t="s">
        <v>29</v>
      </c>
      <c r="F34" s="41">
        <v>-30277204.992643949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-720424.51621678297</v>
      </c>
      <c r="N34" s="36">
        <v>-1910871.3029978159</v>
      </c>
      <c r="O34" s="36">
        <v>-5679005.4948903471</v>
      </c>
      <c r="P34" s="36">
        <v>-31953027.129989326</v>
      </c>
      <c r="Q34" s="36">
        <v>-50674714.740517475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68203532.388458803</v>
      </c>
    </row>
    <row r="35" spans="2:26" x14ac:dyDescent="0.2">
      <c r="B35" s="33" t="s">
        <v>3</v>
      </c>
      <c r="C35" s="33" t="s">
        <v>72</v>
      </c>
      <c r="D35" s="37">
        <v>1</v>
      </c>
      <c r="E35" s="35" t="s">
        <v>29</v>
      </c>
      <c r="F35" s="41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</row>
    <row r="36" spans="2:26" x14ac:dyDescent="0.2">
      <c r="B36" s="33" t="s">
        <v>4</v>
      </c>
      <c r="C36" s="33" t="s">
        <v>73</v>
      </c>
      <c r="D36" s="37">
        <v>1</v>
      </c>
      <c r="E36" s="35" t="s">
        <v>29</v>
      </c>
      <c r="F36" s="41"/>
      <c r="G36" s="36" t="s">
        <v>159</v>
      </c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2:26" x14ac:dyDescent="0.2">
      <c r="B37" s="33" t="s">
        <v>4</v>
      </c>
      <c r="C37" s="33" t="s">
        <v>109</v>
      </c>
      <c r="D37" s="37">
        <v>1</v>
      </c>
      <c r="E37" s="35" t="s">
        <v>29</v>
      </c>
      <c r="F37" s="41"/>
      <c r="G37" s="36" t="s">
        <v>159</v>
      </c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2:26" x14ac:dyDescent="0.2">
      <c r="B38" s="33" t="s">
        <v>4</v>
      </c>
      <c r="C38" s="33" t="s">
        <v>110</v>
      </c>
      <c r="D38" s="37">
        <v>1</v>
      </c>
      <c r="E38" s="35" t="s">
        <v>29</v>
      </c>
      <c r="F38" s="41"/>
      <c r="G38" s="36" t="s">
        <v>159</v>
      </c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2:26" x14ac:dyDescent="0.2">
      <c r="B39" s="33" t="s">
        <v>4</v>
      </c>
      <c r="C39" s="33" t="s">
        <v>111</v>
      </c>
      <c r="D39" s="37">
        <v>1</v>
      </c>
      <c r="E39" s="35" t="s">
        <v>29</v>
      </c>
      <c r="F39" s="41"/>
      <c r="G39" s="36" t="s">
        <v>159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2:26" x14ac:dyDescent="0.2">
      <c r="B40" s="33" t="s">
        <v>4</v>
      </c>
      <c r="C40" s="33" t="s">
        <v>112</v>
      </c>
      <c r="D40" s="37">
        <v>1</v>
      </c>
      <c r="E40" s="35" t="s">
        <v>29</v>
      </c>
      <c r="F40" s="41"/>
      <c r="G40" s="36" t="s">
        <v>159</v>
      </c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2:26" x14ac:dyDescent="0.2">
      <c r="B41" s="33" t="s">
        <v>4</v>
      </c>
      <c r="C41" s="33" t="s">
        <v>70</v>
      </c>
      <c r="D41" s="37">
        <v>1</v>
      </c>
      <c r="E41" s="35" t="s">
        <v>29</v>
      </c>
      <c r="F41" s="41"/>
      <c r="G41" s="36" t="s">
        <v>159</v>
      </c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2:26" x14ac:dyDescent="0.2">
      <c r="B42" s="33" t="s">
        <v>6</v>
      </c>
      <c r="C42" s="33" t="s">
        <v>73</v>
      </c>
      <c r="D42" s="37">
        <v>1</v>
      </c>
      <c r="E42" s="35" t="s">
        <v>29</v>
      </c>
      <c r="F42" s="41"/>
      <c r="G42" s="36" t="s">
        <v>159</v>
      </c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2:26" x14ac:dyDescent="0.2">
      <c r="B43" s="33" t="s">
        <v>6</v>
      </c>
      <c r="C43" s="33" t="s">
        <v>109</v>
      </c>
      <c r="D43" s="37">
        <v>1</v>
      </c>
      <c r="E43" s="35" t="s">
        <v>29</v>
      </c>
      <c r="F43" s="41"/>
      <c r="G43" s="36" t="s">
        <v>159</v>
      </c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2:26" x14ac:dyDescent="0.2">
      <c r="B44" s="33" t="s">
        <v>6</v>
      </c>
      <c r="C44" s="33" t="s">
        <v>110</v>
      </c>
      <c r="D44" s="37">
        <v>1</v>
      </c>
      <c r="E44" s="35" t="s">
        <v>29</v>
      </c>
      <c r="F44" s="41"/>
      <c r="G44" s="36" t="s">
        <v>159</v>
      </c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2:26" x14ac:dyDescent="0.2">
      <c r="B45" s="33" t="s">
        <v>6</v>
      </c>
      <c r="C45" s="33" t="s">
        <v>111</v>
      </c>
      <c r="D45" s="37">
        <v>1</v>
      </c>
      <c r="E45" s="35" t="s">
        <v>29</v>
      </c>
      <c r="F45" s="41"/>
      <c r="G45" s="36" t="s">
        <v>159</v>
      </c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2:26" x14ac:dyDescent="0.2">
      <c r="B46" s="33" t="s">
        <v>6</v>
      </c>
      <c r="C46" s="33" t="s">
        <v>112</v>
      </c>
      <c r="D46" s="37">
        <v>1</v>
      </c>
      <c r="E46" s="35" t="s">
        <v>29</v>
      </c>
      <c r="F46" s="41"/>
      <c r="G46" s="36" t="s">
        <v>159</v>
      </c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2:26" x14ac:dyDescent="0.2">
      <c r="B47" s="33" t="s">
        <v>6</v>
      </c>
      <c r="C47" s="33" t="s">
        <v>70</v>
      </c>
      <c r="D47" s="37">
        <v>1</v>
      </c>
      <c r="E47" s="35" t="s">
        <v>29</v>
      </c>
      <c r="F47" s="41"/>
      <c r="G47" s="36" t="s">
        <v>159</v>
      </c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2:26" x14ac:dyDescent="0.2">
      <c r="B48" s="33" t="s">
        <v>6</v>
      </c>
      <c r="C48" s="33" t="s">
        <v>92</v>
      </c>
      <c r="D48" s="37">
        <v>1</v>
      </c>
      <c r="E48" s="35" t="s">
        <v>29</v>
      </c>
      <c r="F48" s="41"/>
      <c r="G48" s="36" t="s">
        <v>159</v>
      </c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2:26" x14ac:dyDescent="0.2">
      <c r="B49" s="33" t="s">
        <v>6</v>
      </c>
      <c r="C49" s="33" t="s">
        <v>72</v>
      </c>
      <c r="D49" s="37">
        <v>1</v>
      </c>
      <c r="E49" s="35" t="s">
        <v>29</v>
      </c>
      <c r="F49" s="41"/>
      <c r="G49" s="36" t="s">
        <v>159</v>
      </c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2:26" x14ac:dyDescent="0.2">
      <c r="B50" s="33" t="s">
        <v>94</v>
      </c>
      <c r="C50" s="33" t="s">
        <v>160</v>
      </c>
      <c r="D50" s="37">
        <v>0</v>
      </c>
      <c r="E50" s="35" t="s">
        <v>29</v>
      </c>
      <c r="F50" s="41"/>
      <c r="G50" s="36" t="s">
        <v>159</v>
      </c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2:26" x14ac:dyDescent="0.2">
      <c r="B51" s="33" t="s">
        <v>94</v>
      </c>
      <c r="C51" s="33" t="s">
        <v>158</v>
      </c>
      <c r="D51" s="37">
        <v>0</v>
      </c>
      <c r="E51" s="35" t="s">
        <v>29</v>
      </c>
      <c r="F51" s="41"/>
      <c r="G51" s="36" t="s">
        <v>159</v>
      </c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2:26" x14ac:dyDescent="0.2">
      <c r="B52" s="33" t="s">
        <v>94</v>
      </c>
      <c r="C52" s="33" t="s">
        <v>70</v>
      </c>
      <c r="D52" s="37">
        <v>1</v>
      </c>
      <c r="E52" s="35" t="s">
        <v>29</v>
      </c>
      <c r="F52" s="41"/>
      <c r="G52" s="36" t="s">
        <v>159</v>
      </c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2:26" x14ac:dyDescent="0.2">
      <c r="B53" s="33" t="s">
        <v>95</v>
      </c>
      <c r="C53" s="33" t="s">
        <v>160</v>
      </c>
      <c r="D53" s="37">
        <v>0</v>
      </c>
      <c r="E53" s="35" t="s">
        <v>29</v>
      </c>
      <c r="F53" s="41"/>
      <c r="G53" s="36" t="s">
        <v>159</v>
      </c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2:26" x14ac:dyDescent="0.2">
      <c r="B54" s="33" t="s">
        <v>95</v>
      </c>
      <c r="C54" s="33" t="s">
        <v>158</v>
      </c>
      <c r="D54" s="37">
        <v>0</v>
      </c>
      <c r="E54" s="35" t="s">
        <v>29</v>
      </c>
      <c r="F54" s="41"/>
      <c r="G54" s="36" t="s">
        <v>159</v>
      </c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2:26" x14ac:dyDescent="0.2">
      <c r="B55" s="33" t="s">
        <v>95</v>
      </c>
      <c r="C55" s="33" t="s">
        <v>70</v>
      </c>
      <c r="D55" s="37">
        <v>1</v>
      </c>
      <c r="E55" s="35" t="s">
        <v>29</v>
      </c>
      <c r="F55" s="41"/>
      <c r="G55" s="36" t="s">
        <v>159</v>
      </c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2:26" x14ac:dyDescent="0.2">
      <c r="B56" s="33" t="s">
        <v>96</v>
      </c>
      <c r="C56" s="33" t="s">
        <v>161</v>
      </c>
      <c r="D56" s="37">
        <v>0</v>
      </c>
      <c r="E56" s="35" t="s">
        <v>29</v>
      </c>
      <c r="F56" s="41"/>
      <c r="G56" s="36" t="s">
        <v>159</v>
      </c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2:26" x14ac:dyDescent="0.2">
      <c r="B57" s="33" t="s">
        <v>96</v>
      </c>
      <c r="C57" s="33" t="s">
        <v>158</v>
      </c>
      <c r="D57" s="37">
        <v>0</v>
      </c>
      <c r="E57" s="35" t="s">
        <v>29</v>
      </c>
      <c r="F57" s="41"/>
      <c r="G57" s="36" t="s">
        <v>159</v>
      </c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2:26" x14ac:dyDescent="0.2">
      <c r="B58" s="33" t="s">
        <v>96</v>
      </c>
      <c r="C58" s="33" t="s">
        <v>70</v>
      </c>
      <c r="D58" s="37">
        <v>1</v>
      </c>
      <c r="E58" s="35" t="s">
        <v>29</v>
      </c>
      <c r="F58" s="41"/>
      <c r="G58" s="36" t="s">
        <v>159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2:26" x14ac:dyDescent="0.2">
      <c r="B59" s="33" t="s">
        <v>97</v>
      </c>
      <c r="C59" s="33" t="s">
        <v>161</v>
      </c>
      <c r="D59" s="37">
        <v>0</v>
      </c>
      <c r="E59" s="35" t="s">
        <v>29</v>
      </c>
      <c r="F59" s="41"/>
      <c r="G59" s="36" t="s">
        <v>159</v>
      </c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2:26" x14ac:dyDescent="0.2">
      <c r="B60" s="33" t="s">
        <v>97</v>
      </c>
      <c r="C60" s="33" t="s">
        <v>158</v>
      </c>
      <c r="D60" s="37">
        <v>0</v>
      </c>
      <c r="E60" s="35" t="s">
        <v>29</v>
      </c>
      <c r="F60" s="41"/>
      <c r="G60" s="36" t="s">
        <v>159</v>
      </c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2:26" x14ac:dyDescent="0.2">
      <c r="B61" s="33" t="s">
        <v>97</v>
      </c>
      <c r="C61" s="33" t="s">
        <v>162</v>
      </c>
      <c r="D61" s="37">
        <v>0</v>
      </c>
      <c r="E61" s="35" t="s">
        <v>29</v>
      </c>
      <c r="F61" s="41"/>
      <c r="G61" s="36" t="s">
        <v>159</v>
      </c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2:26" x14ac:dyDescent="0.2">
      <c r="B62" s="33" t="s">
        <v>97</v>
      </c>
      <c r="C62" s="33" t="s">
        <v>70</v>
      </c>
      <c r="D62" s="37">
        <v>1</v>
      </c>
      <c r="E62" s="35" t="s">
        <v>29</v>
      </c>
      <c r="F62" s="41"/>
      <c r="G62" s="36" t="s">
        <v>159</v>
      </c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2:26" x14ac:dyDescent="0.2">
      <c r="B63" s="141" t="s">
        <v>115</v>
      </c>
      <c r="C63" s="141" t="s">
        <v>116</v>
      </c>
      <c r="D63" s="142"/>
      <c r="E63" s="143"/>
      <c r="F63" s="41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2:26" x14ac:dyDescent="0.2">
      <c r="B64" s="33" t="s">
        <v>103</v>
      </c>
      <c r="C64" s="33" t="s">
        <v>71</v>
      </c>
      <c r="D64" s="37">
        <v>1</v>
      </c>
      <c r="E64" s="35" t="s">
        <v>29</v>
      </c>
      <c r="F64" s="41">
        <v>-2215851.3030553679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-4180000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2717000</v>
      </c>
    </row>
    <row r="65" spans="2:26" x14ac:dyDescent="0.2">
      <c r="B65" s="33" t="s">
        <v>103</v>
      </c>
      <c r="C65" s="33" t="s">
        <v>91</v>
      </c>
      <c r="D65" s="37">
        <v>1</v>
      </c>
      <c r="E65" s="35" t="s">
        <v>29</v>
      </c>
      <c r="F65" s="41">
        <v>-4818681.4221945684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-9090000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5908500</v>
      </c>
    </row>
    <row r="66" spans="2:26" x14ac:dyDescent="0.2">
      <c r="B66" s="33" t="s">
        <v>104</v>
      </c>
      <c r="C66" s="33" t="s">
        <v>70</v>
      </c>
      <c r="D66" s="37">
        <v>1</v>
      </c>
      <c r="E66" s="35" t="s">
        <v>29</v>
      </c>
      <c r="F66" s="41">
        <v>-2215851.3030553679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-4180000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2717000</v>
      </c>
    </row>
    <row r="67" spans="2:26" x14ac:dyDescent="0.2">
      <c r="B67" s="33" t="s">
        <v>104</v>
      </c>
      <c r="C67" s="33" t="s">
        <v>92</v>
      </c>
      <c r="D67" s="37">
        <v>1</v>
      </c>
      <c r="E67" s="35" t="s">
        <v>29</v>
      </c>
      <c r="F67" s="41">
        <v>-4818681.4221945684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-9090000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5908500</v>
      </c>
    </row>
    <row r="68" spans="2:26" x14ac:dyDescent="0.2">
      <c r="B68" s="33" t="s">
        <v>3</v>
      </c>
      <c r="C68" s="33" t="s">
        <v>70</v>
      </c>
      <c r="D68" s="37">
        <v>1</v>
      </c>
      <c r="E68" s="35" t="s">
        <v>29</v>
      </c>
      <c r="F68" s="41">
        <v>-1448139.9706795728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-4180000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3135000</v>
      </c>
    </row>
    <row r="69" spans="2:26" x14ac:dyDescent="0.2">
      <c r="B69" s="33" t="s">
        <v>3</v>
      </c>
      <c r="C69" s="33" t="s">
        <v>92</v>
      </c>
      <c r="D69" s="37">
        <v>1</v>
      </c>
      <c r="E69" s="35" t="s">
        <v>29</v>
      </c>
      <c r="F69" s="41">
        <v>-3149184.7687744773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-9090000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6817500</v>
      </c>
    </row>
    <row r="70" spans="2:26" x14ac:dyDescent="0.2">
      <c r="B70" s="33" t="s">
        <v>6</v>
      </c>
      <c r="C70" s="33" t="s">
        <v>70</v>
      </c>
      <c r="D70" s="37">
        <v>1</v>
      </c>
      <c r="E70" s="35" t="s">
        <v>29</v>
      </c>
      <c r="F70" s="41">
        <v>-1448139.9706795728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-4180000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3135000</v>
      </c>
    </row>
    <row r="71" spans="2:26" x14ac:dyDescent="0.2">
      <c r="B71" s="33" t="s">
        <v>6</v>
      </c>
      <c r="C71" s="33" t="s">
        <v>92</v>
      </c>
      <c r="D71" s="37">
        <v>1</v>
      </c>
      <c r="E71" s="35" t="s">
        <v>29</v>
      </c>
      <c r="F71" s="41">
        <v>-3149184.7687744773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-9090000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6817500</v>
      </c>
    </row>
    <row r="72" spans="2:26" x14ac:dyDescent="0.2">
      <c r="B72" s="141" t="s">
        <v>117</v>
      </c>
      <c r="C72" s="141" t="s">
        <v>151</v>
      </c>
      <c r="D72" s="142"/>
      <c r="E72" s="143"/>
      <c r="F72" s="41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2:26" x14ac:dyDescent="0.2">
      <c r="B73" s="33" t="s">
        <v>103</v>
      </c>
      <c r="C73" s="33" t="s">
        <v>71</v>
      </c>
      <c r="D73" s="37">
        <v>1</v>
      </c>
      <c r="E73" s="35" t="s">
        <v>29</v>
      </c>
      <c r="F73" s="41">
        <v>-12446935.070751205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-23480000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15262000</v>
      </c>
    </row>
    <row r="74" spans="2:26" x14ac:dyDescent="0.2">
      <c r="B74" s="33" t="s">
        <v>103</v>
      </c>
      <c r="C74" s="33" t="s">
        <v>91</v>
      </c>
      <c r="D74" s="37">
        <v>1</v>
      </c>
      <c r="E74" s="35" t="s">
        <v>29</v>
      </c>
      <c r="F74" s="41">
        <v>-2344137.4311269941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-4422000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2874300</v>
      </c>
    </row>
    <row r="75" spans="2:26" x14ac:dyDescent="0.2">
      <c r="B75" s="33" t="s">
        <v>104</v>
      </c>
      <c r="C75" s="33" t="s">
        <v>70</v>
      </c>
      <c r="D75" s="37">
        <v>1</v>
      </c>
      <c r="E75" s="35" t="s">
        <v>29</v>
      </c>
      <c r="F75" s="41">
        <v>-12446935.070751205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-23480000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15262000</v>
      </c>
    </row>
    <row r="76" spans="2:26" x14ac:dyDescent="0.2">
      <c r="B76" s="33" t="s">
        <v>104</v>
      </c>
      <c r="C76" s="33" t="s">
        <v>92</v>
      </c>
      <c r="D76" s="37">
        <v>1</v>
      </c>
      <c r="E76" s="35" t="s">
        <v>29</v>
      </c>
      <c r="F76" s="41">
        <v>-2344137.4311269941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-4422000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2874300</v>
      </c>
    </row>
    <row r="77" spans="2:26" x14ac:dyDescent="0.2">
      <c r="B77" s="33" t="s">
        <v>3</v>
      </c>
      <c r="C77" s="33" t="s">
        <v>70</v>
      </c>
      <c r="D77" s="37">
        <v>1</v>
      </c>
      <c r="E77" s="35" t="s">
        <v>29</v>
      </c>
      <c r="F77" s="41">
        <v>-8134527.8735780781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-23480000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17610000</v>
      </c>
    </row>
    <row r="78" spans="2:26" x14ac:dyDescent="0.2">
      <c r="B78" s="33" t="s">
        <v>3</v>
      </c>
      <c r="C78" s="33" t="s">
        <v>92</v>
      </c>
      <c r="D78" s="37">
        <v>1</v>
      </c>
      <c r="E78" s="35" t="s">
        <v>29</v>
      </c>
      <c r="F78" s="41">
        <v>-1531979.6531926007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-4422000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3316500</v>
      </c>
    </row>
    <row r="79" spans="2:26" x14ac:dyDescent="0.2">
      <c r="B79" s="33" t="s">
        <v>6</v>
      </c>
      <c r="C79" s="33" t="s">
        <v>70</v>
      </c>
      <c r="D79" s="37">
        <v>1</v>
      </c>
      <c r="E79" s="35" t="s">
        <v>29</v>
      </c>
      <c r="F79" s="41">
        <v>-8134527.8735780781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-23480000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17610000</v>
      </c>
    </row>
    <row r="80" spans="2:26" x14ac:dyDescent="0.2">
      <c r="B80" s="33" t="s">
        <v>6</v>
      </c>
      <c r="C80" s="33" t="s">
        <v>92</v>
      </c>
      <c r="D80" s="37">
        <v>1</v>
      </c>
      <c r="E80" s="35" t="s">
        <v>29</v>
      </c>
      <c r="F80" s="41">
        <v>-1531979.6531926007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-4422000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3316500</v>
      </c>
    </row>
    <row r="82" spans="2:26" ht="15" x14ac:dyDescent="0.25">
      <c r="B82" s="28" t="s">
        <v>53</v>
      </c>
      <c r="C82" s="9"/>
      <c r="D82" s="9"/>
      <c r="E82" s="29"/>
      <c r="F82" s="40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2:26" ht="15" x14ac:dyDescent="0.25">
      <c r="B83" s="30" t="s">
        <v>28</v>
      </c>
      <c r="C83" s="30"/>
      <c r="D83" s="30"/>
      <c r="E83" s="31" t="s">
        <v>20</v>
      </c>
      <c r="F83" s="32" t="s">
        <v>48</v>
      </c>
      <c r="G83" s="32">
        <v>2022</v>
      </c>
      <c r="H83" s="32">
        <v>2023</v>
      </c>
      <c r="I83" s="32">
        <v>2024</v>
      </c>
      <c r="J83" s="32">
        <v>2025</v>
      </c>
      <c r="K83" s="32">
        <v>2026</v>
      </c>
      <c r="L83" s="32">
        <v>2027</v>
      </c>
      <c r="M83" s="32">
        <v>2028</v>
      </c>
      <c r="N83" s="32">
        <v>2029</v>
      </c>
      <c r="O83" s="32">
        <v>2030</v>
      </c>
      <c r="P83" s="32">
        <v>2031</v>
      </c>
      <c r="Q83" s="32">
        <v>2032</v>
      </c>
      <c r="R83" s="32">
        <v>2033</v>
      </c>
      <c r="S83" s="32">
        <v>2034</v>
      </c>
      <c r="T83" s="32">
        <v>2035</v>
      </c>
      <c r="U83" s="32">
        <v>2036</v>
      </c>
      <c r="V83" s="32">
        <v>2037</v>
      </c>
      <c r="W83" s="32">
        <v>2038</v>
      </c>
      <c r="X83" s="32">
        <v>2039</v>
      </c>
      <c r="Y83" s="32">
        <v>2040</v>
      </c>
      <c r="Z83" s="32">
        <v>2041</v>
      </c>
    </row>
    <row r="84" spans="2:26" x14ac:dyDescent="0.2">
      <c r="B84" s="33" t="s">
        <v>103</v>
      </c>
      <c r="C84" s="34"/>
      <c r="D84" s="34"/>
      <c r="E84" s="35" t="s">
        <v>29</v>
      </c>
      <c r="F84" s="41">
        <v>-150861847.32924354</v>
      </c>
      <c r="G84" s="36">
        <v>0</v>
      </c>
      <c r="H84" s="36">
        <v>-500490</v>
      </c>
      <c r="I84" s="36">
        <v>-2058381.6479225196</v>
      </c>
      <c r="J84" s="36">
        <v>-6027412.8989933869</v>
      </c>
      <c r="K84" s="36">
        <v>-20013010.483739361</v>
      </c>
      <c r="L84" s="36">
        <v>-182863409.5867193</v>
      </c>
      <c r="M84" s="36">
        <v>-75546708.382625416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186556118.44999999</v>
      </c>
    </row>
    <row r="85" spans="2:26" x14ac:dyDescent="0.2">
      <c r="B85" s="33" t="s">
        <v>104</v>
      </c>
      <c r="C85" s="34"/>
      <c r="D85" s="34"/>
      <c r="E85" s="35" t="s">
        <v>29</v>
      </c>
      <c r="F85" s="41">
        <v>-112534623.57295536</v>
      </c>
      <c r="G85" s="36">
        <v>0</v>
      </c>
      <c r="H85" s="36">
        <v>0</v>
      </c>
      <c r="I85" s="36">
        <v>-2543884.6479225196</v>
      </c>
      <c r="J85" s="36">
        <v>-10914368.898993388</v>
      </c>
      <c r="K85" s="36">
        <v>-28205657.483739361</v>
      </c>
      <c r="L85" s="36">
        <v>-86899890.586719304</v>
      </c>
      <c r="M85" s="36">
        <v>-65892320.382625416</v>
      </c>
      <c r="N85" s="36">
        <v>-1236083</v>
      </c>
      <c r="O85" s="36">
        <v>-6996825</v>
      </c>
      <c r="P85" s="36">
        <v>-17274814</v>
      </c>
      <c r="Q85" s="36">
        <v>-560942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145192973.25</v>
      </c>
    </row>
    <row r="86" spans="2:26" x14ac:dyDescent="0.2">
      <c r="B86" s="33" t="s">
        <v>2</v>
      </c>
      <c r="C86" s="34"/>
      <c r="D86" s="34"/>
      <c r="E86" s="35" t="s">
        <v>29</v>
      </c>
      <c r="F86" s="41">
        <v>-108534506.90854359</v>
      </c>
      <c r="G86" s="36">
        <v>0</v>
      </c>
      <c r="H86" s="36">
        <v>0</v>
      </c>
      <c r="I86" s="36">
        <v>-4256133</v>
      </c>
      <c r="J86" s="36">
        <v>-23881796</v>
      </c>
      <c r="K86" s="36">
        <v>-62270224.75</v>
      </c>
      <c r="L86" s="36">
        <v>-16571353</v>
      </c>
      <c r="M86" s="36">
        <v>-869813</v>
      </c>
      <c r="N86" s="36">
        <v>-2920272</v>
      </c>
      <c r="O86" s="36">
        <v>-10749172</v>
      </c>
      <c r="P86" s="36">
        <v>-96140301</v>
      </c>
      <c r="Q86" s="36">
        <v>-9628239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147216980.9375</v>
      </c>
    </row>
    <row r="87" spans="2:26" x14ac:dyDescent="0.2">
      <c r="B87" s="33" t="s">
        <v>3</v>
      </c>
      <c r="C87" s="34"/>
      <c r="D87" s="34"/>
      <c r="E87" s="35" t="s">
        <v>29</v>
      </c>
      <c r="F87" s="41">
        <v>-121669126.22117376</v>
      </c>
      <c r="G87" s="36">
        <v>0</v>
      </c>
      <c r="H87" s="36">
        <v>0</v>
      </c>
      <c r="I87" s="36">
        <v>-4256133</v>
      </c>
      <c r="J87" s="36">
        <v>-23881796</v>
      </c>
      <c r="K87" s="36">
        <v>-62270224.75</v>
      </c>
      <c r="L87" s="36">
        <v>-16146248</v>
      </c>
      <c r="M87" s="36">
        <v>-1090008.6479225196</v>
      </c>
      <c r="N87" s="36">
        <v>-2822304.8989933869</v>
      </c>
      <c r="O87" s="36">
        <v>-8210178.483739363</v>
      </c>
      <c r="P87" s="36">
        <v>-86241147.586719304</v>
      </c>
      <c r="Q87" s="36">
        <v>-65892320.382625416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179859274.4375</v>
      </c>
    </row>
    <row r="88" spans="2:26" x14ac:dyDescent="0.2">
      <c r="B88" s="33" t="s">
        <v>4</v>
      </c>
      <c r="C88" s="34"/>
      <c r="D88" s="34"/>
      <c r="E88" s="35" t="s">
        <v>29</v>
      </c>
      <c r="F88" s="41"/>
      <c r="G88" s="36" t="s">
        <v>159</v>
      </c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2:26" x14ac:dyDescent="0.2">
      <c r="B89" s="33" t="s">
        <v>6</v>
      </c>
      <c r="C89" s="34"/>
      <c r="D89" s="34"/>
      <c r="E89" s="35" t="s">
        <v>29</v>
      </c>
      <c r="F89" s="41"/>
      <c r="G89" s="36" t="s">
        <v>159</v>
      </c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2:26" x14ac:dyDescent="0.2">
      <c r="B90" s="33" t="s">
        <v>94</v>
      </c>
      <c r="C90" s="34"/>
      <c r="D90" s="34"/>
      <c r="E90" s="35" t="s">
        <v>29</v>
      </c>
      <c r="F90" s="41"/>
      <c r="G90" s="36" t="s">
        <v>159</v>
      </c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2:26" x14ac:dyDescent="0.2">
      <c r="B91" s="33" t="s">
        <v>95</v>
      </c>
      <c r="C91" s="34"/>
      <c r="D91" s="34"/>
      <c r="E91" s="35" t="s">
        <v>29</v>
      </c>
      <c r="F91" s="41"/>
      <c r="G91" s="36" t="s">
        <v>159</v>
      </c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2:26" x14ac:dyDescent="0.2">
      <c r="B92" s="33" t="s">
        <v>96</v>
      </c>
      <c r="C92" s="34"/>
      <c r="D92" s="34"/>
      <c r="E92" s="35" t="s">
        <v>29</v>
      </c>
      <c r="F92" s="41"/>
      <c r="G92" s="36" t="s">
        <v>159</v>
      </c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2:26" x14ac:dyDescent="0.2">
      <c r="B93" s="33" t="s">
        <v>97</v>
      </c>
      <c r="C93" s="34"/>
      <c r="D93" s="34"/>
      <c r="E93" s="35" t="s">
        <v>29</v>
      </c>
      <c r="F93" s="41"/>
      <c r="G93" s="36" t="s">
        <v>159</v>
      </c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5" spans="2:26" ht="15" x14ac:dyDescent="0.25">
      <c r="B95" s="28" t="s">
        <v>54</v>
      </c>
      <c r="C95" s="9"/>
      <c r="D95" s="9"/>
      <c r="E95" s="29"/>
      <c r="F95" s="40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2:26" ht="15" x14ac:dyDescent="0.25">
      <c r="B96" s="30" t="s">
        <v>28</v>
      </c>
      <c r="C96" s="30"/>
      <c r="D96" s="30"/>
      <c r="E96" s="31" t="s">
        <v>20</v>
      </c>
      <c r="F96" s="32" t="s">
        <v>48</v>
      </c>
      <c r="G96" s="32">
        <v>2022</v>
      </c>
      <c r="H96" s="32">
        <v>2023</v>
      </c>
      <c r="I96" s="32">
        <v>2024</v>
      </c>
      <c r="J96" s="32">
        <v>2025</v>
      </c>
      <c r="K96" s="32">
        <v>2026</v>
      </c>
      <c r="L96" s="32">
        <v>2027</v>
      </c>
      <c r="M96" s="32">
        <v>2028</v>
      </c>
      <c r="N96" s="32">
        <v>2029</v>
      </c>
      <c r="O96" s="32">
        <v>2030</v>
      </c>
      <c r="P96" s="32">
        <v>2031</v>
      </c>
      <c r="Q96" s="32">
        <v>2032</v>
      </c>
      <c r="R96" s="32">
        <v>2033</v>
      </c>
      <c r="S96" s="32">
        <v>2034</v>
      </c>
      <c r="T96" s="32">
        <v>2035</v>
      </c>
      <c r="U96" s="32">
        <v>2036</v>
      </c>
      <c r="V96" s="32">
        <v>2037</v>
      </c>
      <c r="W96" s="32">
        <v>2038</v>
      </c>
      <c r="X96" s="32">
        <v>2039</v>
      </c>
      <c r="Y96" s="32">
        <v>2040</v>
      </c>
      <c r="Z96" s="32">
        <v>2041</v>
      </c>
    </row>
    <row r="97" spans="1:26" x14ac:dyDescent="0.2">
      <c r="B97" s="33" t="s">
        <v>103</v>
      </c>
      <c r="C97" s="34"/>
      <c r="D97" s="34"/>
      <c r="E97" s="35" t="s">
        <v>29</v>
      </c>
      <c r="F97" s="41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</row>
    <row r="98" spans="1:26" x14ac:dyDescent="0.2">
      <c r="B98" s="33" t="s">
        <v>104</v>
      </c>
      <c r="C98" s="34"/>
      <c r="D98" s="34"/>
      <c r="E98" s="35" t="s">
        <v>29</v>
      </c>
      <c r="F98" s="41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</row>
    <row r="99" spans="1:26" x14ac:dyDescent="0.2">
      <c r="B99" s="33" t="s">
        <v>2</v>
      </c>
      <c r="C99" s="34"/>
      <c r="D99" s="34"/>
      <c r="E99" s="35" t="s">
        <v>29</v>
      </c>
      <c r="F99" s="41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</row>
    <row r="100" spans="1:26" x14ac:dyDescent="0.2">
      <c r="B100" s="33" t="s">
        <v>3</v>
      </c>
      <c r="C100" s="34"/>
      <c r="D100" s="34"/>
      <c r="E100" s="35" t="s">
        <v>29</v>
      </c>
      <c r="F100" s="41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</row>
    <row r="101" spans="1:26" x14ac:dyDescent="0.2">
      <c r="B101" s="33" t="s">
        <v>4</v>
      </c>
      <c r="C101" s="34"/>
      <c r="D101" s="34"/>
      <c r="E101" s="35" t="s">
        <v>29</v>
      </c>
      <c r="F101" s="41"/>
      <c r="G101" s="36" t="s">
        <v>159</v>
      </c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x14ac:dyDescent="0.2">
      <c r="B102" s="33" t="s">
        <v>6</v>
      </c>
      <c r="C102" s="34"/>
      <c r="D102" s="34"/>
      <c r="E102" s="35" t="s">
        <v>29</v>
      </c>
      <c r="F102" s="41"/>
      <c r="G102" s="36" t="s">
        <v>159</v>
      </c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x14ac:dyDescent="0.2">
      <c r="B103" s="33" t="s">
        <v>94</v>
      </c>
      <c r="C103" s="34"/>
      <c r="D103" s="34"/>
      <c r="E103" s="35" t="s">
        <v>29</v>
      </c>
      <c r="F103" s="41"/>
      <c r="G103" s="36" t="s">
        <v>159</v>
      </c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x14ac:dyDescent="0.2">
      <c r="B104" s="33" t="s">
        <v>95</v>
      </c>
      <c r="C104" s="34"/>
      <c r="D104" s="34"/>
      <c r="E104" s="35" t="s">
        <v>29</v>
      </c>
      <c r="F104" s="41"/>
      <c r="G104" s="36" t="s">
        <v>159</v>
      </c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x14ac:dyDescent="0.2">
      <c r="B105" s="33" t="s">
        <v>96</v>
      </c>
      <c r="C105" s="34"/>
      <c r="D105" s="34"/>
      <c r="E105" s="35" t="s">
        <v>29</v>
      </c>
      <c r="F105" s="41"/>
      <c r="G105" s="36" t="s">
        <v>159</v>
      </c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x14ac:dyDescent="0.2">
      <c r="B106" s="33" t="s">
        <v>97</v>
      </c>
      <c r="C106" s="34"/>
      <c r="D106" s="34"/>
      <c r="E106" s="35" t="s">
        <v>29</v>
      </c>
      <c r="F106" s="41"/>
      <c r="G106" s="36" t="s">
        <v>159</v>
      </c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8" spans="1:26" ht="15" x14ac:dyDescent="0.25">
      <c r="B108" s="26" t="s">
        <v>99</v>
      </c>
      <c r="C108" s="27"/>
      <c r="D108" s="27"/>
      <c r="E108" s="6"/>
      <c r="F108" s="1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" x14ac:dyDescent="0.25">
      <c r="A109" s="69"/>
      <c r="B109" s="30" t="s">
        <v>28</v>
      </c>
      <c r="C109" s="30" t="s">
        <v>50</v>
      </c>
      <c r="D109" s="31" t="s">
        <v>51</v>
      </c>
      <c r="E109" s="31" t="s">
        <v>20</v>
      </c>
      <c r="F109" s="32" t="s">
        <v>48</v>
      </c>
      <c r="G109" s="32">
        <v>2022</v>
      </c>
      <c r="H109" s="32">
        <v>2023</v>
      </c>
      <c r="I109" s="32">
        <v>2024</v>
      </c>
      <c r="J109" s="32">
        <v>2025</v>
      </c>
      <c r="K109" s="32">
        <v>2026</v>
      </c>
      <c r="L109" s="32">
        <v>2027</v>
      </c>
      <c r="M109" s="32">
        <v>2028</v>
      </c>
      <c r="N109" s="32">
        <v>2029</v>
      </c>
      <c r="O109" s="32">
        <v>2030</v>
      </c>
      <c r="P109" s="32">
        <v>2031</v>
      </c>
      <c r="Q109" s="32">
        <v>2032</v>
      </c>
      <c r="R109" s="32">
        <v>2033</v>
      </c>
      <c r="S109" s="32">
        <v>2034</v>
      </c>
      <c r="T109" s="32">
        <v>2035</v>
      </c>
      <c r="U109" s="32">
        <v>2036</v>
      </c>
      <c r="V109" s="32">
        <v>2037</v>
      </c>
      <c r="W109" s="32">
        <v>2038</v>
      </c>
      <c r="X109" s="32">
        <v>2039</v>
      </c>
      <c r="Y109" s="32">
        <v>2040</v>
      </c>
      <c r="Z109" s="32">
        <v>2041</v>
      </c>
    </row>
    <row r="110" spans="1:26" x14ac:dyDescent="0.2">
      <c r="A110" s="69"/>
      <c r="B110" s="34" t="s">
        <v>103</v>
      </c>
      <c r="C110" s="34" t="s">
        <v>71</v>
      </c>
      <c r="D110" s="35">
        <v>1</v>
      </c>
      <c r="E110" s="35" t="s">
        <v>29</v>
      </c>
      <c r="F110" s="41">
        <v>-4717329.0999177154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-642918.33630776487</v>
      </c>
      <c r="N110" s="36">
        <v>-642918.33630776487</v>
      </c>
      <c r="O110" s="36">
        <v>-642918.33630776487</v>
      </c>
      <c r="P110" s="36">
        <v>-642918.33630776487</v>
      </c>
      <c r="Q110" s="36">
        <v>-642918.33630776487</v>
      </c>
      <c r="R110" s="36">
        <v>-642918.33630776487</v>
      </c>
      <c r="S110" s="36">
        <v>-642918.33630776487</v>
      </c>
      <c r="T110" s="36">
        <v>-642918.33630776487</v>
      </c>
      <c r="U110" s="36">
        <v>-642918.33630776487</v>
      </c>
      <c r="V110" s="36">
        <v>-642918.33630776487</v>
      </c>
      <c r="W110" s="36">
        <v>-642918.33630776487</v>
      </c>
      <c r="X110" s="36">
        <v>-642918.33630776487</v>
      </c>
      <c r="Y110" s="36">
        <v>-642918.33630776487</v>
      </c>
      <c r="Z110" s="36">
        <v>-642918.33630776487</v>
      </c>
    </row>
    <row r="111" spans="1:26" x14ac:dyDescent="0.2">
      <c r="A111" s="69"/>
      <c r="B111" s="34" t="s">
        <v>103</v>
      </c>
      <c r="C111" s="34" t="s">
        <v>91</v>
      </c>
      <c r="D111" s="35">
        <v>1</v>
      </c>
      <c r="E111" s="35" t="s">
        <v>29</v>
      </c>
      <c r="F111" s="41">
        <v>-13344919.663295716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-1818760.8636922347</v>
      </c>
      <c r="N111" s="36">
        <v>-1818760.8636922347</v>
      </c>
      <c r="O111" s="36">
        <v>-1818760.8636922347</v>
      </c>
      <c r="P111" s="36">
        <v>-1818760.8636922347</v>
      </c>
      <c r="Q111" s="36">
        <v>-1818760.8636922347</v>
      </c>
      <c r="R111" s="36">
        <v>-1818760.8636922347</v>
      </c>
      <c r="S111" s="36">
        <v>-1818760.8636922347</v>
      </c>
      <c r="T111" s="36">
        <v>-1818760.8636922347</v>
      </c>
      <c r="U111" s="36">
        <v>-1818760.8636922347</v>
      </c>
      <c r="V111" s="36">
        <v>-1818760.8636922347</v>
      </c>
      <c r="W111" s="36">
        <v>-1818760.8636922347</v>
      </c>
      <c r="X111" s="36">
        <v>-1818760.8636922347</v>
      </c>
      <c r="Y111" s="36">
        <v>-1818760.8636922347</v>
      </c>
      <c r="Z111" s="36">
        <v>-1818760.8636922347</v>
      </c>
    </row>
    <row r="112" spans="1:26" x14ac:dyDescent="0.2">
      <c r="A112" s="69"/>
      <c r="B112" s="34" t="s">
        <v>103</v>
      </c>
      <c r="C112" s="34" t="s">
        <v>70</v>
      </c>
      <c r="D112" s="35">
        <v>1</v>
      </c>
      <c r="E112" s="35" t="s">
        <v>29</v>
      </c>
      <c r="F112" s="41">
        <v>-18013747.726587839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-2455069.06</v>
      </c>
      <c r="N112" s="36">
        <v>-2455069.06</v>
      </c>
      <c r="O112" s="36">
        <v>-2455069.06</v>
      </c>
      <c r="P112" s="36">
        <v>-2455069.06</v>
      </c>
      <c r="Q112" s="36">
        <v>-2455069.06</v>
      </c>
      <c r="R112" s="36">
        <v>-2455069.06</v>
      </c>
      <c r="S112" s="36">
        <v>-2455069.06</v>
      </c>
      <c r="T112" s="36">
        <v>-2455069.06</v>
      </c>
      <c r="U112" s="36">
        <v>-2455069.06</v>
      </c>
      <c r="V112" s="36">
        <v>-2455069.06</v>
      </c>
      <c r="W112" s="36">
        <v>-2455069.06</v>
      </c>
      <c r="X112" s="36">
        <v>-2455069.06</v>
      </c>
      <c r="Y112" s="36">
        <v>-2455069.06</v>
      </c>
      <c r="Z112" s="36">
        <v>-2455069.06</v>
      </c>
    </row>
    <row r="113" spans="1:26" x14ac:dyDescent="0.2">
      <c r="A113" s="69"/>
      <c r="B113" s="34" t="s">
        <v>104</v>
      </c>
      <c r="C113" s="34" t="s">
        <v>69</v>
      </c>
      <c r="D113" s="35">
        <v>1</v>
      </c>
      <c r="E113" s="35" t="s">
        <v>29</v>
      </c>
      <c r="F113" s="41">
        <v>-4893938.3056030208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-604003.24</v>
      </c>
      <c r="M113" s="36">
        <v>-604003.24</v>
      </c>
      <c r="N113" s="36">
        <v>-604003.24</v>
      </c>
      <c r="O113" s="36">
        <v>-604003.24</v>
      </c>
      <c r="P113" s="36">
        <v>-604003.24</v>
      </c>
      <c r="Q113" s="36">
        <v>-604003.24</v>
      </c>
      <c r="R113" s="36">
        <v>-604003.24</v>
      </c>
      <c r="S113" s="36">
        <v>-604003.24</v>
      </c>
      <c r="T113" s="36">
        <v>-604003.24</v>
      </c>
      <c r="U113" s="36">
        <v>-604003.24</v>
      </c>
      <c r="V113" s="36">
        <v>-604003.24</v>
      </c>
      <c r="W113" s="36">
        <v>-604003.24</v>
      </c>
      <c r="X113" s="36">
        <v>-604003.24</v>
      </c>
      <c r="Y113" s="36">
        <v>-604003.24</v>
      </c>
      <c r="Z113" s="36">
        <v>-604003.24</v>
      </c>
    </row>
    <row r="114" spans="1:26" x14ac:dyDescent="0.2">
      <c r="A114" s="69"/>
      <c r="B114" s="34" t="s">
        <v>104</v>
      </c>
      <c r="C114" s="34" t="s">
        <v>70</v>
      </c>
      <c r="D114" s="35">
        <v>1</v>
      </c>
      <c r="E114" s="35" t="s">
        <v>29</v>
      </c>
      <c r="F114" s="41">
        <v>-4717329.0999177154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-642918.33630776487</v>
      </c>
      <c r="N114" s="36">
        <v>-642918.33630776487</v>
      </c>
      <c r="O114" s="36">
        <v>-642918.33630776487</v>
      </c>
      <c r="P114" s="36">
        <v>-642918.33630776487</v>
      </c>
      <c r="Q114" s="36">
        <v>-642918.33630776487</v>
      </c>
      <c r="R114" s="36">
        <v>-642918.33630776487</v>
      </c>
      <c r="S114" s="36">
        <v>-642918.33630776487</v>
      </c>
      <c r="T114" s="36">
        <v>-642918.33630776487</v>
      </c>
      <c r="U114" s="36">
        <v>-642918.33630776487</v>
      </c>
      <c r="V114" s="36">
        <v>-642918.33630776487</v>
      </c>
      <c r="W114" s="36">
        <v>-642918.33630776487</v>
      </c>
      <c r="X114" s="36">
        <v>-642918.33630776487</v>
      </c>
      <c r="Y114" s="36">
        <v>-642918.33630776487</v>
      </c>
      <c r="Z114" s="36">
        <v>-642918.33630776487</v>
      </c>
    </row>
    <row r="115" spans="1:26" x14ac:dyDescent="0.2">
      <c r="A115" s="69"/>
      <c r="B115" s="34" t="s">
        <v>104</v>
      </c>
      <c r="C115" s="34" t="s">
        <v>92</v>
      </c>
      <c r="D115" s="35">
        <v>1</v>
      </c>
      <c r="E115" s="35" t="s">
        <v>29</v>
      </c>
      <c r="F115" s="41">
        <v>-13344919.663295716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-1818760.8636922347</v>
      </c>
      <c r="N115" s="36">
        <v>-1818760.8636922347</v>
      </c>
      <c r="O115" s="36">
        <v>-1818760.8636922347</v>
      </c>
      <c r="P115" s="36">
        <v>-1818760.8636922347</v>
      </c>
      <c r="Q115" s="36">
        <v>-1818760.8636922347</v>
      </c>
      <c r="R115" s="36">
        <v>-1818760.8636922347</v>
      </c>
      <c r="S115" s="36">
        <v>-1818760.8636922347</v>
      </c>
      <c r="T115" s="36">
        <v>-1818760.8636922347</v>
      </c>
      <c r="U115" s="36">
        <v>-1818760.8636922347</v>
      </c>
      <c r="V115" s="36">
        <v>-1818760.8636922347</v>
      </c>
      <c r="W115" s="36">
        <v>-1818760.8636922347</v>
      </c>
      <c r="X115" s="36">
        <v>-1818760.8636922347</v>
      </c>
      <c r="Y115" s="36">
        <v>-1818760.8636922347</v>
      </c>
      <c r="Z115" s="36">
        <v>-1818760.8636922347</v>
      </c>
    </row>
    <row r="116" spans="1:26" x14ac:dyDescent="0.2">
      <c r="A116" s="69"/>
      <c r="B116" s="34" t="s">
        <v>104</v>
      </c>
      <c r="C116" s="34" t="s">
        <v>72</v>
      </c>
      <c r="D116" s="35">
        <v>1</v>
      </c>
      <c r="E116" s="35" t="s">
        <v>29</v>
      </c>
      <c r="F116" s="41">
        <v>-2427231.5494041331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-521373.28</v>
      </c>
      <c r="R116" s="36">
        <v>-521373.28</v>
      </c>
      <c r="S116" s="36">
        <v>-521373.28</v>
      </c>
      <c r="T116" s="36">
        <v>-521373.28</v>
      </c>
      <c r="U116" s="36">
        <v>-521373.28</v>
      </c>
      <c r="V116" s="36">
        <v>-521373.28</v>
      </c>
      <c r="W116" s="36">
        <v>-521373.28</v>
      </c>
      <c r="X116" s="36">
        <v>-521373.28</v>
      </c>
      <c r="Y116" s="36">
        <v>-521373.28</v>
      </c>
      <c r="Z116" s="36">
        <v>-521373.28</v>
      </c>
    </row>
    <row r="117" spans="1:26" x14ac:dyDescent="0.2">
      <c r="A117" s="69"/>
      <c r="B117" s="34" t="s">
        <v>104</v>
      </c>
      <c r="C117" s="34" t="s">
        <v>89</v>
      </c>
      <c r="D117" s="35">
        <v>1</v>
      </c>
      <c r="E117" s="35" t="s">
        <v>29</v>
      </c>
      <c r="F117" s="41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</row>
    <row r="118" spans="1:26" x14ac:dyDescent="0.2">
      <c r="A118" s="69"/>
      <c r="B118" s="34" t="s">
        <v>2</v>
      </c>
      <c r="C118" s="34" t="s">
        <v>105</v>
      </c>
      <c r="D118" s="35">
        <v>1</v>
      </c>
      <c r="E118" s="35" t="s">
        <v>29</v>
      </c>
      <c r="F118" s="41">
        <v>-4290738.6487871446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-529557.15500000003</v>
      </c>
      <c r="M118" s="36">
        <v>-529557.15500000003</v>
      </c>
      <c r="N118" s="36">
        <v>-529557.15500000003</v>
      </c>
      <c r="O118" s="36">
        <v>-529557.15500000003</v>
      </c>
      <c r="P118" s="36">
        <v>-529557.15500000003</v>
      </c>
      <c r="Q118" s="36">
        <v>-529557.15500000003</v>
      </c>
      <c r="R118" s="36">
        <v>-529557.15500000003</v>
      </c>
      <c r="S118" s="36">
        <v>-529557.15500000003</v>
      </c>
      <c r="T118" s="36">
        <v>-529557.15500000003</v>
      </c>
      <c r="U118" s="36">
        <v>-529557.15500000003</v>
      </c>
      <c r="V118" s="36">
        <v>-529557.15500000003</v>
      </c>
      <c r="W118" s="36">
        <v>-529557.15500000003</v>
      </c>
      <c r="X118" s="36">
        <v>-529557.15500000003</v>
      </c>
      <c r="Y118" s="36">
        <v>-529557.15500000003</v>
      </c>
      <c r="Z118" s="36">
        <v>-529557.15500000003</v>
      </c>
    </row>
    <row r="119" spans="1:26" x14ac:dyDescent="0.2">
      <c r="A119" s="69"/>
      <c r="B119" s="34" t="s">
        <v>2</v>
      </c>
      <c r="C119" s="34" t="s">
        <v>106</v>
      </c>
      <c r="D119" s="35">
        <v>1</v>
      </c>
      <c r="E119" s="35" t="s">
        <v>29</v>
      </c>
      <c r="F119" s="41">
        <v>-12976409.400118645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-1601530.8800000001</v>
      </c>
      <c r="M119" s="36">
        <v>-1601530.8800000001</v>
      </c>
      <c r="N119" s="36">
        <v>-1601530.8800000001</v>
      </c>
      <c r="O119" s="36">
        <v>-1601530.8800000001</v>
      </c>
      <c r="P119" s="36">
        <v>-1601530.8800000001</v>
      </c>
      <c r="Q119" s="36">
        <v>-1601530.8800000001</v>
      </c>
      <c r="R119" s="36">
        <v>-1601530.8800000001</v>
      </c>
      <c r="S119" s="36">
        <v>-1601530.8800000001</v>
      </c>
      <c r="T119" s="36">
        <v>-1601530.8800000001</v>
      </c>
      <c r="U119" s="36">
        <v>-1601530.8800000001</v>
      </c>
      <c r="V119" s="36">
        <v>-1601530.8800000001</v>
      </c>
      <c r="W119" s="36">
        <v>-1601530.8800000001</v>
      </c>
      <c r="X119" s="36">
        <v>-1601530.8800000001</v>
      </c>
      <c r="Y119" s="36">
        <v>-1601530.8800000001</v>
      </c>
      <c r="Z119" s="36">
        <v>-1601530.8800000001</v>
      </c>
    </row>
    <row r="120" spans="1:26" x14ac:dyDescent="0.2">
      <c r="A120" s="69"/>
      <c r="B120" s="34" t="s">
        <v>2</v>
      </c>
      <c r="C120" s="34" t="s">
        <v>70</v>
      </c>
      <c r="D120" s="35">
        <v>1</v>
      </c>
      <c r="E120" s="35" t="s">
        <v>29</v>
      </c>
      <c r="F120" s="41">
        <v>-11241339.747426925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-2414658.04</v>
      </c>
      <c r="R120" s="36">
        <v>-2414658.04</v>
      </c>
      <c r="S120" s="36">
        <v>-2414658.04</v>
      </c>
      <c r="T120" s="36">
        <v>-2414658.04</v>
      </c>
      <c r="U120" s="36">
        <v>-2414658.04</v>
      </c>
      <c r="V120" s="36">
        <v>-2414658.04</v>
      </c>
      <c r="W120" s="36">
        <v>-2414658.04</v>
      </c>
      <c r="X120" s="36">
        <v>-2414658.04</v>
      </c>
      <c r="Y120" s="36">
        <v>-2414658.04</v>
      </c>
      <c r="Z120" s="36">
        <v>-2414658.04</v>
      </c>
    </row>
    <row r="121" spans="1:26" x14ac:dyDescent="0.2">
      <c r="A121" s="69"/>
      <c r="B121" s="34" t="s">
        <v>3</v>
      </c>
      <c r="C121" s="34" t="s">
        <v>105</v>
      </c>
      <c r="D121" s="35">
        <v>1</v>
      </c>
      <c r="E121" s="35" t="s">
        <v>29</v>
      </c>
      <c r="F121" s="41">
        <v>-4290738.6487871446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-529557.15500000003</v>
      </c>
      <c r="M121" s="36">
        <v>-529557.15500000003</v>
      </c>
      <c r="N121" s="36">
        <v>-529557.15500000003</v>
      </c>
      <c r="O121" s="36">
        <v>-529557.15500000003</v>
      </c>
      <c r="P121" s="36">
        <v>-529557.15500000003</v>
      </c>
      <c r="Q121" s="36">
        <v>-529557.15500000003</v>
      </c>
      <c r="R121" s="36">
        <v>-529557.15500000003</v>
      </c>
      <c r="S121" s="36">
        <v>-529557.15500000003</v>
      </c>
      <c r="T121" s="36">
        <v>-529557.15500000003</v>
      </c>
      <c r="U121" s="36">
        <v>-529557.15500000003</v>
      </c>
      <c r="V121" s="36">
        <v>-529557.15500000003</v>
      </c>
      <c r="W121" s="36">
        <v>-529557.15500000003</v>
      </c>
      <c r="X121" s="36">
        <v>-529557.15500000003</v>
      </c>
      <c r="Y121" s="36">
        <v>-529557.15500000003</v>
      </c>
      <c r="Z121" s="36">
        <v>-529557.15500000003</v>
      </c>
    </row>
    <row r="122" spans="1:26" x14ac:dyDescent="0.2">
      <c r="A122" s="69"/>
      <c r="B122" s="34" t="s">
        <v>3</v>
      </c>
      <c r="C122" s="34" t="s">
        <v>106</v>
      </c>
      <c r="D122" s="35">
        <v>1</v>
      </c>
      <c r="E122" s="35" t="s">
        <v>29</v>
      </c>
      <c r="F122" s="41">
        <v>-12976409.400118645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-1601530.8800000001</v>
      </c>
      <c r="M122" s="36">
        <v>-1601530.8800000001</v>
      </c>
      <c r="N122" s="36">
        <v>-1601530.8800000001</v>
      </c>
      <c r="O122" s="36">
        <v>-1601530.8800000001</v>
      </c>
      <c r="P122" s="36">
        <v>-1601530.8800000001</v>
      </c>
      <c r="Q122" s="36">
        <v>-1601530.8800000001</v>
      </c>
      <c r="R122" s="36">
        <v>-1601530.8800000001</v>
      </c>
      <c r="S122" s="36">
        <v>-1601530.8800000001</v>
      </c>
      <c r="T122" s="36">
        <v>-1601530.8800000001</v>
      </c>
      <c r="U122" s="36">
        <v>-1601530.8800000001</v>
      </c>
      <c r="V122" s="36">
        <v>-1601530.8800000001</v>
      </c>
      <c r="W122" s="36">
        <v>-1601530.8800000001</v>
      </c>
      <c r="X122" s="36">
        <v>-1601530.8800000001</v>
      </c>
      <c r="Y122" s="36">
        <v>-1601530.8800000001</v>
      </c>
      <c r="Z122" s="36">
        <v>-1601530.8800000001</v>
      </c>
    </row>
    <row r="123" spans="1:26" x14ac:dyDescent="0.2">
      <c r="A123" s="69"/>
      <c r="B123" s="34" t="s">
        <v>3</v>
      </c>
      <c r="C123" s="34" t="s">
        <v>70</v>
      </c>
      <c r="D123" s="35">
        <v>1</v>
      </c>
      <c r="E123" s="35" t="s">
        <v>29</v>
      </c>
      <c r="F123" s="41">
        <v>-2993079.4872660595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-642918.33630776487</v>
      </c>
      <c r="R123" s="36">
        <v>-642918.33630776487</v>
      </c>
      <c r="S123" s="36">
        <v>-642918.33630776487</v>
      </c>
      <c r="T123" s="36">
        <v>-642918.33630776487</v>
      </c>
      <c r="U123" s="36">
        <v>-642918.33630776487</v>
      </c>
      <c r="V123" s="36">
        <v>-642918.33630776487</v>
      </c>
      <c r="W123" s="36">
        <v>-642918.33630776487</v>
      </c>
      <c r="X123" s="36">
        <v>-642918.33630776487</v>
      </c>
      <c r="Y123" s="36">
        <v>-642918.33630776487</v>
      </c>
      <c r="Z123" s="36">
        <v>-642918.33630776487</v>
      </c>
    </row>
    <row r="124" spans="1:26" x14ac:dyDescent="0.2">
      <c r="A124" s="69"/>
      <c r="B124" s="34" t="s">
        <v>3</v>
      </c>
      <c r="C124" s="34" t="s">
        <v>92</v>
      </c>
      <c r="D124" s="35">
        <v>1</v>
      </c>
      <c r="E124" s="35" t="s">
        <v>29</v>
      </c>
      <c r="F124" s="41">
        <v>-8467165.308462495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-1818760.8636922347</v>
      </c>
      <c r="R124" s="36">
        <v>-1818760.8636922347</v>
      </c>
      <c r="S124" s="36">
        <v>-1818760.8636922347</v>
      </c>
      <c r="T124" s="36">
        <v>-1818760.8636922347</v>
      </c>
      <c r="U124" s="36">
        <v>-1818760.8636922347</v>
      </c>
      <c r="V124" s="36">
        <v>-1818760.8636922347</v>
      </c>
      <c r="W124" s="36">
        <v>-1818760.8636922347</v>
      </c>
      <c r="X124" s="36">
        <v>-1818760.8636922347</v>
      </c>
      <c r="Y124" s="36">
        <v>-1818760.8636922347</v>
      </c>
      <c r="Z124" s="36">
        <v>-1818760.8636922347</v>
      </c>
    </row>
    <row r="125" spans="1:26" x14ac:dyDescent="0.2">
      <c r="A125" s="69"/>
      <c r="B125" s="34" t="s">
        <v>3</v>
      </c>
      <c r="C125" s="34" t="s">
        <v>72</v>
      </c>
      <c r="D125" s="35">
        <v>1</v>
      </c>
      <c r="E125" s="35" t="s">
        <v>29</v>
      </c>
      <c r="F125" s="41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</row>
    <row r="126" spans="1:26" x14ac:dyDescent="0.2">
      <c r="A126" s="69"/>
      <c r="B126" s="34" t="s">
        <v>4</v>
      </c>
      <c r="C126" s="34" t="s">
        <v>73</v>
      </c>
      <c r="D126" s="35">
        <v>1</v>
      </c>
      <c r="E126" s="35" t="s">
        <v>29</v>
      </c>
      <c r="F126" s="144"/>
      <c r="G126" s="36" t="s">
        <v>159</v>
      </c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</row>
    <row r="127" spans="1:26" x14ac:dyDescent="0.2">
      <c r="A127" s="69"/>
      <c r="B127" s="34" t="s">
        <v>4</v>
      </c>
      <c r="C127" s="34" t="s">
        <v>109</v>
      </c>
      <c r="D127" s="35">
        <v>1</v>
      </c>
      <c r="E127" s="35" t="s">
        <v>29</v>
      </c>
      <c r="F127" s="144"/>
      <c r="G127" s="36" t="s">
        <v>159</v>
      </c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</row>
    <row r="128" spans="1:26" x14ac:dyDescent="0.2">
      <c r="A128" s="69"/>
      <c r="B128" s="34" t="s">
        <v>4</v>
      </c>
      <c r="C128" s="34" t="s">
        <v>110</v>
      </c>
      <c r="D128" s="35">
        <v>1</v>
      </c>
      <c r="E128" s="35" t="s">
        <v>29</v>
      </c>
      <c r="F128" s="144"/>
      <c r="G128" s="36" t="s">
        <v>159</v>
      </c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</row>
    <row r="129" spans="1:26" x14ac:dyDescent="0.2">
      <c r="A129" s="69"/>
      <c r="B129" s="34" t="s">
        <v>4</v>
      </c>
      <c r="C129" s="34" t="s">
        <v>111</v>
      </c>
      <c r="D129" s="35">
        <v>1</v>
      </c>
      <c r="E129" s="35" t="s">
        <v>29</v>
      </c>
      <c r="F129" s="144"/>
      <c r="G129" s="36" t="s">
        <v>159</v>
      </c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</row>
    <row r="130" spans="1:26" x14ac:dyDescent="0.2">
      <c r="A130" s="69"/>
      <c r="B130" s="34" t="s">
        <v>4</v>
      </c>
      <c r="C130" s="34" t="s">
        <v>112</v>
      </c>
      <c r="D130" s="35">
        <v>1</v>
      </c>
      <c r="E130" s="35" t="s">
        <v>29</v>
      </c>
      <c r="F130" s="144"/>
      <c r="G130" s="36" t="s">
        <v>159</v>
      </c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</row>
    <row r="131" spans="1:26" x14ac:dyDescent="0.2">
      <c r="A131" s="69"/>
      <c r="B131" s="34" t="s">
        <v>4</v>
      </c>
      <c r="C131" s="34" t="s">
        <v>70</v>
      </c>
      <c r="D131" s="35">
        <v>1</v>
      </c>
      <c r="E131" s="35" t="s">
        <v>29</v>
      </c>
      <c r="F131" s="144"/>
      <c r="G131" s="36" t="s">
        <v>159</v>
      </c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</row>
    <row r="132" spans="1:26" x14ac:dyDescent="0.2">
      <c r="A132" s="69"/>
      <c r="B132" s="34" t="s">
        <v>6</v>
      </c>
      <c r="C132" s="34" t="s">
        <v>73</v>
      </c>
      <c r="D132" s="35">
        <v>1</v>
      </c>
      <c r="E132" s="35" t="s">
        <v>29</v>
      </c>
      <c r="F132" s="144"/>
      <c r="G132" s="36" t="s">
        <v>159</v>
      </c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</row>
    <row r="133" spans="1:26" x14ac:dyDescent="0.2">
      <c r="A133" s="69"/>
      <c r="B133" s="34" t="s">
        <v>6</v>
      </c>
      <c r="C133" s="34" t="s">
        <v>109</v>
      </c>
      <c r="D133" s="35">
        <v>1</v>
      </c>
      <c r="E133" s="35" t="s">
        <v>29</v>
      </c>
      <c r="F133" s="144"/>
      <c r="G133" s="36" t="s">
        <v>159</v>
      </c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</row>
    <row r="134" spans="1:26" x14ac:dyDescent="0.2">
      <c r="A134" s="69"/>
      <c r="B134" s="34" t="s">
        <v>6</v>
      </c>
      <c r="C134" s="34" t="s">
        <v>110</v>
      </c>
      <c r="D134" s="35">
        <v>1</v>
      </c>
      <c r="E134" s="35" t="s">
        <v>29</v>
      </c>
      <c r="F134" s="144"/>
      <c r="G134" s="36" t="s">
        <v>159</v>
      </c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</row>
    <row r="135" spans="1:26" x14ac:dyDescent="0.2">
      <c r="A135" s="69"/>
      <c r="B135" s="34" t="s">
        <v>6</v>
      </c>
      <c r="C135" s="34" t="s">
        <v>111</v>
      </c>
      <c r="D135" s="35">
        <v>1</v>
      </c>
      <c r="E135" s="35" t="s">
        <v>29</v>
      </c>
      <c r="F135" s="144"/>
      <c r="G135" s="36" t="s">
        <v>159</v>
      </c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</row>
    <row r="136" spans="1:26" x14ac:dyDescent="0.2">
      <c r="A136" s="69"/>
      <c r="B136" s="34" t="s">
        <v>6</v>
      </c>
      <c r="C136" s="34" t="s">
        <v>112</v>
      </c>
      <c r="D136" s="35">
        <v>1</v>
      </c>
      <c r="E136" s="35" t="s">
        <v>29</v>
      </c>
      <c r="F136" s="144"/>
      <c r="G136" s="36" t="s">
        <v>159</v>
      </c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</row>
    <row r="137" spans="1:26" x14ac:dyDescent="0.2">
      <c r="A137" s="69"/>
      <c r="B137" s="34" t="s">
        <v>6</v>
      </c>
      <c r="C137" s="34" t="s">
        <v>70</v>
      </c>
      <c r="D137" s="35">
        <v>1</v>
      </c>
      <c r="E137" s="35" t="s">
        <v>29</v>
      </c>
      <c r="F137" s="144"/>
      <c r="G137" s="36" t="s">
        <v>159</v>
      </c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</row>
    <row r="138" spans="1:26" x14ac:dyDescent="0.2">
      <c r="A138" s="69"/>
      <c r="B138" s="34" t="s">
        <v>6</v>
      </c>
      <c r="C138" s="34" t="s">
        <v>92</v>
      </c>
      <c r="D138" s="35">
        <v>1</v>
      </c>
      <c r="E138" s="35" t="s">
        <v>29</v>
      </c>
      <c r="F138" s="144"/>
      <c r="G138" s="36" t="s">
        <v>159</v>
      </c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</row>
    <row r="139" spans="1:26" x14ac:dyDescent="0.2">
      <c r="A139" s="69"/>
      <c r="B139" s="34" t="s">
        <v>6</v>
      </c>
      <c r="C139" s="34" t="s">
        <v>72</v>
      </c>
      <c r="D139" s="35">
        <v>1</v>
      </c>
      <c r="E139" s="35" t="s">
        <v>29</v>
      </c>
      <c r="F139" s="144"/>
      <c r="G139" s="36" t="s">
        <v>159</v>
      </c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</row>
    <row r="140" spans="1:26" x14ac:dyDescent="0.2">
      <c r="A140" s="69"/>
      <c r="B140" s="34" t="s">
        <v>94</v>
      </c>
      <c r="C140" s="34" t="s">
        <v>160</v>
      </c>
      <c r="D140" s="35">
        <v>0</v>
      </c>
      <c r="E140" s="35" t="s">
        <v>29</v>
      </c>
      <c r="F140" s="144"/>
      <c r="G140" s="36" t="s">
        <v>159</v>
      </c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</row>
    <row r="141" spans="1:26" x14ac:dyDescent="0.2">
      <c r="A141" s="69"/>
      <c r="B141" s="34" t="s">
        <v>94</v>
      </c>
      <c r="C141" s="34" t="s">
        <v>158</v>
      </c>
      <c r="D141" s="35">
        <v>0</v>
      </c>
      <c r="E141" s="35" t="s">
        <v>29</v>
      </c>
      <c r="F141" s="144"/>
      <c r="G141" s="36" t="s">
        <v>159</v>
      </c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</row>
    <row r="142" spans="1:26" x14ac:dyDescent="0.2">
      <c r="A142" s="69"/>
      <c r="B142" s="34" t="s">
        <v>94</v>
      </c>
      <c r="C142" s="34" t="s">
        <v>70</v>
      </c>
      <c r="D142" s="35">
        <v>1</v>
      </c>
      <c r="E142" s="35" t="s">
        <v>29</v>
      </c>
      <c r="F142" s="144"/>
      <c r="G142" s="36" t="s">
        <v>159</v>
      </c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</row>
    <row r="143" spans="1:26" x14ac:dyDescent="0.2">
      <c r="A143" s="69"/>
      <c r="B143" s="34" t="s">
        <v>95</v>
      </c>
      <c r="C143" s="34" t="s">
        <v>160</v>
      </c>
      <c r="D143" s="35">
        <v>0</v>
      </c>
      <c r="E143" s="35" t="s">
        <v>29</v>
      </c>
      <c r="F143" s="144"/>
      <c r="G143" s="36" t="s">
        <v>159</v>
      </c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</row>
    <row r="144" spans="1:26" x14ac:dyDescent="0.2">
      <c r="A144" s="69"/>
      <c r="B144" s="34" t="s">
        <v>95</v>
      </c>
      <c r="C144" s="34" t="s">
        <v>158</v>
      </c>
      <c r="D144" s="35">
        <v>0</v>
      </c>
      <c r="E144" s="35" t="s">
        <v>29</v>
      </c>
      <c r="F144" s="144"/>
      <c r="G144" s="36" t="s">
        <v>159</v>
      </c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</row>
    <row r="145" spans="1:26" x14ac:dyDescent="0.2">
      <c r="A145" s="69"/>
      <c r="B145" s="34" t="s">
        <v>95</v>
      </c>
      <c r="C145" s="34" t="s">
        <v>70</v>
      </c>
      <c r="D145" s="35">
        <v>1</v>
      </c>
      <c r="E145" s="35" t="s">
        <v>29</v>
      </c>
      <c r="F145" s="144"/>
      <c r="G145" s="36" t="s">
        <v>159</v>
      </c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</row>
    <row r="146" spans="1:26" x14ac:dyDescent="0.2">
      <c r="A146" s="69"/>
      <c r="B146" s="34" t="s">
        <v>96</v>
      </c>
      <c r="C146" s="34" t="s">
        <v>161</v>
      </c>
      <c r="D146" s="35">
        <v>0</v>
      </c>
      <c r="E146" s="35" t="s">
        <v>29</v>
      </c>
      <c r="F146" s="144"/>
      <c r="G146" s="36" t="s">
        <v>159</v>
      </c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</row>
    <row r="147" spans="1:26" x14ac:dyDescent="0.2">
      <c r="A147" s="69"/>
      <c r="B147" s="34" t="s">
        <v>96</v>
      </c>
      <c r="C147" s="34" t="s">
        <v>158</v>
      </c>
      <c r="D147" s="35">
        <v>0</v>
      </c>
      <c r="E147" s="35" t="s">
        <v>29</v>
      </c>
      <c r="F147" s="144"/>
      <c r="G147" s="36" t="s">
        <v>159</v>
      </c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</row>
    <row r="148" spans="1:26" x14ac:dyDescent="0.2">
      <c r="A148" s="69"/>
      <c r="B148" s="34" t="s">
        <v>96</v>
      </c>
      <c r="C148" s="34" t="s">
        <v>70</v>
      </c>
      <c r="D148" s="35">
        <v>1</v>
      </c>
      <c r="E148" s="35" t="s">
        <v>29</v>
      </c>
      <c r="F148" s="144"/>
      <c r="G148" s="36" t="s">
        <v>159</v>
      </c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</row>
    <row r="149" spans="1:26" x14ac:dyDescent="0.2">
      <c r="A149" s="69"/>
      <c r="B149" s="34" t="s">
        <v>97</v>
      </c>
      <c r="C149" s="34" t="s">
        <v>161</v>
      </c>
      <c r="D149" s="35">
        <v>0</v>
      </c>
      <c r="E149" s="35" t="s">
        <v>29</v>
      </c>
      <c r="F149" s="144"/>
      <c r="G149" s="36" t="s">
        <v>159</v>
      </c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</row>
    <row r="150" spans="1:26" x14ac:dyDescent="0.2">
      <c r="A150" s="69"/>
      <c r="B150" s="34" t="s">
        <v>97</v>
      </c>
      <c r="C150" s="34" t="s">
        <v>158</v>
      </c>
      <c r="D150" s="35">
        <v>0</v>
      </c>
      <c r="E150" s="35" t="s">
        <v>29</v>
      </c>
      <c r="F150" s="144"/>
      <c r="G150" s="36" t="s">
        <v>159</v>
      </c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</row>
    <row r="151" spans="1:26" x14ac:dyDescent="0.2">
      <c r="A151" s="69"/>
      <c r="B151" s="34" t="s">
        <v>97</v>
      </c>
      <c r="C151" s="34" t="s">
        <v>162</v>
      </c>
      <c r="D151" s="35">
        <v>0</v>
      </c>
      <c r="E151" s="35" t="s">
        <v>29</v>
      </c>
      <c r="F151" s="144"/>
      <c r="G151" s="36" t="s">
        <v>159</v>
      </c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</row>
    <row r="152" spans="1:26" x14ac:dyDescent="0.2">
      <c r="A152" s="69"/>
      <c r="B152" s="34" t="s">
        <v>97</v>
      </c>
      <c r="C152" s="34" t="s">
        <v>70</v>
      </c>
      <c r="D152" s="35">
        <v>1</v>
      </c>
      <c r="E152" s="35" t="s">
        <v>29</v>
      </c>
      <c r="F152" s="144"/>
      <c r="G152" s="36" t="s">
        <v>159</v>
      </c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</row>
    <row r="154" spans="1:26" ht="15" x14ac:dyDescent="0.25">
      <c r="B154" s="28" t="s">
        <v>56</v>
      </c>
      <c r="C154" s="9"/>
      <c r="D154" s="9"/>
      <c r="E154" s="29"/>
      <c r="F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" x14ac:dyDescent="0.25">
      <c r="B155" s="30" t="s">
        <v>28</v>
      </c>
      <c r="C155" s="30"/>
      <c r="D155" s="30"/>
      <c r="E155" s="31" t="s">
        <v>20</v>
      </c>
      <c r="F155" s="32" t="s">
        <v>48</v>
      </c>
      <c r="G155" s="32">
        <v>2022</v>
      </c>
      <c r="H155" s="32">
        <v>2023</v>
      </c>
      <c r="I155" s="32">
        <v>2024</v>
      </c>
      <c r="J155" s="32">
        <v>2025</v>
      </c>
      <c r="K155" s="32">
        <v>2026</v>
      </c>
      <c r="L155" s="32">
        <v>2027</v>
      </c>
      <c r="M155" s="32">
        <v>2028</v>
      </c>
      <c r="N155" s="32">
        <v>2029</v>
      </c>
      <c r="O155" s="32">
        <v>2030</v>
      </c>
      <c r="P155" s="32">
        <v>2031</v>
      </c>
      <c r="Q155" s="32">
        <v>2032</v>
      </c>
      <c r="R155" s="32">
        <v>2033</v>
      </c>
      <c r="S155" s="32">
        <v>2034</v>
      </c>
      <c r="T155" s="32">
        <v>2035</v>
      </c>
      <c r="U155" s="32">
        <v>2036</v>
      </c>
      <c r="V155" s="32">
        <v>2037</v>
      </c>
      <c r="W155" s="32">
        <v>2038</v>
      </c>
      <c r="X155" s="32">
        <v>2039</v>
      </c>
      <c r="Y155" s="32">
        <v>2040</v>
      </c>
      <c r="Z155" s="32">
        <v>2041</v>
      </c>
    </row>
    <row r="156" spans="1:26" x14ac:dyDescent="0.2">
      <c r="B156" s="33" t="s">
        <v>103</v>
      </c>
      <c r="C156" s="34"/>
      <c r="D156" s="34"/>
      <c r="E156" s="35" t="s">
        <v>29</v>
      </c>
      <c r="F156" s="41">
        <v>-36075996.489801265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-4916748.26</v>
      </c>
      <c r="N156" s="36">
        <v>-4916748.26</v>
      </c>
      <c r="O156" s="36">
        <v>-4916748.26</v>
      </c>
      <c r="P156" s="36">
        <v>-4916748.26</v>
      </c>
      <c r="Q156" s="36">
        <v>-4916748.26</v>
      </c>
      <c r="R156" s="36">
        <v>-4916748.26</v>
      </c>
      <c r="S156" s="36">
        <v>-4916748.26</v>
      </c>
      <c r="T156" s="36">
        <v>-4916748.26</v>
      </c>
      <c r="U156" s="36">
        <v>-4916748.26</v>
      </c>
      <c r="V156" s="36">
        <v>-4916748.26</v>
      </c>
      <c r="W156" s="36">
        <v>-4916748.26</v>
      </c>
      <c r="X156" s="36">
        <v>-4916748.26</v>
      </c>
      <c r="Y156" s="36">
        <v>-4916748.26</v>
      </c>
      <c r="Z156" s="36">
        <v>-4916748.26</v>
      </c>
    </row>
    <row r="157" spans="1:26" x14ac:dyDescent="0.2">
      <c r="B157" s="33" t="s">
        <v>104</v>
      </c>
      <c r="C157" s="34"/>
      <c r="D157" s="34"/>
      <c r="E157" s="35" t="s">
        <v>29</v>
      </c>
      <c r="F157" s="41">
        <v>-25383418.61822059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-604003.24</v>
      </c>
      <c r="M157" s="36">
        <v>-3065682.4399999995</v>
      </c>
      <c r="N157" s="36">
        <v>-3065682.4399999995</v>
      </c>
      <c r="O157" s="36">
        <v>-3065682.4399999995</v>
      </c>
      <c r="P157" s="36">
        <v>-3065682.4399999995</v>
      </c>
      <c r="Q157" s="36">
        <v>-3587055.7199999997</v>
      </c>
      <c r="R157" s="36">
        <v>-3587055.7199999997</v>
      </c>
      <c r="S157" s="36">
        <v>-3587055.7199999997</v>
      </c>
      <c r="T157" s="36">
        <v>-3587055.7199999997</v>
      </c>
      <c r="U157" s="36">
        <v>-3587055.7199999997</v>
      </c>
      <c r="V157" s="36">
        <v>-3587055.7199999997</v>
      </c>
      <c r="W157" s="36">
        <v>-3587055.7199999997</v>
      </c>
      <c r="X157" s="36">
        <v>-3587055.7199999997</v>
      </c>
      <c r="Y157" s="36">
        <v>-3587055.7199999997</v>
      </c>
      <c r="Z157" s="36">
        <v>-3587055.7199999997</v>
      </c>
    </row>
    <row r="158" spans="1:26" x14ac:dyDescent="0.2">
      <c r="B158" s="33" t="s">
        <v>2</v>
      </c>
      <c r="C158" s="34"/>
      <c r="D158" s="34"/>
      <c r="E158" s="35" t="s">
        <v>29</v>
      </c>
      <c r="F158" s="41">
        <v>-28508487.796332713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-2131088.0350000001</v>
      </c>
      <c r="M158" s="36">
        <v>-2131088.0350000001</v>
      </c>
      <c r="N158" s="36">
        <v>-2131088.0350000001</v>
      </c>
      <c r="O158" s="36">
        <v>-2131088.0350000001</v>
      </c>
      <c r="P158" s="36">
        <v>-2131088.0350000001</v>
      </c>
      <c r="Q158" s="36">
        <v>-4545746.0750000002</v>
      </c>
      <c r="R158" s="36">
        <v>-4545746.0750000002</v>
      </c>
      <c r="S158" s="36">
        <v>-4545746.0750000002</v>
      </c>
      <c r="T158" s="36">
        <v>-4545746.0750000002</v>
      </c>
      <c r="U158" s="36">
        <v>-4545746.0750000002</v>
      </c>
      <c r="V158" s="36">
        <v>-4545746.0750000002</v>
      </c>
      <c r="W158" s="36">
        <v>-4545746.0750000002</v>
      </c>
      <c r="X158" s="36">
        <v>-4545746.0750000002</v>
      </c>
      <c r="Y158" s="36">
        <v>-4545746.0750000002</v>
      </c>
      <c r="Z158" s="36">
        <v>-4545746.0750000002</v>
      </c>
    </row>
    <row r="159" spans="1:26" x14ac:dyDescent="0.2">
      <c r="B159" s="33" t="s">
        <v>3</v>
      </c>
      <c r="C159" s="34"/>
      <c r="D159" s="34"/>
      <c r="E159" s="35" t="s">
        <v>29</v>
      </c>
      <c r="F159" s="41">
        <v>-28727392.844634343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-2131088.0350000001</v>
      </c>
      <c r="M159" s="36">
        <v>-2131088.0350000001</v>
      </c>
      <c r="N159" s="36">
        <v>-2131088.0350000001</v>
      </c>
      <c r="O159" s="36">
        <v>-2131088.0350000001</v>
      </c>
      <c r="P159" s="36">
        <v>-2131088.0350000001</v>
      </c>
      <c r="Q159" s="36">
        <v>-4592767.2349999994</v>
      </c>
      <c r="R159" s="36">
        <v>-4592767.2349999994</v>
      </c>
      <c r="S159" s="36">
        <v>-4592767.2349999994</v>
      </c>
      <c r="T159" s="36">
        <v>-4592767.2349999994</v>
      </c>
      <c r="U159" s="36">
        <v>-4592767.2349999994</v>
      </c>
      <c r="V159" s="36">
        <v>-4592767.2349999994</v>
      </c>
      <c r="W159" s="36">
        <v>-4592767.2349999994</v>
      </c>
      <c r="X159" s="36">
        <v>-4592767.2349999994</v>
      </c>
      <c r="Y159" s="36">
        <v>-4592767.2349999994</v>
      </c>
      <c r="Z159" s="36">
        <v>-4592767.2349999994</v>
      </c>
    </row>
    <row r="160" spans="1:26" x14ac:dyDescent="0.2">
      <c r="B160" s="33" t="s">
        <v>4</v>
      </c>
      <c r="C160" s="34"/>
      <c r="D160" s="34"/>
      <c r="E160" s="35" t="s">
        <v>29</v>
      </c>
      <c r="F160" s="41"/>
      <c r="G160" s="36" t="s">
        <v>159</v>
      </c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2:26" x14ac:dyDescent="0.2">
      <c r="B161" s="33" t="s">
        <v>6</v>
      </c>
      <c r="C161" s="34"/>
      <c r="D161" s="34"/>
      <c r="E161" s="35" t="s">
        <v>29</v>
      </c>
      <c r="F161" s="41"/>
      <c r="G161" s="36" t="s">
        <v>159</v>
      </c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2:26" x14ac:dyDescent="0.2">
      <c r="B162" s="33" t="s">
        <v>94</v>
      </c>
      <c r="C162" s="34"/>
      <c r="D162" s="34"/>
      <c r="E162" s="35" t="s">
        <v>29</v>
      </c>
      <c r="F162" s="41"/>
      <c r="G162" s="36" t="s">
        <v>159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2:26" x14ac:dyDescent="0.2">
      <c r="B163" s="33" t="s">
        <v>95</v>
      </c>
      <c r="C163" s="34"/>
      <c r="D163" s="34"/>
      <c r="E163" s="35" t="s">
        <v>29</v>
      </c>
      <c r="F163" s="41"/>
      <c r="G163" s="36" t="s">
        <v>159</v>
      </c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2:26" x14ac:dyDescent="0.2">
      <c r="B164" s="33" t="s">
        <v>96</v>
      </c>
      <c r="C164" s="34"/>
      <c r="D164" s="34"/>
      <c r="E164" s="35" t="s">
        <v>29</v>
      </c>
      <c r="F164" s="41"/>
      <c r="G164" s="36" t="s">
        <v>159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2:26" x14ac:dyDescent="0.2">
      <c r="B165" s="33" t="s">
        <v>97</v>
      </c>
      <c r="C165" s="34"/>
      <c r="D165" s="34"/>
      <c r="E165" s="35" t="s">
        <v>29</v>
      </c>
      <c r="F165" s="41"/>
      <c r="G165" s="36" t="s">
        <v>159</v>
      </c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7" spans="2:26" ht="15" x14ac:dyDescent="0.25">
      <c r="B167" s="28" t="s">
        <v>113</v>
      </c>
      <c r="C167" s="9"/>
      <c r="D167" s="9"/>
      <c r="E167" s="29"/>
      <c r="F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2:26" ht="15" x14ac:dyDescent="0.25">
      <c r="B168" s="30" t="s">
        <v>28</v>
      </c>
      <c r="C168" s="30"/>
      <c r="D168" s="30"/>
      <c r="E168" s="31" t="s">
        <v>20</v>
      </c>
      <c r="F168" s="32" t="s">
        <v>48</v>
      </c>
      <c r="G168" s="32">
        <v>2022</v>
      </c>
      <c r="H168" s="32">
        <v>2023</v>
      </c>
      <c r="I168" s="32">
        <v>2024</v>
      </c>
      <c r="J168" s="32">
        <v>2025</v>
      </c>
      <c r="K168" s="32">
        <v>2026</v>
      </c>
      <c r="L168" s="32">
        <v>2027</v>
      </c>
      <c r="M168" s="32">
        <v>2028</v>
      </c>
      <c r="N168" s="32">
        <v>2029</v>
      </c>
      <c r="O168" s="32">
        <v>2030</v>
      </c>
      <c r="P168" s="32">
        <v>2031</v>
      </c>
      <c r="Q168" s="32">
        <v>2032</v>
      </c>
      <c r="R168" s="32">
        <v>2033</v>
      </c>
      <c r="S168" s="32">
        <v>2034</v>
      </c>
      <c r="T168" s="32">
        <v>2035</v>
      </c>
      <c r="U168" s="32">
        <v>2036</v>
      </c>
      <c r="V168" s="32">
        <v>2037</v>
      </c>
      <c r="W168" s="32">
        <v>2038</v>
      </c>
      <c r="X168" s="32">
        <v>2039</v>
      </c>
      <c r="Y168" s="32">
        <v>2040</v>
      </c>
      <c r="Z168" s="32">
        <v>2041</v>
      </c>
    </row>
    <row r="169" spans="2:26" x14ac:dyDescent="0.2">
      <c r="B169" s="33" t="s">
        <v>103</v>
      </c>
      <c r="C169" s="34"/>
      <c r="D169" s="34"/>
      <c r="E169" s="35" t="s">
        <v>29</v>
      </c>
      <c r="F169" s="41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</row>
    <row r="170" spans="2:26" x14ac:dyDescent="0.2">
      <c r="B170" s="33" t="s">
        <v>104</v>
      </c>
      <c r="C170" s="34"/>
      <c r="D170" s="34"/>
      <c r="E170" s="35" t="s">
        <v>29</v>
      </c>
      <c r="F170" s="41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</row>
    <row r="171" spans="2:26" x14ac:dyDescent="0.2">
      <c r="B171" s="33" t="s">
        <v>2</v>
      </c>
      <c r="C171" s="34"/>
      <c r="D171" s="34"/>
      <c r="E171" s="35" t="s">
        <v>29</v>
      </c>
      <c r="F171" s="41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</row>
    <row r="172" spans="2:26" x14ac:dyDescent="0.2">
      <c r="B172" s="33" t="s">
        <v>3</v>
      </c>
      <c r="C172" s="34"/>
      <c r="D172" s="34"/>
      <c r="E172" s="35" t="s">
        <v>29</v>
      </c>
      <c r="F172" s="41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</row>
    <row r="173" spans="2:26" x14ac:dyDescent="0.2">
      <c r="B173" s="33" t="s">
        <v>4</v>
      </c>
      <c r="C173" s="34"/>
      <c r="D173" s="34"/>
      <c r="E173" s="35" t="s">
        <v>29</v>
      </c>
      <c r="F173" s="41"/>
      <c r="G173" s="36" t="s">
        <v>159</v>
      </c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2:26" x14ac:dyDescent="0.2">
      <c r="B174" s="33" t="s">
        <v>6</v>
      </c>
      <c r="C174" s="34"/>
      <c r="D174" s="34"/>
      <c r="E174" s="35" t="s">
        <v>29</v>
      </c>
      <c r="F174" s="41"/>
      <c r="G174" s="36" t="s">
        <v>159</v>
      </c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2:26" x14ac:dyDescent="0.2">
      <c r="B175" s="33" t="s">
        <v>94</v>
      </c>
      <c r="C175" s="34"/>
      <c r="D175" s="34"/>
      <c r="E175" s="35" t="s">
        <v>29</v>
      </c>
      <c r="F175" s="41"/>
      <c r="G175" s="36" t="s">
        <v>159</v>
      </c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2:26" x14ac:dyDescent="0.2">
      <c r="B176" s="33" t="s">
        <v>95</v>
      </c>
      <c r="C176" s="34"/>
      <c r="D176" s="34"/>
      <c r="E176" s="35" t="s">
        <v>29</v>
      </c>
      <c r="F176" s="41"/>
      <c r="G176" s="36" t="s">
        <v>159</v>
      </c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2:26" x14ac:dyDescent="0.2">
      <c r="B177" s="33" t="s">
        <v>96</v>
      </c>
      <c r="C177" s="34"/>
      <c r="D177" s="34"/>
      <c r="E177" s="35" t="s">
        <v>29</v>
      </c>
      <c r="F177" s="41"/>
      <c r="G177" s="36" t="s">
        <v>159</v>
      </c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2:26" x14ac:dyDescent="0.2">
      <c r="B178" s="33" t="s">
        <v>97</v>
      </c>
      <c r="C178" s="34"/>
      <c r="D178" s="34"/>
      <c r="E178" s="35" t="s">
        <v>29</v>
      </c>
      <c r="F178" s="41"/>
      <c r="G178" s="36" t="s">
        <v>159</v>
      </c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80" spans="2:26" ht="15" x14ac:dyDescent="0.25">
      <c r="B180" s="28" t="s">
        <v>55</v>
      </c>
      <c r="C180" s="9"/>
      <c r="D180" s="9"/>
      <c r="E180" s="29"/>
      <c r="F180" s="40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2:26" ht="15" x14ac:dyDescent="0.25">
      <c r="B181" s="30" t="s">
        <v>28</v>
      </c>
      <c r="C181" s="30"/>
      <c r="D181" s="30"/>
      <c r="E181" s="31" t="s">
        <v>20</v>
      </c>
      <c r="F181" s="32" t="s">
        <v>48</v>
      </c>
      <c r="G181" s="32">
        <v>2022</v>
      </c>
      <c r="H181" s="32">
        <v>2023</v>
      </c>
      <c r="I181" s="32">
        <v>2024</v>
      </c>
      <c r="J181" s="32">
        <v>2025</v>
      </c>
      <c r="K181" s="32">
        <v>2026</v>
      </c>
      <c r="L181" s="32">
        <v>2027</v>
      </c>
      <c r="M181" s="32">
        <v>2028</v>
      </c>
      <c r="N181" s="32">
        <v>2029</v>
      </c>
      <c r="O181" s="32">
        <v>2030</v>
      </c>
      <c r="P181" s="32">
        <v>2031</v>
      </c>
      <c r="Q181" s="32">
        <v>2032</v>
      </c>
      <c r="R181" s="32">
        <v>2033</v>
      </c>
      <c r="S181" s="32">
        <v>2034</v>
      </c>
      <c r="T181" s="32">
        <v>2035</v>
      </c>
      <c r="U181" s="32">
        <v>2036</v>
      </c>
      <c r="V181" s="32">
        <v>2037</v>
      </c>
      <c r="W181" s="32">
        <v>2038</v>
      </c>
      <c r="X181" s="32">
        <v>2039</v>
      </c>
      <c r="Y181" s="32">
        <v>2040</v>
      </c>
      <c r="Z181" s="32">
        <v>2041</v>
      </c>
    </row>
    <row r="182" spans="2:26" x14ac:dyDescent="0.2">
      <c r="B182" s="33" t="s">
        <v>103</v>
      </c>
      <c r="C182" s="34"/>
      <c r="D182" s="34"/>
      <c r="E182" s="35" t="s">
        <v>29</v>
      </c>
      <c r="F182" s="41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</row>
    <row r="183" spans="2:26" x14ac:dyDescent="0.2">
      <c r="B183" s="33" t="s">
        <v>104</v>
      </c>
      <c r="C183" s="34"/>
      <c r="D183" s="34"/>
      <c r="E183" s="35" t="s">
        <v>29</v>
      </c>
      <c r="F183" s="41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</row>
    <row r="184" spans="2:26" x14ac:dyDescent="0.2">
      <c r="B184" s="33" t="s">
        <v>2</v>
      </c>
      <c r="C184" s="34"/>
      <c r="D184" s="34"/>
      <c r="E184" s="35" t="s">
        <v>29</v>
      </c>
      <c r="F184" s="41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</row>
    <row r="185" spans="2:26" x14ac:dyDescent="0.2">
      <c r="B185" s="33" t="s">
        <v>3</v>
      </c>
      <c r="C185" s="34"/>
      <c r="D185" s="34"/>
      <c r="E185" s="35" t="s">
        <v>29</v>
      </c>
      <c r="F185" s="41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</row>
    <row r="186" spans="2:26" x14ac:dyDescent="0.2">
      <c r="B186" s="33" t="s">
        <v>4</v>
      </c>
      <c r="C186" s="34"/>
      <c r="D186" s="34"/>
      <c r="E186" s="35" t="s">
        <v>29</v>
      </c>
      <c r="F186" s="41"/>
      <c r="G186" s="36" t="s">
        <v>159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2:26" x14ac:dyDescent="0.2">
      <c r="B187" s="33" t="s">
        <v>6</v>
      </c>
      <c r="C187" s="34"/>
      <c r="D187" s="34"/>
      <c r="E187" s="35" t="s">
        <v>29</v>
      </c>
      <c r="F187" s="41"/>
      <c r="G187" s="36" t="s">
        <v>159</v>
      </c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2:26" x14ac:dyDescent="0.2">
      <c r="B188" s="33" t="s">
        <v>94</v>
      </c>
      <c r="C188" s="34"/>
      <c r="D188" s="34"/>
      <c r="E188" s="35" t="s">
        <v>29</v>
      </c>
      <c r="F188" s="41"/>
      <c r="G188" s="36" t="s">
        <v>159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2:26" x14ac:dyDescent="0.2">
      <c r="B189" s="33" t="s">
        <v>95</v>
      </c>
      <c r="C189" s="34"/>
      <c r="D189" s="34"/>
      <c r="E189" s="35" t="s">
        <v>29</v>
      </c>
      <c r="F189" s="41"/>
      <c r="G189" s="36" t="s">
        <v>159</v>
      </c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2:26" x14ac:dyDescent="0.2">
      <c r="B190" s="33" t="s">
        <v>96</v>
      </c>
      <c r="C190" s="34"/>
      <c r="D190" s="34"/>
      <c r="E190" s="35" t="s">
        <v>29</v>
      </c>
      <c r="F190" s="41"/>
      <c r="G190" s="36" t="s">
        <v>159</v>
      </c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2:26" x14ac:dyDescent="0.2">
      <c r="B191" s="33" t="s">
        <v>97</v>
      </c>
      <c r="C191" s="34"/>
      <c r="D191" s="34"/>
      <c r="E191" s="35" t="s">
        <v>29</v>
      </c>
      <c r="F191" s="41"/>
      <c r="G191" s="36" t="s">
        <v>159</v>
      </c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4" spans="1:26" ht="15" x14ac:dyDescent="0.25">
      <c r="B194" s="28" t="s">
        <v>8</v>
      </c>
      <c r="C194" s="9"/>
      <c r="D194" s="9"/>
      <c r="E194" s="29"/>
      <c r="F194" s="40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5" x14ac:dyDescent="0.25">
      <c r="B195" s="30" t="s">
        <v>28</v>
      </c>
      <c r="C195" s="30"/>
      <c r="D195" s="30"/>
      <c r="E195" s="31" t="s">
        <v>20</v>
      </c>
      <c r="F195" s="32" t="s">
        <v>48</v>
      </c>
      <c r="G195" s="32">
        <v>2022</v>
      </c>
      <c r="H195" s="32">
        <v>2023</v>
      </c>
      <c r="I195" s="32">
        <v>2024</v>
      </c>
      <c r="J195" s="32">
        <v>2025</v>
      </c>
      <c r="K195" s="32">
        <v>2026</v>
      </c>
      <c r="L195" s="32">
        <v>2027</v>
      </c>
      <c r="M195" s="32">
        <v>2028</v>
      </c>
      <c r="N195" s="32">
        <v>2029</v>
      </c>
      <c r="O195" s="32">
        <v>2030</v>
      </c>
      <c r="P195" s="32">
        <v>2031</v>
      </c>
      <c r="Q195" s="32">
        <v>2032</v>
      </c>
      <c r="R195" s="32">
        <v>2033</v>
      </c>
      <c r="S195" s="32">
        <v>2034</v>
      </c>
      <c r="T195" s="32">
        <v>2035</v>
      </c>
      <c r="U195" s="32">
        <v>2036</v>
      </c>
      <c r="V195" s="32">
        <v>2037</v>
      </c>
      <c r="W195" s="32">
        <v>2038</v>
      </c>
      <c r="X195" s="32">
        <v>2039</v>
      </c>
      <c r="Y195" s="32">
        <v>2040</v>
      </c>
      <c r="Z195" s="32">
        <v>2041</v>
      </c>
    </row>
    <row r="196" spans="1:26" x14ac:dyDescent="0.2">
      <c r="A196" s="59"/>
      <c r="B196" s="33" t="s">
        <v>103</v>
      </c>
      <c r="C196" s="34"/>
      <c r="D196" s="34"/>
      <c r="E196" s="35" t="s">
        <v>29</v>
      </c>
      <c r="F196" s="41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</row>
    <row r="197" spans="1:26" x14ac:dyDescent="0.2">
      <c r="A197" s="59"/>
      <c r="B197" s="33" t="s">
        <v>104</v>
      </c>
      <c r="C197" s="34"/>
      <c r="D197" s="34"/>
      <c r="E197" s="35" t="s">
        <v>29</v>
      </c>
      <c r="F197" s="41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</row>
    <row r="198" spans="1:26" x14ac:dyDescent="0.2">
      <c r="A198" s="59"/>
      <c r="B198" s="33" t="s">
        <v>2</v>
      </c>
      <c r="C198" s="34"/>
      <c r="D198" s="34"/>
      <c r="E198" s="35" t="s">
        <v>29</v>
      </c>
      <c r="F198" s="41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</row>
    <row r="199" spans="1:26" x14ac:dyDescent="0.2">
      <c r="A199" s="59"/>
      <c r="B199" s="33" t="s">
        <v>3</v>
      </c>
      <c r="C199" s="34"/>
      <c r="D199" s="34"/>
      <c r="E199" s="35" t="s">
        <v>29</v>
      </c>
      <c r="F199" s="41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</row>
    <row r="200" spans="1:26" x14ac:dyDescent="0.2">
      <c r="A200" s="59"/>
      <c r="B200" s="33" t="s">
        <v>4</v>
      </c>
      <c r="C200" s="34"/>
      <c r="D200" s="34"/>
      <c r="E200" s="35" t="s">
        <v>29</v>
      </c>
      <c r="F200" s="41"/>
      <c r="G200" s="36" t="s">
        <v>159</v>
      </c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x14ac:dyDescent="0.2">
      <c r="A201" s="59"/>
      <c r="B201" s="33" t="s">
        <v>6</v>
      </c>
      <c r="C201" s="34"/>
      <c r="D201" s="34"/>
      <c r="E201" s="35" t="s">
        <v>29</v>
      </c>
      <c r="F201" s="41"/>
      <c r="G201" s="36" t="s">
        <v>159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x14ac:dyDescent="0.2">
      <c r="A202" s="59"/>
      <c r="B202" s="33" t="s">
        <v>94</v>
      </c>
      <c r="C202" s="34"/>
      <c r="D202" s="34"/>
      <c r="E202" s="35" t="s">
        <v>29</v>
      </c>
      <c r="F202" s="41"/>
      <c r="G202" s="36" t="s">
        <v>159</v>
      </c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x14ac:dyDescent="0.2">
      <c r="A203" s="59"/>
      <c r="B203" s="33" t="s">
        <v>95</v>
      </c>
      <c r="C203" s="34"/>
      <c r="D203" s="34"/>
      <c r="E203" s="35" t="s">
        <v>29</v>
      </c>
      <c r="F203" s="41"/>
      <c r="G203" s="36" t="s">
        <v>159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x14ac:dyDescent="0.2">
      <c r="A204" s="59"/>
      <c r="B204" s="33" t="s">
        <v>96</v>
      </c>
      <c r="C204" s="34"/>
      <c r="D204" s="34"/>
      <c r="E204" s="35" t="s">
        <v>29</v>
      </c>
      <c r="F204" s="41"/>
      <c r="G204" s="36" t="s">
        <v>159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x14ac:dyDescent="0.2">
      <c r="A205" s="59"/>
      <c r="B205" s="33" t="s">
        <v>97</v>
      </c>
      <c r="C205" s="34"/>
      <c r="D205" s="34"/>
      <c r="E205" s="35" t="s">
        <v>29</v>
      </c>
      <c r="F205" s="41"/>
      <c r="G205" s="36" t="s">
        <v>159</v>
      </c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x14ac:dyDescent="0.2">
      <c r="F206" s="61"/>
    </row>
    <row r="207" spans="1:26" ht="15" x14ac:dyDescent="0.25">
      <c r="B207" s="28" t="s">
        <v>9</v>
      </c>
      <c r="C207" s="9"/>
      <c r="D207" s="9"/>
      <c r="E207" s="29"/>
      <c r="F207" s="40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5" x14ac:dyDescent="0.25">
      <c r="B208" s="30" t="s">
        <v>28</v>
      </c>
      <c r="C208" s="30"/>
      <c r="D208" s="30"/>
      <c r="E208" s="31" t="s">
        <v>20</v>
      </c>
      <c r="F208" s="32" t="s">
        <v>48</v>
      </c>
      <c r="G208" s="32">
        <v>2022</v>
      </c>
      <c r="H208" s="32">
        <v>2023</v>
      </c>
      <c r="I208" s="32">
        <v>2024</v>
      </c>
      <c r="J208" s="32">
        <v>2025</v>
      </c>
      <c r="K208" s="32">
        <v>2026</v>
      </c>
      <c r="L208" s="32">
        <v>2027</v>
      </c>
      <c r="M208" s="32">
        <v>2028</v>
      </c>
      <c r="N208" s="32">
        <v>2029</v>
      </c>
      <c r="O208" s="32">
        <v>2030</v>
      </c>
      <c r="P208" s="32">
        <v>2031</v>
      </c>
      <c r="Q208" s="32">
        <v>2032</v>
      </c>
      <c r="R208" s="32">
        <v>2033</v>
      </c>
      <c r="S208" s="32">
        <v>2034</v>
      </c>
      <c r="T208" s="32">
        <v>2035</v>
      </c>
      <c r="U208" s="32">
        <v>2036</v>
      </c>
      <c r="V208" s="32">
        <v>2037</v>
      </c>
      <c r="W208" s="32">
        <v>2038</v>
      </c>
      <c r="X208" s="32">
        <v>2039</v>
      </c>
      <c r="Y208" s="32">
        <v>2040</v>
      </c>
      <c r="Z208" s="32">
        <v>2041</v>
      </c>
    </row>
    <row r="209" spans="2:26" x14ac:dyDescent="0.2">
      <c r="B209" s="33" t="s">
        <v>103</v>
      </c>
      <c r="C209" s="34"/>
      <c r="D209" s="34"/>
      <c r="E209" s="35" t="s">
        <v>29</v>
      </c>
      <c r="F209" s="41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</row>
    <row r="210" spans="2:26" x14ac:dyDescent="0.2">
      <c r="B210" s="33" t="s">
        <v>104</v>
      </c>
      <c r="C210" s="34"/>
      <c r="D210" s="34"/>
      <c r="E210" s="35" t="s">
        <v>29</v>
      </c>
      <c r="F210" s="41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</row>
    <row r="211" spans="2:26" x14ac:dyDescent="0.2">
      <c r="B211" s="33" t="s">
        <v>2</v>
      </c>
      <c r="C211" s="34"/>
      <c r="D211" s="34"/>
      <c r="E211" s="35" t="s">
        <v>29</v>
      </c>
      <c r="F211" s="41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</row>
    <row r="212" spans="2:26" x14ac:dyDescent="0.2">
      <c r="B212" s="33" t="s">
        <v>3</v>
      </c>
      <c r="C212" s="34"/>
      <c r="D212" s="34"/>
      <c r="E212" s="35" t="s">
        <v>29</v>
      </c>
      <c r="F212" s="41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</row>
    <row r="213" spans="2:26" x14ac:dyDescent="0.2">
      <c r="B213" s="33" t="s">
        <v>4</v>
      </c>
      <c r="C213" s="34"/>
      <c r="D213" s="34"/>
      <c r="E213" s="35" t="s">
        <v>29</v>
      </c>
      <c r="F213" s="41"/>
      <c r="G213" s="36" t="s">
        <v>159</v>
      </c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2:26" x14ac:dyDescent="0.2">
      <c r="B214" s="33" t="s">
        <v>6</v>
      </c>
      <c r="C214" s="34"/>
      <c r="D214" s="34"/>
      <c r="E214" s="35" t="s">
        <v>29</v>
      </c>
      <c r="F214" s="41"/>
      <c r="G214" s="36" t="s">
        <v>159</v>
      </c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2:26" x14ac:dyDescent="0.2">
      <c r="B215" s="33" t="s">
        <v>94</v>
      </c>
      <c r="C215" s="34"/>
      <c r="D215" s="34"/>
      <c r="E215" s="35" t="s">
        <v>29</v>
      </c>
      <c r="F215" s="41"/>
      <c r="G215" s="36" t="s">
        <v>159</v>
      </c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2:26" x14ac:dyDescent="0.2">
      <c r="B216" s="33" t="s">
        <v>95</v>
      </c>
      <c r="C216" s="34"/>
      <c r="D216" s="34"/>
      <c r="E216" s="35" t="s">
        <v>29</v>
      </c>
      <c r="F216" s="41"/>
      <c r="G216" s="36" t="s">
        <v>159</v>
      </c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2:26" x14ac:dyDescent="0.2">
      <c r="B217" s="33" t="s">
        <v>96</v>
      </c>
      <c r="C217" s="34"/>
      <c r="D217" s="34"/>
      <c r="E217" s="35" t="s">
        <v>29</v>
      </c>
      <c r="F217" s="41"/>
      <c r="G217" s="36" t="s">
        <v>159</v>
      </c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2:26" x14ac:dyDescent="0.2">
      <c r="B218" s="33" t="s">
        <v>97</v>
      </c>
      <c r="C218" s="34"/>
      <c r="D218" s="34"/>
      <c r="E218" s="35" t="s">
        <v>29</v>
      </c>
      <c r="F218" s="41"/>
      <c r="G218" s="36" t="s">
        <v>159</v>
      </c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2:26" x14ac:dyDescent="0.2">
      <c r="F219" s="61"/>
    </row>
    <row r="220" spans="2:26" ht="15" x14ac:dyDescent="0.25">
      <c r="B220" s="28" t="s">
        <v>119</v>
      </c>
      <c r="C220" s="9"/>
      <c r="D220" s="9"/>
      <c r="E220" s="29"/>
      <c r="F220" s="40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2:26" ht="15" x14ac:dyDescent="0.25">
      <c r="B221" s="30" t="s">
        <v>28</v>
      </c>
      <c r="C221" s="30"/>
      <c r="D221" s="30"/>
      <c r="E221" s="31" t="s">
        <v>20</v>
      </c>
      <c r="F221" s="32" t="s">
        <v>48</v>
      </c>
      <c r="G221" s="32">
        <v>2022</v>
      </c>
      <c r="H221" s="32">
        <v>2023</v>
      </c>
      <c r="I221" s="32">
        <v>2024</v>
      </c>
      <c r="J221" s="32">
        <v>2025</v>
      </c>
      <c r="K221" s="32">
        <v>2026</v>
      </c>
      <c r="L221" s="32">
        <v>2027</v>
      </c>
      <c r="M221" s="32">
        <v>2028</v>
      </c>
      <c r="N221" s="32">
        <v>2029</v>
      </c>
      <c r="O221" s="32">
        <v>2030</v>
      </c>
      <c r="P221" s="32">
        <v>2031</v>
      </c>
      <c r="Q221" s="32">
        <v>2032</v>
      </c>
      <c r="R221" s="32">
        <v>2033</v>
      </c>
      <c r="S221" s="32">
        <v>2034</v>
      </c>
      <c r="T221" s="32">
        <v>2035</v>
      </c>
      <c r="U221" s="32">
        <v>2036</v>
      </c>
      <c r="V221" s="32">
        <v>2037</v>
      </c>
      <c r="W221" s="32">
        <v>2038</v>
      </c>
      <c r="X221" s="32">
        <v>2039</v>
      </c>
      <c r="Y221" s="32">
        <v>2040</v>
      </c>
      <c r="Z221" s="32">
        <v>2041</v>
      </c>
    </row>
    <row r="222" spans="2:26" x14ac:dyDescent="0.2">
      <c r="B222" s="33" t="s">
        <v>103</v>
      </c>
      <c r="C222" s="34"/>
      <c r="D222" s="34"/>
      <c r="E222" s="35" t="s">
        <v>29</v>
      </c>
      <c r="F222" s="41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</row>
    <row r="223" spans="2:26" x14ac:dyDescent="0.2">
      <c r="B223" s="33" t="s">
        <v>104</v>
      </c>
      <c r="C223" s="34"/>
      <c r="D223" s="34"/>
      <c r="E223" s="35" t="s">
        <v>29</v>
      </c>
      <c r="F223" s="41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</row>
    <row r="224" spans="2:26" x14ac:dyDescent="0.2">
      <c r="B224" s="33" t="s">
        <v>2</v>
      </c>
      <c r="C224" s="34"/>
      <c r="D224" s="34"/>
      <c r="E224" s="35" t="s">
        <v>29</v>
      </c>
      <c r="F224" s="41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</row>
    <row r="225" spans="1:26" x14ac:dyDescent="0.2">
      <c r="B225" s="33" t="s">
        <v>3</v>
      </c>
      <c r="C225" s="34"/>
      <c r="D225" s="34"/>
      <c r="E225" s="35" t="s">
        <v>29</v>
      </c>
      <c r="F225" s="41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</row>
    <row r="226" spans="1:26" x14ac:dyDescent="0.2">
      <c r="B226" s="33" t="s">
        <v>4</v>
      </c>
      <c r="C226" s="34"/>
      <c r="D226" s="34"/>
      <c r="E226" s="35" t="s">
        <v>29</v>
      </c>
      <c r="F226" s="41"/>
      <c r="G226" s="36" t="s">
        <v>159</v>
      </c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x14ac:dyDescent="0.2">
      <c r="B227" s="33" t="s">
        <v>6</v>
      </c>
      <c r="C227" s="34"/>
      <c r="D227" s="34"/>
      <c r="E227" s="35" t="s">
        <v>29</v>
      </c>
      <c r="F227" s="41"/>
      <c r="G227" s="36" t="s">
        <v>159</v>
      </c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x14ac:dyDescent="0.2">
      <c r="B228" s="33" t="s">
        <v>94</v>
      </c>
      <c r="C228" s="34"/>
      <c r="D228" s="34"/>
      <c r="E228" s="35" t="s">
        <v>29</v>
      </c>
      <c r="F228" s="41"/>
      <c r="G228" s="36" t="s">
        <v>159</v>
      </c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x14ac:dyDescent="0.2">
      <c r="B229" s="33" t="s">
        <v>95</v>
      </c>
      <c r="C229" s="34"/>
      <c r="D229" s="34"/>
      <c r="E229" s="35" t="s">
        <v>29</v>
      </c>
      <c r="F229" s="41"/>
      <c r="G229" s="36" t="s">
        <v>159</v>
      </c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x14ac:dyDescent="0.2">
      <c r="B230" s="33" t="s">
        <v>96</v>
      </c>
      <c r="C230" s="34"/>
      <c r="D230" s="34"/>
      <c r="E230" s="35" t="s">
        <v>29</v>
      </c>
      <c r="F230" s="41"/>
      <c r="G230" s="36" t="s">
        <v>159</v>
      </c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x14ac:dyDescent="0.2">
      <c r="B231" s="33" t="s">
        <v>97</v>
      </c>
      <c r="C231" s="34"/>
      <c r="D231" s="34"/>
      <c r="E231" s="35" t="s">
        <v>29</v>
      </c>
      <c r="F231" s="41"/>
      <c r="G231" s="36" t="s">
        <v>159</v>
      </c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ht="15" x14ac:dyDescent="0.25">
      <c r="B232" s="58"/>
      <c r="F232" s="61"/>
    </row>
    <row r="233" spans="1:26" ht="15" x14ac:dyDescent="0.25">
      <c r="B233" s="28" t="s">
        <v>134</v>
      </c>
      <c r="C233" s="9"/>
      <c r="D233" s="9"/>
      <c r="E233" s="29"/>
      <c r="F233" s="40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5" x14ac:dyDescent="0.25">
      <c r="B234" s="30" t="s">
        <v>28</v>
      </c>
      <c r="C234" s="30"/>
      <c r="D234" s="30"/>
      <c r="E234" s="31" t="s">
        <v>20</v>
      </c>
      <c r="F234" s="32" t="s">
        <v>48</v>
      </c>
      <c r="G234" s="32">
        <v>2022</v>
      </c>
      <c r="H234" s="32">
        <v>2023</v>
      </c>
      <c r="I234" s="32">
        <v>2024</v>
      </c>
      <c r="J234" s="32">
        <v>2025</v>
      </c>
      <c r="K234" s="32">
        <v>2026</v>
      </c>
      <c r="L234" s="32">
        <v>2027</v>
      </c>
      <c r="M234" s="32">
        <v>2028</v>
      </c>
      <c r="N234" s="32">
        <v>2029</v>
      </c>
      <c r="O234" s="32">
        <v>2030</v>
      </c>
      <c r="P234" s="32">
        <v>2031</v>
      </c>
      <c r="Q234" s="32">
        <v>2032</v>
      </c>
      <c r="R234" s="32">
        <v>2033</v>
      </c>
      <c r="S234" s="32">
        <v>2034</v>
      </c>
      <c r="T234" s="32">
        <v>2035</v>
      </c>
      <c r="U234" s="32">
        <v>2036</v>
      </c>
      <c r="V234" s="32">
        <v>2037</v>
      </c>
      <c r="W234" s="32">
        <v>2038</v>
      </c>
      <c r="X234" s="32">
        <v>2039</v>
      </c>
      <c r="Y234" s="32">
        <v>2040</v>
      </c>
      <c r="Z234" s="32">
        <v>2041</v>
      </c>
    </row>
    <row r="235" spans="1:26" x14ac:dyDescent="0.2">
      <c r="A235" s="59"/>
      <c r="B235" s="33" t="s">
        <v>103</v>
      </c>
      <c r="C235" s="34"/>
      <c r="D235" s="34"/>
      <c r="E235" s="35" t="s">
        <v>29</v>
      </c>
      <c r="F235" s="41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</row>
    <row r="236" spans="1:26" x14ac:dyDescent="0.2">
      <c r="A236" s="59"/>
      <c r="B236" s="33" t="s">
        <v>104</v>
      </c>
      <c r="C236" s="34"/>
      <c r="D236" s="34"/>
      <c r="E236" s="35" t="s">
        <v>29</v>
      </c>
      <c r="F236" s="41">
        <v>1515771286.1831739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1981052449.905107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</row>
    <row r="237" spans="1:26" x14ac:dyDescent="0.2">
      <c r="A237" s="59"/>
      <c r="B237" s="33" t="s">
        <v>2</v>
      </c>
      <c r="C237" s="34"/>
      <c r="D237" s="34"/>
      <c r="E237" s="35" t="s">
        <v>29</v>
      </c>
      <c r="F237" s="41">
        <v>1520518289.89375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1987256593.905107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</row>
    <row r="238" spans="1:26" x14ac:dyDescent="0.2">
      <c r="A238" s="59"/>
      <c r="B238" s="33" t="s">
        <v>3</v>
      </c>
      <c r="C238" s="34"/>
      <c r="D238" s="34"/>
      <c r="E238" s="35" t="s">
        <v>29</v>
      </c>
      <c r="F238" s="41">
        <v>1520518289.89375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1987256593.905107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</row>
    <row r="239" spans="1:26" x14ac:dyDescent="0.2">
      <c r="A239" s="59"/>
      <c r="B239" s="33" t="s">
        <v>4</v>
      </c>
      <c r="C239" s="34"/>
      <c r="D239" s="34"/>
      <c r="E239" s="35" t="s">
        <v>29</v>
      </c>
      <c r="F239" s="41"/>
      <c r="G239" s="36" t="s">
        <v>159</v>
      </c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x14ac:dyDescent="0.2">
      <c r="A240" s="59"/>
      <c r="B240" s="33" t="s">
        <v>6</v>
      </c>
      <c r="C240" s="34"/>
      <c r="D240" s="34"/>
      <c r="E240" s="35" t="s">
        <v>29</v>
      </c>
      <c r="F240" s="41"/>
      <c r="G240" s="36" t="s">
        <v>159</v>
      </c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x14ac:dyDescent="0.2">
      <c r="A241" s="59"/>
      <c r="B241" s="33" t="s">
        <v>94</v>
      </c>
      <c r="C241" s="34"/>
      <c r="D241" s="34"/>
      <c r="E241" s="35" t="s">
        <v>29</v>
      </c>
      <c r="F241" s="41"/>
      <c r="G241" s="36" t="s">
        <v>159</v>
      </c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x14ac:dyDescent="0.2">
      <c r="A242" s="59"/>
      <c r="B242" s="33" t="s">
        <v>95</v>
      </c>
      <c r="C242" s="34"/>
      <c r="D242" s="34"/>
      <c r="E242" s="35" t="s">
        <v>29</v>
      </c>
      <c r="F242" s="41"/>
      <c r="G242" s="36" t="s">
        <v>159</v>
      </c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x14ac:dyDescent="0.2">
      <c r="A243" s="59"/>
      <c r="B243" s="33" t="s">
        <v>96</v>
      </c>
      <c r="C243" s="34"/>
      <c r="D243" s="34"/>
      <c r="E243" s="35" t="s">
        <v>29</v>
      </c>
      <c r="F243" s="41"/>
      <c r="G243" s="36" t="s">
        <v>159</v>
      </c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x14ac:dyDescent="0.2">
      <c r="A244" s="59"/>
      <c r="B244" s="33" t="s">
        <v>97</v>
      </c>
      <c r="C244" s="34"/>
      <c r="D244" s="34"/>
      <c r="E244" s="35" t="s">
        <v>29</v>
      </c>
      <c r="F244" s="41"/>
      <c r="G244" s="36" t="s">
        <v>159</v>
      </c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x14ac:dyDescent="0.2">
      <c r="O245" s="76"/>
    </row>
    <row r="246" spans="1:26" ht="15" x14ac:dyDescent="0.25">
      <c r="B246" s="28" t="s">
        <v>10</v>
      </c>
      <c r="C246" s="9"/>
      <c r="D246" s="9"/>
      <c r="E246" s="29"/>
      <c r="F246" s="40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5" x14ac:dyDescent="0.25">
      <c r="B247" s="30" t="s">
        <v>28</v>
      </c>
      <c r="C247" s="30"/>
      <c r="D247" s="30"/>
      <c r="E247" s="31" t="s">
        <v>20</v>
      </c>
      <c r="F247" s="32" t="s">
        <v>48</v>
      </c>
      <c r="G247" s="32">
        <v>2022</v>
      </c>
      <c r="H247" s="32">
        <v>2023</v>
      </c>
      <c r="I247" s="32">
        <v>2024</v>
      </c>
      <c r="J247" s="32">
        <v>2025</v>
      </c>
      <c r="K247" s="32">
        <v>2026</v>
      </c>
      <c r="L247" s="32">
        <v>2027</v>
      </c>
      <c r="M247" s="32">
        <v>2028</v>
      </c>
      <c r="N247" s="32">
        <v>2029</v>
      </c>
      <c r="O247" s="32">
        <v>2030</v>
      </c>
      <c r="P247" s="32">
        <v>2031</v>
      </c>
      <c r="Q247" s="32">
        <v>2032</v>
      </c>
      <c r="R247" s="32">
        <v>2033</v>
      </c>
      <c r="S247" s="32">
        <v>2034</v>
      </c>
      <c r="T247" s="32">
        <v>2035</v>
      </c>
      <c r="U247" s="32">
        <v>2036</v>
      </c>
      <c r="V247" s="32">
        <v>2037</v>
      </c>
      <c r="W247" s="32">
        <v>2038</v>
      </c>
      <c r="X247" s="32">
        <v>2039</v>
      </c>
      <c r="Y247" s="32">
        <v>2040</v>
      </c>
      <c r="Z247" s="32">
        <v>2041</v>
      </c>
    </row>
    <row r="248" spans="1:26" x14ac:dyDescent="0.2">
      <c r="B248" s="33" t="s">
        <v>103</v>
      </c>
      <c r="C248" s="34"/>
      <c r="D248" s="34"/>
      <c r="E248" s="35" t="s">
        <v>29</v>
      </c>
      <c r="F248" s="41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</row>
    <row r="249" spans="1:26" x14ac:dyDescent="0.2">
      <c r="B249" s="33" t="s">
        <v>104</v>
      </c>
      <c r="C249" s="34"/>
      <c r="D249" s="34"/>
      <c r="E249" s="35" t="s">
        <v>29</v>
      </c>
      <c r="F249" s="41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</row>
    <row r="250" spans="1:26" x14ac:dyDescent="0.2">
      <c r="B250" s="33" t="s">
        <v>2</v>
      </c>
      <c r="C250" s="34"/>
      <c r="D250" s="34"/>
      <c r="E250" s="35" t="s">
        <v>29</v>
      </c>
      <c r="F250" s="41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</row>
    <row r="251" spans="1:26" x14ac:dyDescent="0.2">
      <c r="B251" s="33" t="s">
        <v>3</v>
      </c>
      <c r="C251" s="34"/>
      <c r="D251" s="34"/>
      <c r="E251" s="35" t="s">
        <v>29</v>
      </c>
      <c r="F251" s="41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</row>
    <row r="252" spans="1:26" x14ac:dyDescent="0.2">
      <c r="B252" s="33" t="s">
        <v>4</v>
      </c>
      <c r="C252" s="34"/>
      <c r="D252" s="34"/>
      <c r="E252" s="35" t="s">
        <v>29</v>
      </c>
      <c r="F252" s="41"/>
      <c r="G252" s="36" t="s">
        <v>159</v>
      </c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x14ac:dyDescent="0.2">
      <c r="B253" s="33" t="s">
        <v>6</v>
      </c>
      <c r="C253" s="34"/>
      <c r="D253" s="34"/>
      <c r="E253" s="35" t="s">
        <v>29</v>
      </c>
      <c r="F253" s="41"/>
      <c r="G253" s="36" t="s">
        <v>159</v>
      </c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x14ac:dyDescent="0.2">
      <c r="B254" s="33" t="s">
        <v>94</v>
      </c>
      <c r="C254" s="34"/>
      <c r="D254" s="34"/>
      <c r="E254" s="35" t="s">
        <v>29</v>
      </c>
      <c r="F254" s="41"/>
      <c r="G254" s="36" t="s">
        <v>159</v>
      </c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x14ac:dyDescent="0.2">
      <c r="B255" s="33" t="s">
        <v>95</v>
      </c>
      <c r="C255" s="34"/>
      <c r="D255" s="34"/>
      <c r="E255" s="35" t="s">
        <v>29</v>
      </c>
      <c r="F255" s="41"/>
      <c r="G255" s="36" t="s">
        <v>159</v>
      </c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 x14ac:dyDescent="0.2">
      <c r="B256" s="33" t="s">
        <v>96</v>
      </c>
      <c r="C256" s="34"/>
      <c r="D256" s="34"/>
      <c r="E256" s="35" t="s">
        <v>29</v>
      </c>
      <c r="F256" s="41"/>
      <c r="G256" s="36" t="s">
        <v>159</v>
      </c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2:26" x14ac:dyDescent="0.2">
      <c r="B257" s="33" t="s">
        <v>97</v>
      </c>
      <c r="C257" s="34"/>
      <c r="D257" s="34"/>
      <c r="E257" s="35" t="s">
        <v>29</v>
      </c>
      <c r="F257" s="41"/>
      <c r="G257" s="36" t="s">
        <v>159</v>
      </c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2:26" x14ac:dyDescent="0.2">
      <c r="F258" s="61"/>
    </row>
    <row r="259" spans="2:26" ht="15" x14ac:dyDescent="0.25">
      <c r="B259" s="28" t="s">
        <v>7</v>
      </c>
      <c r="C259" s="9"/>
      <c r="D259" s="9"/>
      <c r="E259" s="29"/>
      <c r="F259" s="40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2:26" ht="15" x14ac:dyDescent="0.25">
      <c r="B260" s="30" t="s">
        <v>28</v>
      </c>
      <c r="C260" s="30"/>
      <c r="D260" s="30"/>
      <c r="E260" s="31" t="s">
        <v>20</v>
      </c>
      <c r="F260" s="32" t="s">
        <v>48</v>
      </c>
      <c r="G260" s="32">
        <v>2022</v>
      </c>
      <c r="H260" s="32">
        <v>2023</v>
      </c>
      <c r="I260" s="32">
        <v>2024</v>
      </c>
      <c r="J260" s="32">
        <v>2025</v>
      </c>
      <c r="K260" s="32">
        <v>2026</v>
      </c>
      <c r="L260" s="32">
        <v>2027</v>
      </c>
      <c r="M260" s="32">
        <v>2028</v>
      </c>
      <c r="N260" s="32">
        <v>2029</v>
      </c>
      <c r="O260" s="32">
        <v>2030</v>
      </c>
      <c r="P260" s="32">
        <v>2031</v>
      </c>
      <c r="Q260" s="32">
        <v>2032</v>
      </c>
      <c r="R260" s="32">
        <v>2033</v>
      </c>
      <c r="S260" s="32">
        <v>2034</v>
      </c>
      <c r="T260" s="32">
        <v>2035</v>
      </c>
      <c r="U260" s="32">
        <v>2036</v>
      </c>
      <c r="V260" s="32">
        <v>2037</v>
      </c>
      <c r="W260" s="32">
        <v>2038</v>
      </c>
      <c r="X260" s="32">
        <v>2039</v>
      </c>
      <c r="Y260" s="32">
        <v>2040</v>
      </c>
      <c r="Z260" s="32">
        <v>2041</v>
      </c>
    </row>
    <row r="261" spans="2:26" x14ac:dyDescent="0.2">
      <c r="B261" s="33" t="s">
        <v>103</v>
      </c>
      <c r="C261" s="34"/>
      <c r="D261" s="34"/>
      <c r="E261" s="35" t="s">
        <v>29</v>
      </c>
      <c r="F261" s="41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0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</row>
    <row r="262" spans="2:26" x14ac:dyDescent="0.2">
      <c r="B262" s="33" t="s">
        <v>104</v>
      </c>
      <c r="C262" s="34"/>
      <c r="D262" s="34"/>
      <c r="E262" s="35" t="s">
        <v>29</v>
      </c>
      <c r="F262" s="41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</row>
    <row r="263" spans="2:26" x14ac:dyDescent="0.2">
      <c r="B263" s="33" t="s">
        <v>2</v>
      </c>
      <c r="C263" s="34"/>
      <c r="D263" s="34"/>
      <c r="E263" s="35" t="s">
        <v>29</v>
      </c>
      <c r="F263" s="41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</row>
    <row r="264" spans="2:26" x14ac:dyDescent="0.2">
      <c r="B264" s="33" t="s">
        <v>3</v>
      </c>
      <c r="C264" s="34"/>
      <c r="D264" s="34"/>
      <c r="E264" s="35" t="s">
        <v>29</v>
      </c>
      <c r="F264" s="41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</row>
    <row r="265" spans="2:26" x14ac:dyDescent="0.2">
      <c r="B265" s="33" t="s">
        <v>4</v>
      </c>
      <c r="C265" s="34"/>
      <c r="D265" s="34"/>
      <c r="E265" s="35" t="s">
        <v>29</v>
      </c>
      <c r="F265" s="41"/>
      <c r="G265" s="36" t="s">
        <v>159</v>
      </c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2:26" x14ac:dyDescent="0.2">
      <c r="B266" s="33" t="s">
        <v>6</v>
      </c>
      <c r="C266" s="34"/>
      <c r="D266" s="34"/>
      <c r="E266" s="35" t="s">
        <v>29</v>
      </c>
      <c r="F266" s="41"/>
      <c r="G266" s="36" t="s">
        <v>159</v>
      </c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2:26" x14ac:dyDescent="0.2">
      <c r="B267" s="33" t="s">
        <v>94</v>
      </c>
      <c r="C267" s="34"/>
      <c r="D267" s="34"/>
      <c r="E267" s="35" t="s">
        <v>29</v>
      </c>
      <c r="F267" s="41"/>
      <c r="G267" s="36" t="s">
        <v>159</v>
      </c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2:26" x14ac:dyDescent="0.2">
      <c r="B268" s="33" t="s">
        <v>95</v>
      </c>
      <c r="C268" s="34"/>
      <c r="D268" s="34"/>
      <c r="E268" s="35" t="s">
        <v>29</v>
      </c>
      <c r="F268" s="41"/>
      <c r="G268" s="36" t="s">
        <v>159</v>
      </c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2:26" x14ac:dyDescent="0.2">
      <c r="B269" s="33" t="s">
        <v>96</v>
      </c>
      <c r="C269" s="34"/>
      <c r="D269" s="34"/>
      <c r="E269" s="35" t="s">
        <v>29</v>
      </c>
      <c r="F269" s="41"/>
      <c r="G269" s="36" t="s">
        <v>159</v>
      </c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2:26" x14ac:dyDescent="0.2">
      <c r="B270" s="33" t="s">
        <v>97</v>
      </c>
      <c r="C270" s="34"/>
      <c r="D270" s="34"/>
      <c r="E270" s="35" t="s">
        <v>29</v>
      </c>
      <c r="F270" s="41"/>
      <c r="G270" s="36" t="s">
        <v>159</v>
      </c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2:26" x14ac:dyDescent="0.2">
      <c r="F271" s="61"/>
    </row>
    <row r="272" spans="2:26" ht="15" x14ac:dyDescent="0.25">
      <c r="B272" s="28" t="s">
        <v>11</v>
      </c>
      <c r="C272" s="9"/>
      <c r="D272" s="9"/>
      <c r="E272" s="29"/>
      <c r="F272" s="40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2:26" ht="15" x14ac:dyDescent="0.25">
      <c r="B273" s="30" t="s">
        <v>28</v>
      </c>
      <c r="C273" s="30"/>
      <c r="D273" s="30"/>
      <c r="E273" s="31" t="s">
        <v>20</v>
      </c>
      <c r="F273" s="32" t="s">
        <v>48</v>
      </c>
      <c r="G273" s="32">
        <v>2022</v>
      </c>
      <c r="H273" s="32">
        <v>2023</v>
      </c>
      <c r="I273" s="32">
        <v>2024</v>
      </c>
      <c r="J273" s="32">
        <v>2025</v>
      </c>
      <c r="K273" s="32">
        <v>2026</v>
      </c>
      <c r="L273" s="32">
        <v>2027</v>
      </c>
      <c r="M273" s="32">
        <v>2028</v>
      </c>
      <c r="N273" s="32">
        <v>2029</v>
      </c>
      <c r="O273" s="32">
        <v>2030</v>
      </c>
      <c r="P273" s="32">
        <v>2031</v>
      </c>
      <c r="Q273" s="32">
        <v>2032</v>
      </c>
      <c r="R273" s="32">
        <v>2033</v>
      </c>
      <c r="S273" s="32">
        <v>2034</v>
      </c>
      <c r="T273" s="32">
        <v>2035</v>
      </c>
      <c r="U273" s="32">
        <v>2036</v>
      </c>
      <c r="V273" s="32">
        <v>2037</v>
      </c>
      <c r="W273" s="32">
        <v>2038</v>
      </c>
      <c r="X273" s="32">
        <v>2039</v>
      </c>
      <c r="Y273" s="32">
        <v>2040</v>
      </c>
      <c r="Z273" s="32">
        <v>2041</v>
      </c>
    </row>
    <row r="274" spans="2:26" x14ac:dyDescent="0.2">
      <c r="B274" s="33" t="s">
        <v>103</v>
      </c>
      <c r="C274" s="34"/>
      <c r="D274" s="34"/>
      <c r="E274" s="35" t="s">
        <v>29</v>
      </c>
      <c r="F274" s="41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</row>
    <row r="275" spans="2:26" x14ac:dyDescent="0.2">
      <c r="B275" s="33" t="s">
        <v>104</v>
      </c>
      <c r="C275" s="34"/>
      <c r="D275" s="34"/>
      <c r="E275" s="35" t="s">
        <v>29</v>
      </c>
      <c r="F275" s="41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</row>
    <row r="276" spans="2:26" x14ac:dyDescent="0.2">
      <c r="B276" s="33" t="s">
        <v>2</v>
      </c>
      <c r="C276" s="34"/>
      <c r="D276" s="34"/>
      <c r="E276" s="35" t="s">
        <v>29</v>
      </c>
      <c r="F276" s="41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</row>
    <row r="277" spans="2:26" x14ac:dyDescent="0.2">
      <c r="B277" s="33" t="s">
        <v>3</v>
      </c>
      <c r="C277" s="34"/>
      <c r="D277" s="34"/>
      <c r="E277" s="35" t="s">
        <v>29</v>
      </c>
      <c r="F277" s="41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</row>
    <row r="278" spans="2:26" x14ac:dyDescent="0.2">
      <c r="B278" s="33" t="s">
        <v>4</v>
      </c>
      <c r="C278" s="34"/>
      <c r="D278" s="34"/>
      <c r="E278" s="35" t="s">
        <v>29</v>
      </c>
      <c r="F278" s="41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</row>
    <row r="279" spans="2:26" x14ac:dyDescent="0.2">
      <c r="B279" s="33" t="s">
        <v>6</v>
      </c>
      <c r="C279" s="34"/>
      <c r="D279" s="34"/>
      <c r="E279" s="35" t="s">
        <v>29</v>
      </c>
      <c r="F279" s="41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</row>
    <row r="280" spans="2:26" x14ac:dyDescent="0.2">
      <c r="B280" s="33" t="s">
        <v>94</v>
      </c>
      <c r="C280" s="34"/>
      <c r="D280" s="34"/>
      <c r="E280" s="35" t="s">
        <v>29</v>
      </c>
      <c r="F280" s="41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</row>
    <row r="281" spans="2:26" x14ac:dyDescent="0.2">
      <c r="B281" s="33" t="s">
        <v>95</v>
      </c>
      <c r="C281" s="34"/>
      <c r="D281" s="34"/>
      <c r="E281" s="35" t="s">
        <v>29</v>
      </c>
      <c r="F281" s="41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</row>
    <row r="282" spans="2:26" x14ac:dyDescent="0.2">
      <c r="B282" s="33" t="s">
        <v>96</v>
      </c>
      <c r="C282" s="34"/>
      <c r="D282" s="34"/>
      <c r="E282" s="35" t="s">
        <v>29</v>
      </c>
      <c r="F282" s="41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</row>
    <row r="283" spans="2:26" x14ac:dyDescent="0.2">
      <c r="B283" s="33" t="s">
        <v>97</v>
      </c>
      <c r="C283" s="34"/>
      <c r="D283" s="34"/>
      <c r="E283" s="35" t="s">
        <v>29</v>
      </c>
      <c r="F283" s="41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</row>
    <row r="285" spans="2:26" ht="15" x14ac:dyDescent="0.25">
      <c r="B285" s="28" t="s">
        <v>62</v>
      </c>
      <c r="C285" s="9"/>
      <c r="D285" s="9"/>
      <c r="E285" s="29"/>
      <c r="F285" s="40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2:26" ht="15" x14ac:dyDescent="0.25">
      <c r="B286" s="30" t="s">
        <v>28</v>
      </c>
      <c r="C286" s="30"/>
      <c r="D286" s="30"/>
      <c r="E286" s="31" t="s">
        <v>20</v>
      </c>
      <c r="F286" s="32" t="s">
        <v>48</v>
      </c>
      <c r="G286" s="32">
        <v>2022</v>
      </c>
      <c r="H286" s="32">
        <v>2023</v>
      </c>
      <c r="I286" s="32">
        <v>2024</v>
      </c>
      <c r="J286" s="32">
        <v>2025</v>
      </c>
      <c r="K286" s="32">
        <v>2026</v>
      </c>
      <c r="L286" s="32">
        <v>2027</v>
      </c>
      <c r="M286" s="32">
        <v>2028</v>
      </c>
      <c r="N286" s="32">
        <v>2029</v>
      </c>
      <c r="O286" s="32">
        <v>2030</v>
      </c>
      <c r="P286" s="32">
        <v>2031</v>
      </c>
      <c r="Q286" s="32">
        <v>2032</v>
      </c>
      <c r="R286" s="32">
        <v>2033</v>
      </c>
      <c r="S286" s="32">
        <v>2034</v>
      </c>
      <c r="T286" s="32">
        <v>2035</v>
      </c>
      <c r="U286" s="32">
        <v>2036</v>
      </c>
      <c r="V286" s="32">
        <v>2037</v>
      </c>
      <c r="W286" s="32">
        <v>2038</v>
      </c>
      <c r="X286" s="32">
        <v>2039</v>
      </c>
      <c r="Y286" s="32">
        <v>2040</v>
      </c>
      <c r="Z286" s="32">
        <v>2041</v>
      </c>
    </row>
    <row r="287" spans="2:26" x14ac:dyDescent="0.2">
      <c r="B287" s="33" t="s">
        <v>103</v>
      </c>
      <c r="C287" s="34"/>
      <c r="D287" s="34"/>
      <c r="E287" s="35" t="s">
        <v>29</v>
      </c>
      <c r="F287" s="41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0</v>
      </c>
    </row>
    <row r="288" spans="2:26" x14ac:dyDescent="0.2">
      <c r="B288" s="33" t="s">
        <v>104</v>
      </c>
      <c r="C288" s="34"/>
      <c r="D288" s="34"/>
      <c r="E288" s="35" t="s">
        <v>29</v>
      </c>
      <c r="F288" s="41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</row>
    <row r="289" spans="2:26" x14ac:dyDescent="0.2">
      <c r="B289" s="33" t="s">
        <v>2</v>
      </c>
      <c r="C289" s="34"/>
      <c r="D289" s="34"/>
      <c r="E289" s="35" t="s">
        <v>29</v>
      </c>
      <c r="F289" s="41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</row>
    <row r="290" spans="2:26" x14ac:dyDescent="0.2">
      <c r="B290" s="33" t="s">
        <v>3</v>
      </c>
      <c r="C290" s="34"/>
      <c r="D290" s="34"/>
      <c r="E290" s="35" t="s">
        <v>29</v>
      </c>
      <c r="F290" s="41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</row>
    <row r="291" spans="2:26" x14ac:dyDescent="0.2">
      <c r="B291" s="33" t="s">
        <v>4</v>
      </c>
      <c r="C291" s="34"/>
      <c r="D291" s="34"/>
      <c r="E291" s="35" t="s">
        <v>29</v>
      </c>
      <c r="F291" s="41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</row>
    <row r="292" spans="2:26" x14ac:dyDescent="0.2">
      <c r="B292" s="33" t="s">
        <v>6</v>
      </c>
      <c r="C292" s="34"/>
      <c r="D292" s="34"/>
      <c r="E292" s="35" t="s">
        <v>29</v>
      </c>
      <c r="F292" s="41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</row>
    <row r="293" spans="2:26" x14ac:dyDescent="0.2">
      <c r="B293" s="33" t="s">
        <v>94</v>
      </c>
      <c r="C293" s="34"/>
      <c r="D293" s="34"/>
      <c r="E293" s="35" t="s">
        <v>29</v>
      </c>
      <c r="F293" s="41"/>
      <c r="G293" s="36" t="s">
        <v>159</v>
      </c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2:26" x14ac:dyDescent="0.2">
      <c r="B294" s="33" t="s">
        <v>95</v>
      </c>
      <c r="C294" s="34"/>
      <c r="D294" s="34"/>
      <c r="E294" s="35" t="s">
        <v>29</v>
      </c>
      <c r="F294" s="41"/>
      <c r="G294" s="36" t="s">
        <v>159</v>
      </c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2:26" x14ac:dyDescent="0.2">
      <c r="B295" s="33" t="s">
        <v>96</v>
      </c>
      <c r="C295" s="34"/>
      <c r="D295" s="34"/>
      <c r="E295" s="35" t="s">
        <v>29</v>
      </c>
      <c r="F295" s="41"/>
      <c r="G295" s="36" t="s">
        <v>159</v>
      </c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2:26" x14ac:dyDescent="0.2">
      <c r="B296" s="33" t="s">
        <v>97</v>
      </c>
      <c r="C296" s="34"/>
      <c r="D296" s="34"/>
      <c r="E296" s="35" t="s">
        <v>29</v>
      </c>
      <c r="F296" s="41"/>
      <c r="G296" s="36" t="s">
        <v>159</v>
      </c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A1374-4302-4161-9249-FB00E9819FD1}">
  <sheetPr>
    <tabColor theme="9"/>
  </sheetPr>
  <dimension ref="A2:Z283"/>
  <sheetViews>
    <sheetView showGridLines="0" zoomScale="70" zoomScaleNormal="70" workbookViewId="0">
      <selection activeCell="B2" sqref="B2"/>
    </sheetView>
  </sheetViews>
  <sheetFormatPr defaultColWidth="8.625" defaultRowHeight="14.25" x14ac:dyDescent="0.2"/>
  <cols>
    <col min="1" max="1" width="8.625" style="10"/>
    <col min="2" max="2" width="15.5" style="10" customWidth="1"/>
    <col min="3" max="3" width="36.875" style="10" customWidth="1"/>
    <col min="4" max="5" width="15.125" style="10" customWidth="1"/>
    <col min="6" max="6" width="16.625" style="60" customWidth="1"/>
    <col min="7" max="14" width="15.5" style="10" customWidth="1"/>
    <col min="15" max="15" width="19.75" style="10" customWidth="1"/>
    <col min="16" max="26" width="15.5" style="10" customWidth="1"/>
    <col min="27" max="27" width="8.625" style="10"/>
    <col min="28" max="28" width="10.375" style="10" bestFit="1" customWidth="1"/>
    <col min="29" max="29" width="8.625" style="10" bestFit="1" customWidth="1"/>
    <col min="30" max="30" width="10.625" style="10" bestFit="1" customWidth="1"/>
    <col min="31" max="31" width="9.5" style="10" bestFit="1" customWidth="1"/>
    <col min="32" max="16384" width="8.625" style="10"/>
  </cols>
  <sheetData>
    <row r="2" spans="2:26" ht="15" x14ac:dyDescent="0.25">
      <c r="B2" s="63" t="s">
        <v>74</v>
      </c>
      <c r="C2" s="63"/>
      <c r="D2" s="63"/>
      <c r="E2" s="64"/>
      <c r="F2" s="65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4" spans="2:26" ht="15" x14ac:dyDescent="0.25">
      <c r="B4" s="28" t="s">
        <v>47</v>
      </c>
      <c r="C4" s="9"/>
      <c r="D4" s="9"/>
      <c r="E4" s="29"/>
      <c r="F4" s="40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2:26" ht="15" x14ac:dyDescent="0.25">
      <c r="B5" s="30" t="s">
        <v>28</v>
      </c>
      <c r="C5" s="30"/>
      <c r="D5" s="30"/>
      <c r="E5" s="31" t="s">
        <v>20</v>
      </c>
      <c r="F5" s="32" t="s">
        <v>48</v>
      </c>
      <c r="G5" s="32">
        <v>2022</v>
      </c>
      <c r="H5" s="32">
        <v>2023</v>
      </c>
      <c r="I5" s="32">
        <v>2024</v>
      </c>
      <c r="J5" s="32">
        <v>2025</v>
      </c>
      <c r="K5" s="32">
        <v>2026</v>
      </c>
      <c r="L5" s="32">
        <v>2027</v>
      </c>
      <c r="M5" s="32">
        <v>2028</v>
      </c>
      <c r="N5" s="32">
        <v>2029</v>
      </c>
      <c r="O5" s="32">
        <v>2030</v>
      </c>
      <c r="P5" s="32">
        <v>2031</v>
      </c>
      <c r="Q5" s="32">
        <v>2032</v>
      </c>
      <c r="R5" s="32">
        <v>2033</v>
      </c>
      <c r="S5" s="32">
        <v>2034</v>
      </c>
      <c r="T5" s="32">
        <v>2035</v>
      </c>
      <c r="U5" s="32">
        <v>2036</v>
      </c>
      <c r="V5" s="32">
        <v>2037</v>
      </c>
      <c r="W5" s="32">
        <v>2038</v>
      </c>
      <c r="X5" s="32">
        <v>2039</v>
      </c>
      <c r="Y5" s="32">
        <v>2040</v>
      </c>
      <c r="Z5" s="32">
        <v>2041</v>
      </c>
    </row>
    <row r="6" spans="2:26" x14ac:dyDescent="0.2">
      <c r="B6" s="33" t="s">
        <v>103</v>
      </c>
      <c r="C6" s="34"/>
      <c r="D6" s="34"/>
      <c r="E6" s="35" t="s">
        <v>29</v>
      </c>
      <c r="F6" s="137">
        <v>-139604367.01440376</v>
      </c>
      <c r="G6" s="136">
        <v>0</v>
      </c>
      <c r="H6" s="136">
        <v>-375367.5</v>
      </c>
      <c r="I6" s="136">
        <v>-1543786.2359418897</v>
      </c>
      <c r="J6" s="136">
        <v>-4520559.6742450399</v>
      </c>
      <c r="K6" s="136">
        <v>-15009757.862804521</v>
      </c>
      <c r="L6" s="136">
        <v>-137147557.19003949</v>
      </c>
      <c r="M6" s="136">
        <v>-60347592.481969066</v>
      </c>
      <c r="N6" s="136">
        <v>-3687561.1949999994</v>
      </c>
      <c r="O6" s="136">
        <v>-3687561.1949999994</v>
      </c>
      <c r="P6" s="136">
        <v>-3687561.1949999994</v>
      </c>
      <c r="Q6" s="136">
        <v>-3687561.1949999994</v>
      </c>
      <c r="R6" s="136">
        <v>-3687561.1949999994</v>
      </c>
      <c r="S6" s="136">
        <v>-3687561.1949999994</v>
      </c>
      <c r="T6" s="136">
        <v>-3687561.1949999994</v>
      </c>
      <c r="U6" s="136">
        <v>-3687561.1949999994</v>
      </c>
      <c r="V6" s="136">
        <v>-3687561.1949999994</v>
      </c>
      <c r="W6" s="136">
        <v>-3687561.1949999994</v>
      </c>
      <c r="X6" s="136">
        <v>-3687561.1949999994</v>
      </c>
      <c r="Y6" s="136">
        <v>-3687561.1949999994</v>
      </c>
      <c r="Z6" s="136">
        <v>136229527.64249998</v>
      </c>
    </row>
    <row r="7" spans="2:26" x14ac:dyDescent="0.2">
      <c r="B7" s="33" t="s">
        <v>104</v>
      </c>
      <c r="C7" s="34"/>
      <c r="D7" s="34"/>
      <c r="E7" s="35" t="s">
        <v>29</v>
      </c>
      <c r="F7" s="137">
        <v>3099300374.895329</v>
      </c>
      <c r="G7" s="136">
        <v>0</v>
      </c>
      <c r="H7" s="136">
        <v>0</v>
      </c>
      <c r="I7" s="136">
        <v>-1907913.4859418897</v>
      </c>
      <c r="J7" s="136">
        <v>-10955549.924245041</v>
      </c>
      <c r="K7" s="136">
        <v>-36707347.862804517</v>
      </c>
      <c r="L7" s="136">
        <v>3505542815.8075747</v>
      </c>
      <c r="M7" s="136">
        <v>-54134376.631969064</v>
      </c>
      <c r="N7" s="136">
        <v>-3459137.5949999997</v>
      </c>
      <c r="O7" s="136">
        <v>-3459137.5949999997</v>
      </c>
      <c r="P7" s="136">
        <v>-3459137.5949999997</v>
      </c>
      <c r="Q7" s="136">
        <v>-3459137.5949999997</v>
      </c>
      <c r="R7" s="136">
        <v>-3459137.5949999997</v>
      </c>
      <c r="S7" s="136">
        <v>-3459137.5949999997</v>
      </c>
      <c r="T7" s="136">
        <v>-3459137.5949999997</v>
      </c>
      <c r="U7" s="136">
        <v>-3459137.5949999997</v>
      </c>
      <c r="V7" s="136">
        <v>-3459137.5949999997</v>
      </c>
      <c r="W7" s="136">
        <v>-3459137.5949999997</v>
      </c>
      <c r="X7" s="136">
        <v>-3459137.5949999997</v>
      </c>
      <c r="Y7" s="136">
        <v>-3459137.5949999997</v>
      </c>
      <c r="Z7" s="136">
        <v>128467931.20499998</v>
      </c>
    </row>
    <row r="8" spans="2:26" x14ac:dyDescent="0.2">
      <c r="B8" s="33" t="s">
        <v>2</v>
      </c>
      <c r="C8" s="34"/>
      <c r="D8" s="34"/>
      <c r="E8" s="35" t="s">
        <v>29</v>
      </c>
      <c r="F8" s="137">
        <v>3399530491.8044658</v>
      </c>
      <c r="G8" s="136">
        <v>0</v>
      </c>
      <c r="H8" s="136">
        <v>-318828.75</v>
      </c>
      <c r="I8" s="136">
        <v>-3844459.5</v>
      </c>
      <c r="J8" s="136">
        <v>-20101551</v>
      </c>
      <c r="K8" s="136">
        <v>-54764547.5625</v>
      </c>
      <c r="L8" s="136">
        <v>3850559659.9013638</v>
      </c>
      <c r="M8" s="136">
        <v>-10630488.80625</v>
      </c>
      <c r="N8" s="136">
        <v>-3409309.5562500004</v>
      </c>
      <c r="O8" s="136">
        <v>-3409309.5562500004</v>
      </c>
      <c r="P8" s="136">
        <v>-3409309.5562500004</v>
      </c>
      <c r="Q8" s="136">
        <v>-3409309.5562500004</v>
      </c>
      <c r="R8" s="136">
        <v>-3409309.5562500004</v>
      </c>
      <c r="S8" s="136">
        <v>-3409309.5562500004</v>
      </c>
      <c r="T8" s="136">
        <v>-3409309.5562500004</v>
      </c>
      <c r="U8" s="136">
        <v>-3409309.5562500004</v>
      </c>
      <c r="V8" s="136">
        <v>-3409309.5562500004</v>
      </c>
      <c r="W8" s="136">
        <v>-3409309.5562500004</v>
      </c>
      <c r="X8" s="136">
        <v>-3409309.5562500004</v>
      </c>
      <c r="Y8" s="136">
        <v>-3409309.5562500004</v>
      </c>
      <c r="Z8" s="136">
        <v>97948458.496875003</v>
      </c>
    </row>
    <row r="9" spans="2:26" x14ac:dyDescent="0.2">
      <c r="B9" s="33" t="s">
        <v>3</v>
      </c>
      <c r="C9" s="34"/>
      <c r="D9" s="34"/>
      <c r="E9" s="35" t="s">
        <v>29</v>
      </c>
      <c r="F9" s="137">
        <v>3370410844.5062852</v>
      </c>
      <c r="G9" s="136">
        <v>0</v>
      </c>
      <c r="H9" s="136">
        <v>0</v>
      </c>
      <c r="I9" s="136">
        <v>-4009606.2359418897</v>
      </c>
      <c r="J9" s="136">
        <v>-21009449.924245041</v>
      </c>
      <c r="K9" s="136">
        <v>-58458212.425304517</v>
      </c>
      <c r="L9" s="136">
        <v>3844168232.2113242</v>
      </c>
      <c r="M9" s="136">
        <v>-53726305.498219065</v>
      </c>
      <c r="N9" s="136">
        <v>-3861390.4612499997</v>
      </c>
      <c r="O9" s="136">
        <v>-3861390.4612499997</v>
      </c>
      <c r="P9" s="136">
        <v>-3861390.4612499997</v>
      </c>
      <c r="Q9" s="136">
        <v>-3861390.4612499997</v>
      </c>
      <c r="R9" s="136">
        <v>-3861390.4612499997</v>
      </c>
      <c r="S9" s="136">
        <v>-3861390.4612499997</v>
      </c>
      <c r="T9" s="136">
        <v>-3861390.4612499997</v>
      </c>
      <c r="U9" s="136">
        <v>-3861390.4612499997</v>
      </c>
      <c r="V9" s="136">
        <v>-3861390.4612499997</v>
      </c>
      <c r="W9" s="136">
        <v>-3861390.4612499997</v>
      </c>
      <c r="X9" s="136">
        <v>-3861390.4612499997</v>
      </c>
      <c r="Y9" s="136">
        <v>-3861390.4612499997</v>
      </c>
      <c r="Z9" s="136">
        <v>132260357.00437498</v>
      </c>
    </row>
    <row r="10" spans="2:26" x14ac:dyDescent="0.2">
      <c r="B10" s="33" t="s">
        <v>4</v>
      </c>
      <c r="C10" s="34"/>
      <c r="D10" s="34"/>
      <c r="E10" s="35" t="s">
        <v>29</v>
      </c>
      <c r="F10" s="137">
        <v>3389782422.2867398</v>
      </c>
      <c r="G10" s="136" t="s">
        <v>159</v>
      </c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</row>
    <row r="11" spans="2:26" x14ac:dyDescent="0.2">
      <c r="B11" s="33" t="s">
        <v>6</v>
      </c>
      <c r="C11" s="34"/>
      <c r="D11" s="34"/>
      <c r="E11" s="35" t="s">
        <v>29</v>
      </c>
      <c r="F11" s="137">
        <v>3360662774.9885597</v>
      </c>
      <c r="G11" s="136" t="s">
        <v>159</v>
      </c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</row>
    <row r="12" spans="2:26" x14ac:dyDescent="0.2">
      <c r="B12" s="33" t="s">
        <v>94</v>
      </c>
      <c r="C12" s="34"/>
      <c r="D12" s="34"/>
      <c r="E12" s="35" t="s">
        <v>29</v>
      </c>
      <c r="F12" s="137">
        <v>8442533113.4855881</v>
      </c>
      <c r="G12" s="136" t="s">
        <v>159</v>
      </c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</row>
    <row r="13" spans="2:26" x14ac:dyDescent="0.2">
      <c r="B13" s="33" t="s">
        <v>95</v>
      </c>
      <c r="C13" s="34"/>
      <c r="D13" s="34"/>
      <c r="E13" s="35" t="s">
        <v>29</v>
      </c>
      <c r="F13" s="137">
        <v>8556387024.1628819</v>
      </c>
      <c r="G13" s="136" t="s">
        <v>159</v>
      </c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</row>
    <row r="14" spans="2:26" x14ac:dyDescent="0.2">
      <c r="B14" s="33" t="s">
        <v>96</v>
      </c>
      <c r="C14" s="34"/>
      <c r="D14" s="34"/>
      <c r="E14" s="35" t="s">
        <v>29</v>
      </c>
      <c r="F14" s="137">
        <v>8470611932.3849182</v>
      </c>
      <c r="G14" s="136" t="s">
        <v>159</v>
      </c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</row>
    <row r="15" spans="2:26" x14ac:dyDescent="0.2">
      <c r="B15" s="33" t="s">
        <v>97</v>
      </c>
      <c r="C15" s="34"/>
      <c r="D15" s="34"/>
      <c r="E15" s="35" t="s">
        <v>29</v>
      </c>
      <c r="F15" s="137">
        <v>8468389941.6656523</v>
      </c>
      <c r="G15" s="136" t="s">
        <v>159</v>
      </c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</row>
    <row r="16" spans="2:26" x14ac:dyDescent="0.2"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8" spans="2:26" ht="15" x14ac:dyDescent="0.25">
      <c r="B18" s="26" t="s">
        <v>52</v>
      </c>
      <c r="C18" s="27"/>
      <c r="D18" s="27"/>
      <c r="E18" s="6"/>
      <c r="F18" s="1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2:26" ht="15" x14ac:dyDescent="0.25">
      <c r="B19" s="30" t="s">
        <v>28</v>
      </c>
      <c r="C19" s="30" t="s">
        <v>50</v>
      </c>
      <c r="D19" s="31" t="s">
        <v>51</v>
      </c>
      <c r="E19" s="31" t="s">
        <v>20</v>
      </c>
      <c r="F19" s="32" t="s">
        <v>48</v>
      </c>
      <c r="G19" s="32">
        <v>2022</v>
      </c>
      <c r="H19" s="32">
        <v>2023</v>
      </c>
      <c r="I19" s="32">
        <v>2024</v>
      </c>
      <c r="J19" s="32">
        <v>2025</v>
      </c>
      <c r="K19" s="32">
        <v>2026</v>
      </c>
      <c r="L19" s="32">
        <v>2027</v>
      </c>
      <c r="M19" s="32">
        <v>2028</v>
      </c>
      <c r="N19" s="32">
        <v>2029</v>
      </c>
      <c r="O19" s="32">
        <v>2030</v>
      </c>
      <c r="P19" s="32">
        <v>2031</v>
      </c>
      <c r="Q19" s="32">
        <v>2032</v>
      </c>
      <c r="R19" s="32">
        <v>2033</v>
      </c>
      <c r="S19" s="32">
        <v>2034</v>
      </c>
      <c r="T19" s="32">
        <v>2035</v>
      </c>
      <c r="U19" s="32">
        <v>2036</v>
      </c>
      <c r="V19" s="32">
        <v>2037</v>
      </c>
      <c r="W19" s="32">
        <v>2038</v>
      </c>
      <c r="X19" s="32">
        <v>2039</v>
      </c>
      <c r="Y19" s="32">
        <v>2040</v>
      </c>
      <c r="Z19" s="32">
        <v>2041</v>
      </c>
    </row>
    <row r="20" spans="2:26" x14ac:dyDescent="0.2">
      <c r="B20" s="33" t="s">
        <v>103</v>
      </c>
      <c r="C20" s="33" t="s">
        <v>71</v>
      </c>
      <c r="D20" s="37">
        <v>1</v>
      </c>
      <c r="E20" s="35" t="s">
        <v>29</v>
      </c>
      <c r="F20" s="41">
        <v>-11145145.912307967</v>
      </c>
      <c r="G20" s="36">
        <v>0</v>
      </c>
      <c r="H20" s="36">
        <v>0</v>
      </c>
      <c r="I20" s="36">
        <v>-277188.09877930244</v>
      </c>
      <c r="J20" s="36">
        <v>-683575.19699667825</v>
      </c>
      <c r="K20" s="36">
        <v>-1898379.7416367615</v>
      </c>
      <c r="L20" s="36">
        <v>-9837090.3425474837</v>
      </c>
      <c r="M20" s="36">
        <v>-11413204.231580956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15671134.447501767</v>
      </c>
    </row>
    <row r="21" spans="2:26" x14ac:dyDescent="0.2">
      <c r="B21" s="33" t="s">
        <v>103</v>
      </c>
      <c r="C21" s="33" t="s">
        <v>91</v>
      </c>
      <c r="D21" s="37">
        <v>1</v>
      </c>
      <c r="E21" s="35" t="s">
        <v>29</v>
      </c>
      <c r="F21" s="41">
        <v>-31359588.470716547</v>
      </c>
      <c r="G21" s="36">
        <v>0</v>
      </c>
      <c r="H21" s="36">
        <v>0</v>
      </c>
      <c r="I21" s="36">
        <v>-540318.38716258726</v>
      </c>
      <c r="J21" s="36">
        <v>-1433153.4772483618</v>
      </c>
      <c r="K21" s="36">
        <v>-4259254.1211677603</v>
      </c>
      <c r="L21" s="36">
        <v>-23964770.347491995</v>
      </c>
      <c r="M21" s="36">
        <v>-38006036.055388108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44332296.052498221</v>
      </c>
    </row>
    <row r="22" spans="2:26" x14ac:dyDescent="0.2">
      <c r="B22" s="33" t="s">
        <v>103</v>
      </c>
      <c r="C22" s="33" t="s">
        <v>70</v>
      </c>
      <c r="D22" s="37">
        <v>1</v>
      </c>
      <c r="E22" s="35" t="s">
        <v>29</v>
      </c>
      <c r="F22" s="41">
        <v>-43303523.356873184</v>
      </c>
      <c r="G22" s="36">
        <v>0</v>
      </c>
      <c r="H22" s="36">
        <v>-375367.5</v>
      </c>
      <c r="I22" s="36">
        <v>-726279.75</v>
      </c>
      <c r="J22" s="36">
        <v>-2403831</v>
      </c>
      <c r="K22" s="36">
        <v>-8852124</v>
      </c>
      <c r="L22" s="36">
        <v>-72466696.5</v>
      </c>
      <c r="M22" s="36">
        <v>-7240791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59842308.337499991</v>
      </c>
    </row>
    <row r="23" spans="2:26" x14ac:dyDescent="0.2">
      <c r="B23" s="33" t="s">
        <v>104</v>
      </c>
      <c r="C23" s="33" t="s">
        <v>69</v>
      </c>
      <c r="D23" s="37">
        <v>1</v>
      </c>
      <c r="E23" s="35" t="s">
        <v>29</v>
      </c>
      <c r="F23" s="41">
        <v>-11586342.087412737</v>
      </c>
      <c r="G23" s="36">
        <v>0</v>
      </c>
      <c r="H23" s="36">
        <v>0</v>
      </c>
      <c r="I23" s="36">
        <v>-1090407</v>
      </c>
      <c r="J23" s="36">
        <v>-6069048</v>
      </c>
      <c r="K23" s="36">
        <v>-14996609.25</v>
      </c>
      <c r="L23" s="36">
        <v>-494057.25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14156325.937499998</v>
      </c>
    </row>
    <row r="24" spans="2:26" x14ac:dyDescent="0.2">
      <c r="B24" s="33" t="s">
        <v>104</v>
      </c>
      <c r="C24" s="33" t="s">
        <v>70</v>
      </c>
      <c r="D24" s="37">
        <v>1</v>
      </c>
      <c r="E24" s="35" t="s">
        <v>29</v>
      </c>
      <c r="F24" s="41">
        <v>-11145145.912307967</v>
      </c>
      <c r="G24" s="36">
        <v>0</v>
      </c>
      <c r="H24" s="36">
        <v>0</v>
      </c>
      <c r="I24" s="36">
        <v>-277188.09877930244</v>
      </c>
      <c r="J24" s="36">
        <v>-683575.19699667825</v>
      </c>
      <c r="K24" s="36">
        <v>-1898379.7416367615</v>
      </c>
      <c r="L24" s="36">
        <v>-9837090.3425474837</v>
      </c>
      <c r="M24" s="36">
        <v>-11413204.231580956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15671134.447501767</v>
      </c>
    </row>
    <row r="25" spans="2:26" x14ac:dyDescent="0.2">
      <c r="B25" s="33" t="s">
        <v>104</v>
      </c>
      <c r="C25" s="33" t="s">
        <v>92</v>
      </c>
      <c r="D25" s="37">
        <v>1</v>
      </c>
      <c r="E25" s="35" t="s">
        <v>29</v>
      </c>
      <c r="F25" s="41">
        <v>-31359588.470716547</v>
      </c>
      <c r="G25" s="36">
        <v>0</v>
      </c>
      <c r="H25" s="36">
        <v>0</v>
      </c>
      <c r="I25" s="36">
        <v>-540318.38716258726</v>
      </c>
      <c r="J25" s="36">
        <v>-1433153.4772483618</v>
      </c>
      <c r="K25" s="36">
        <v>-4259254.1211677603</v>
      </c>
      <c r="L25" s="36">
        <v>-23964770.347491995</v>
      </c>
      <c r="M25" s="36">
        <v>-38006036.055388108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44332296.052498221</v>
      </c>
    </row>
    <row r="26" spans="2:26" x14ac:dyDescent="0.2">
      <c r="B26" s="33" t="s">
        <v>104</v>
      </c>
      <c r="C26" s="33" t="s">
        <v>72</v>
      </c>
      <c r="D26" s="37">
        <v>1</v>
      </c>
      <c r="E26" s="35" t="s">
        <v>29</v>
      </c>
      <c r="F26" s="41">
        <v>-9286069.5842917878</v>
      </c>
      <c r="G26" s="36">
        <v>0</v>
      </c>
      <c r="H26" s="36">
        <v>0</v>
      </c>
      <c r="I26" s="36">
        <v>0</v>
      </c>
      <c r="J26" s="36">
        <v>-927062.25</v>
      </c>
      <c r="K26" s="36">
        <v>-5247618.75</v>
      </c>
      <c r="L26" s="36">
        <v>-12956110.5</v>
      </c>
      <c r="M26" s="36">
        <v>-420706.5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12708473.700000001</v>
      </c>
    </row>
    <row r="27" spans="2:26" x14ac:dyDescent="0.2">
      <c r="B27" s="33" t="s">
        <v>104</v>
      </c>
      <c r="C27" s="33" t="s">
        <v>89</v>
      </c>
      <c r="D27" s="37">
        <v>1</v>
      </c>
      <c r="E27" s="35" t="s">
        <v>29</v>
      </c>
      <c r="F27" s="41">
        <v>-18258732.231796063</v>
      </c>
      <c r="G27" s="36">
        <v>0</v>
      </c>
      <c r="H27" s="36">
        <v>0</v>
      </c>
      <c r="I27" s="36">
        <v>0</v>
      </c>
      <c r="J27" s="36">
        <v>-1842711</v>
      </c>
      <c r="K27" s="36">
        <v>-10305486</v>
      </c>
      <c r="L27" s="36">
        <v>-25458801</v>
      </c>
      <c r="M27" s="36">
        <v>-835292.25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24987488.662499998</v>
      </c>
    </row>
    <row r="28" spans="2:26" x14ac:dyDescent="0.2">
      <c r="B28" s="33" t="s">
        <v>2</v>
      </c>
      <c r="C28" s="33" t="s">
        <v>105</v>
      </c>
      <c r="D28" s="37">
        <v>1</v>
      </c>
      <c r="E28" s="35" t="s">
        <v>29</v>
      </c>
      <c r="F28" s="41">
        <v>-14750061.817606252</v>
      </c>
      <c r="G28" s="36">
        <v>0</v>
      </c>
      <c r="H28" s="36">
        <v>0</v>
      </c>
      <c r="I28" s="36">
        <v>-287987.25</v>
      </c>
      <c r="J28" s="36">
        <v>-1827125.25</v>
      </c>
      <c r="K28" s="36">
        <v>-6948832.3125</v>
      </c>
      <c r="L28" s="36">
        <v>-10794448.5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4964598.3281250019</v>
      </c>
    </row>
    <row r="29" spans="2:26" x14ac:dyDescent="0.2">
      <c r="B29" s="33" t="s">
        <v>2</v>
      </c>
      <c r="C29" s="33" t="s">
        <v>106</v>
      </c>
      <c r="D29" s="37">
        <v>1</v>
      </c>
      <c r="E29" s="35" t="s">
        <v>29</v>
      </c>
      <c r="F29" s="41">
        <v>-30721761.582920056</v>
      </c>
      <c r="G29" s="36">
        <v>0</v>
      </c>
      <c r="H29" s="36">
        <v>0</v>
      </c>
      <c r="I29" s="36">
        <v>-2904112.5</v>
      </c>
      <c r="J29" s="36">
        <v>-16084221.75</v>
      </c>
      <c r="K29" s="36">
        <v>-39753836.25</v>
      </c>
      <c r="L29" s="36">
        <v>-1315237.5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37535880</v>
      </c>
    </row>
    <row r="30" spans="2:26" x14ac:dyDescent="0.2">
      <c r="B30" s="33" t="s">
        <v>2</v>
      </c>
      <c r="C30" s="33" t="s">
        <v>70</v>
      </c>
      <c r="D30" s="37">
        <v>1</v>
      </c>
      <c r="E30" s="35" t="s">
        <v>29</v>
      </c>
      <c r="F30" s="41">
        <v>-42560933.642074846</v>
      </c>
      <c r="G30" s="36">
        <v>0</v>
      </c>
      <c r="H30" s="36">
        <v>-318828.75</v>
      </c>
      <c r="I30" s="36">
        <v>-652359.75</v>
      </c>
      <c r="J30" s="36">
        <v>-2190204</v>
      </c>
      <c r="K30" s="36">
        <v>-8061879</v>
      </c>
      <c r="L30" s="36">
        <v>-72105225.75</v>
      </c>
      <c r="M30" s="36">
        <v>-7221179.25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58857289.725000009</v>
      </c>
    </row>
    <row r="31" spans="2:26" x14ac:dyDescent="0.2">
      <c r="B31" s="33" t="s">
        <v>3</v>
      </c>
      <c r="C31" s="33" t="s">
        <v>105</v>
      </c>
      <c r="D31" s="37">
        <v>1</v>
      </c>
      <c r="E31" s="35" t="s">
        <v>29</v>
      </c>
      <c r="F31" s="41">
        <v>-14750061.817606252</v>
      </c>
      <c r="G31" s="36">
        <v>0</v>
      </c>
      <c r="H31" s="36">
        <v>0</v>
      </c>
      <c r="I31" s="36">
        <v>-287987.25</v>
      </c>
      <c r="J31" s="36">
        <v>-1827125.25</v>
      </c>
      <c r="K31" s="36">
        <v>-6948832.3125</v>
      </c>
      <c r="L31" s="36">
        <v>-10794448.5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4964598.3281250019</v>
      </c>
    </row>
    <row r="32" spans="2:26" x14ac:dyDescent="0.2">
      <c r="B32" s="33" t="s">
        <v>3</v>
      </c>
      <c r="C32" s="33" t="s">
        <v>106</v>
      </c>
      <c r="D32" s="37">
        <v>1</v>
      </c>
      <c r="E32" s="35" t="s">
        <v>29</v>
      </c>
      <c r="F32" s="41">
        <v>-30721761.582920056</v>
      </c>
      <c r="G32" s="36">
        <v>0</v>
      </c>
      <c r="H32" s="36">
        <v>0</v>
      </c>
      <c r="I32" s="36">
        <v>-2904112.5</v>
      </c>
      <c r="J32" s="36">
        <v>-16084221.75</v>
      </c>
      <c r="K32" s="36">
        <v>-39753836.25</v>
      </c>
      <c r="L32" s="36">
        <v>-1315237.5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37535880</v>
      </c>
    </row>
    <row r="33" spans="2:26" x14ac:dyDescent="0.2">
      <c r="B33" s="33" t="s">
        <v>3</v>
      </c>
      <c r="C33" s="33" t="s">
        <v>70</v>
      </c>
      <c r="D33" s="37">
        <v>1</v>
      </c>
      <c r="E33" s="35" t="s">
        <v>29</v>
      </c>
      <c r="F33" s="41">
        <v>-11145145.912307967</v>
      </c>
      <c r="G33" s="36">
        <v>0</v>
      </c>
      <c r="H33" s="36">
        <v>0</v>
      </c>
      <c r="I33" s="36">
        <v>-277188.09877930244</v>
      </c>
      <c r="J33" s="36">
        <v>-683575.19699667825</v>
      </c>
      <c r="K33" s="36">
        <v>-1898379.7416367615</v>
      </c>
      <c r="L33" s="36">
        <v>-9837090.3425474837</v>
      </c>
      <c r="M33" s="36">
        <v>-11413204.231580956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15671134.447501767</v>
      </c>
    </row>
    <row r="34" spans="2:26" x14ac:dyDescent="0.2">
      <c r="B34" s="33" t="s">
        <v>3</v>
      </c>
      <c r="C34" s="33" t="s">
        <v>92</v>
      </c>
      <c r="D34" s="37">
        <v>1</v>
      </c>
      <c r="E34" s="35" t="s">
        <v>29</v>
      </c>
      <c r="F34" s="41">
        <v>-31359588.470716547</v>
      </c>
      <c r="G34" s="36">
        <v>0</v>
      </c>
      <c r="H34" s="36">
        <v>0</v>
      </c>
      <c r="I34" s="36">
        <v>-540318.38716258726</v>
      </c>
      <c r="J34" s="36">
        <v>-1433153.4772483618</v>
      </c>
      <c r="K34" s="36">
        <v>-4259254.1211677603</v>
      </c>
      <c r="L34" s="36">
        <v>-23964770.347491995</v>
      </c>
      <c r="M34" s="36">
        <v>-38006036.055388108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44332296.052498221</v>
      </c>
    </row>
    <row r="35" spans="2:26" x14ac:dyDescent="0.2">
      <c r="B35" s="33" t="s">
        <v>3</v>
      </c>
      <c r="C35" s="33" t="s">
        <v>72</v>
      </c>
      <c r="D35" s="37">
        <v>1</v>
      </c>
      <c r="E35" s="35" t="s">
        <v>29</v>
      </c>
      <c r="F35" s="41">
        <v>-9898270.0375772286</v>
      </c>
      <c r="G35" s="36">
        <v>0</v>
      </c>
      <c r="H35" s="36">
        <v>0</v>
      </c>
      <c r="I35" s="36">
        <v>0</v>
      </c>
      <c r="J35" s="36">
        <v>-981374.25</v>
      </c>
      <c r="K35" s="36">
        <v>-5597910</v>
      </c>
      <c r="L35" s="36">
        <v>-13815792.75</v>
      </c>
      <c r="M35" s="36">
        <v>-445674.75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13546488.637500001</v>
      </c>
    </row>
    <row r="36" spans="2:26" x14ac:dyDescent="0.2">
      <c r="B36" s="33" t="s">
        <v>4</v>
      </c>
      <c r="C36" s="33" t="s">
        <v>73</v>
      </c>
      <c r="D36" s="37">
        <v>1</v>
      </c>
      <c r="E36" s="35" t="s">
        <v>29</v>
      </c>
      <c r="F36" s="41"/>
      <c r="G36" s="36" t="s">
        <v>159</v>
      </c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2:26" x14ac:dyDescent="0.2">
      <c r="B37" s="33" t="s">
        <v>4</v>
      </c>
      <c r="C37" s="33" t="s">
        <v>109</v>
      </c>
      <c r="D37" s="37">
        <v>1</v>
      </c>
      <c r="E37" s="35" t="s">
        <v>29</v>
      </c>
      <c r="F37" s="41"/>
      <c r="G37" s="36" t="s">
        <v>159</v>
      </c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2:26" x14ac:dyDescent="0.2">
      <c r="B38" s="33" t="s">
        <v>4</v>
      </c>
      <c r="C38" s="33" t="s">
        <v>110</v>
      </c>
      <c r="D38" s="37">
        <v>1</v>
      </c>
      <c r="E38" s="35" t="s">
        <v>29</v>
      </c>
      <c r="F38" s="41"/>
      <c r="G38" s="36" t="s">
        <v>159</v>
      </c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2:26" x14ac:dyDescent="0.2">
      <c r="B39" s="33" t="s">
        <v>4</v>
      </c>
      <c r="C39" s="33" t="s">
        <v>111</v>
      </c>
      <c r="D39" s="37">
        <v>1</v>
      </c>
      <c r="E39" s="35" t="s">
        <v>29</v>
      </c>
      <c r="F39" s="41"/>
      <c r="G39" s="36" t="s">
        <v>159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2:26" x14ac:dyDescent="0.2">
      <c r="B40" s="33" t="s">
        <v>4</v>
      </c>
      <c r="C40" s="33" t="s">
        <v>112</v>
      </c>
      <c r="D40" s="37">
        <v>1</v>
      </c>
      <c r="E40" s="35" t="s">
        <v>29</v>
      </c>
      <c r="F40" s="41"/>
      <c r="G40" s="36" t="s">
        <v>159</v>
      </c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2:26" x14ac:dyDescent="0.2">
      <c r="B41" s="33" t="s">
        <v>4</v>
      </c>
      <c r="C41" s="33" t="s">
        <v>70</v>
      </c>
      <c r="D41" s="37">
        <v>1</v>
      </c>
      <c r="E41" s="35" t="s">
        <v>29</v>
      </c>
      <c r="F41" s="41"/>
      <c r="G41" s="36" t="s">
        <v>159</v>
      </c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2:26" x14ac:dyDescent="0.2">
      <c r="B42" s="33" t="s">
        <v>6</v>
      </c>
      <c r="C42" s="33" t="s">
        <v>73</v>
      </c>
      <c r="D42" s="37">
        <v>1</v>
      </c>
      <c r="E42" s="35" t="s">
        <v>29</v>
      </c>
      <c r="F42" s="41"/>
      <c r="G42" s="36" t="s">
        <v>159</v>
      </c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2:26" x14ac:dyDescent="0.2">
      <c r="B43" s="33" t="s">
        <v>6</v>
      </c>
      <c r="C43" s="33" t="s">
        <v>109</v>
      </c>
      <c r="D43" s="37">
        <v>1</v>
      </c>
      <c r="E43" s="35" t="s">
        <v>29</v>
      </c>
      <c r="F43" s="41"/>
      <c r="G43" s="36" t="s">
        <v>159</v>
      </c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2:26" x14ac:dyDescent="0.2">
      <c r="B44" s="33" t="s">
        <v>6</v>
      </c>
      <c r="C44" s="33" t="s">
        <v>110</v>
      </c>
      <c r="D44" s="37">
        <v>1</v>
      </c>
      <c r="E44" s="35" t="s">
        <v>29</v>
      </c>
      <c r="F44" s="41"/>
      <c r="G44" s="36" t="s">
        <v>159</v>
      </c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2:26" x14ac:dyDescent="0.2">
      <c r="B45" s="33" t="s">
        <v>6</v>
      </c>
      <c r="C45" s="33" t="s">
        <v>111</v>
      </c>
      <c r="D45" s="37">
        <v>1</v>
      </c>
      <c r="E45" s="35" t="s">
        <v>29</v>
      </c>
      <c r="F45" s="41"/>
      <c r="G45" s="36" t="s">
        <v>159</v>
      </c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2:26" x14ac:dyDescent="0.2">
      <c r="B46" s="33" t="s">
        <v>6</v>
      </c>
      <c r="C46" s="33" t="s">
        <v>112</v>
      </c>
      <c r="D46" s="37">
        <v>1</v>
      </c>
      <c r="E46" s="35" t="s">
        <v>29</v>
      </c>
      <c r="F46" s="41"/>
      <c r="G46" s="36" t="s">
        <v>159</v>
      </c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2:26" x14ac:dyDescent="0.2">
      <c r="B47" s="33" t="s">
        <v>6</v>
      </c>
      <c r="C47" s="33" t="s">
        <v>70</v>
      </c>
      <c r="D47" s="37">
        <v>1</v>
      </c>
      <c r="E47" s="35" t="s">
        <v>29</v>
      </c>
      <c r="F47" s="41"/>
      <c r="G47" s="36" t="s">
        <v>159</v>
      </c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2:26" x14ac:dyDescent="0.2">
      <c r="B48" s="33" t="s">
        <v>6</v>
      </c>
      <c r="C48" s="33" t="s">
        <v>92</v>
      </c>
      <c r="D48" s="37">
        <v>1</v>
      </c>
      <c r="E48" s="35" t="s">
        <v>29</v>
      </c>
      <c r="F48" s="41"/>
      <c r="G48" s="36" t="s">
        <v>159</v>
      </c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2:26" x14ac:dyDescent="0.2">
      <c r="B49" s="33" t="s">
        <v>6</v>
      </c>
      <c r="C49" s="33" t="s">
        <v>72</v>
      </c>
      <c r="D49" s="37">
        <v>1</v>
      </c>
      <c r="E49" s="35" t="s">
        <v>29</v>
      </c>
      <c r="F49" s="41"/>
      <c r="G49" s="36" t="s">
        <v>159</v>
      </c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2:26" x14ac:dyDescent="0.2">
      <c r="B50" s="33" t="s">
        <v>94</v>
      </c>
      <c r="C50" s="33" t="s">
        <v>160</v>
      </c>
      <c r="D50" s="37">
        <v>0</v>
      </c>
      <c r="E50" s="35" t="s">
        <v>29</v>
      </c>
      <c r="F50" s="41"/>
      <c r="G50" s="36" t="s">
        <v>159</v>
      </c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2:26" x14ac:dyDescent="0.2">
      <c r="B51" s="33" t="s">
        <v>94</v>
      </c>
      <c r="C51" s="33" t="s">
        <v>158</v>
      </c>
      <c r="D51" s="37">
        <v>0</v>
      </c>
      <c r="E51" s="35" t="s">
        <v>29</v>
      </c>
      <c r="F51" s="41"/>
      <c r="G51" s="36" t="s">
        <v>159</v>
      </c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2:26" x14ac:dyDescent="0.2">
      <c r="B52" s="33" t="s">
        <v>94</v>
      </c>
      <c r="C52" s="33" t="s">
        <v>70</v>
      </c>
      <c r="D52" s="37">
        <v>1</v>
      </c>
      <c r="E52" s="35" t="s">
        <v>29</v>
      </c>
      <c r="F52" s="41"/>
      <c r="G52" s="36" t="s">
        <v>159</v>
      </c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2:26" x14ac:dyDescent="0.2">
      <c r="B53" s="33" t="s">
        <v>95</v>
      </c>
      <c r="C53" s="33" t="s">
        <v>160</v>
      </c>
      <c r="D53" s="37">
        <v>0</v>
      </c>
      <c r="E53" s="35" t="s">
        <v>29</v>
      </c>
      <c r="F53" s="41"/>
      <c r="G53" s="36" t="s">
        <v>159</v>
      </c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2:26" x14ac:dyDescent="0.2">
      <c r="B54" s="33" t="s">
        <v>95</v>
      </c>
      <c r="C54" s="33" t="s">
        <v>158</v>
      </c>
      <c r="D54" s="37">
        <v>0</v>
      </c>
      <c r="E54" s="35" t="s">
        <v>29</v>
      </c>
      <c r="F54" s="41"/>
      <c r="G54" s="36" t="s">
        <v>159</v>
      </c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2:26" x14ac:dyDescent="0.2">
      <c r="B55" s="33" t="s">
        <v>95</v>
      </c>
      <c r="C55" s="33" t="s">
        <v>70</v>
      </c>
      <c r="D55" s="37">
        <v>1</v>
      </c>
      <c r="E55" s="35" t="s">
        <v>29</v>
      </c>
      <c r="F55" s="41"/>
      <c r="G55" s="36" t="s">
        <v>159</v>
      </c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2:26" x14ac:dyDescent="0.2">
      <c r="B56" s="33" t="s">
        <v>96</v>
      </c>
      <c r="C56" s="33" t="s">
        <v>161</v>
      </c>
      <c r="D56" s="37">
        <v>0</v>
      </c>
      <c r="E56" s="35" t="s">
        <v>29</v>
      </c>
      <c r="F56" s="41"/>
      <c r="G56" s="36" t="s">
        <v>159</v>
      </c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2:26" x14ac:dyDescent="0.2">
      <c r="B57" s="33" t="s">
        <v>96</v>
      </c>
      <c r="C57" s="33" t="s">
        <v>158</v>
      </c>
      <c r="D57" s="37">
        <v>0</v>
      </c>
      <c r="E57" s="35" t="s">
        <v>29</v>
      </c>
      <c r="F57" s="41"/>
      <c r="G57" s="36" t="s">
        <v>159</v>
      </c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2:26" x14ac:dyDescent="0.2">
      <c r="B58" s="33" t="s">
        <v>96</v>
      </c>
      <c r="C58" s="33" t="s">
        <v>70</v>
      </c>
      <c r="D58" s="37">
        <v>1</v>
      </c>
      <c r="E58" s="35" t="s">
        <v>29</v>
      </c>
      <c r="F58" s="41"/>
      <c r="G58" s="36" t="s">
        <v>159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2:26" x14ac:dyDescent="0.2">
      <c r="B59" s="33" t="s">
        <v>97</v>
      </c>
      <c r="C59" s="33" t="s">
        <v>161</v>
      </c>
      <c r="D59" s="37">
        <v>0</v>
      </c>
      <c r="E59" s="35" t="s">
        <v>29</v>
      </c>
      <c r="F59" s="41"/>
      <c r="G59" s="36" t="s">
        <v>159</v>
      </c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2:26" x14ac:dyDescent="0.2">
      <c r="B60" s="33" t="s">
        <v>97</v>
      </c>
      <c r="C60" s="33" t="s">
        <v>158</v>
      </c>
      <c r="D60" s="37">
        <v>0</v>
      </c>
      <c r="E60" s="35" t="s">
        <v>29</v>
      </c>
      <c r="F60" s="41"/>
      <c r="G60" s="36" t="s">
        <v>159</v>
      </c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2:26" x14ac:dyDescent="0.2">
      <c r="B61" s="33" t="s">
        <v>97</v>
      </c>
      <c r="C61" s="33" t="s">
        <v>162</v>
      </c>
      <c r="D61" s="37">
        <v>0</v>
      </c>
      <c r="E61" s="35" t="s">
        <v>29</v>
      </c>
      <c r="F61" s="41"/>
      <c r="G61" s="36" t="s">
        <v>159</v>
      </c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2:26" x14ac:dyDescent="0.2">
      <c r="B62" s="33" t="s">
        <v>97</v>
      </c>
      <c r="C62" s="33" t="s">
        <v>70</v>
      </c>
      <c r="D62" s="37">
        <v>1</v>
      </c>
      <c r="E62" s="35" t="s">
        <v>29</v>
      </c>
      <c r="F62" s="41"/>
      <c r="G62" s="36" t="s">
        <v>159</v>
      </c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2:26" x14ac:dyDescent="0.2">
      <c r="B63" s="141" t="s">
        <v>115</v>
      </c>
      <c r="C63" s="141" t="s">
        <v>116</v>
      </c>
      <c r="D63" s="142"/>
      <c r="E63" s="143"/>
      <c r="F63" s="41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2:26" x14ac:dyDescent="0.2">
      <c r="B64" s="33" t="s">
        <v>103</v>
      </c>
      <c r="C64" s="33" t="s">
        <v>71</v>
      </c>
      <c r="D64" s="37">
        <v>1</v>
      </c>
      <c r="E64" s="35" t="s">
        <v>29</v>
      </c>
      <c r="F64" s="41">
        <v>-1467491.2793946022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-3135000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2037750</v>
      </c>
    </row>
    <row r="65" spans="2:26" x14ac:dyDescent="0.2">
      <c r="B65" s="33" t="s">
        <v>103</v>
      </c>
      <c r="C65" s="33" t="s">
        <v>91</v>
      </c>
      <c r="D65" s="37">
        <v>1</v>
      </c>
      <c r="E65" s="35" t="s">
        <v>29</v>
      </c>
      <c r="F65" s="41">
        <v>-3191266.9209801271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-6817500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4431375</v>
      </c>
    </row>
    <row r="66" spans="2:26" x14ac:dyDescent="0.2">
      <c r="B66" s="33" t="s">
        <v>104</v>
      </c>
      <c r="C66" s="33" t="s">
        <v>70</v>
      </c>
      <c r="D66" s="37">
        <v>1</v>
      </c>
      <c r="E66" s="35" t="s">
        <v>29</v>
      </c>
      <c r="F66" s="41">
        <v>-1467491.2793946022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-3135000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2037750</v>
      </c>
    </row>
    <row r="67" spans="2:26" x14ac:dyDescent="0.2">
      <c r="B67" s="33" t="s">
        <v>104</v>
      </c>
      <c r="C67" s="33" t="s">
        <v>92</v>
      </c>
      <c r="D67" s="37">
        <v>1</v>
      </c>
      <c r="E67" s="35" t="s">
        <v>29</v>
      </c>
      <c r="F67" s="41">
        <v>-3191266.9209801271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-6817500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4431375</v>
      </c>
    </row>
    <row r="68" spans="2:26" x14ac:dyDescent="0.2">
      <c r="B68" s="33" t="s">
        <v>3</v>
      </c>
      <c r="C68" s="33" t="s">
        <v>70</v>
      </c>
      <c r="D68" s="37">
        <v>1</v>
      </c>
      <c r="E68" s="35" t="s">
        <v>29</v>
      </c>
      <c r="F68" s="41">
        <v>-1467491.2793946022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-3135000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2037750</v>
      </c>
    </row>
    <row r="69" spans="2:26" x14ac:dyDescent="0.2">
      <c r="B69" s="33" t="s">
        <v>3</v>
      </c>
      <c r="C69" s="33" t="s">
        <v>92</v>
      </c>
      <c r="D69" s="37">
        <v>1</v>
      </c>
      <c r="E69" s="35" t="s">
        <v>29</v>
      </c>
      <c r="F69" s="41">
        <v>-3191266.9209801271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-6817500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4431375</v>
      </c>
    </row>
    <row r="70" spans="2:26" x14ac:dyDescent="0.2">
      <c r="B70" s="33" t="s">
        <v>6</v>
      </c>
      <c r="C70" s="33" t="s">
        <v>70</v>
      </c>
      <c r="D70" s="37">
        <v>1</v>
      </c>
      <c r="E70" s="35" t="s">
        <v>29</v>
      </c>
      <c r="F70" s="41">
        <v>-1467491.2793946022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-3135000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2037750</v>
      </c>
    </row>
    <row r="71" spans="2:26" x14ac:dyDescent="0.2">
      <c r="B71" s="33" t="s">
        <v>6</v>
      </c>
      <c r="C71" s="33" t="s">
        <v>92</v>
      </c>
      <c r="D71" s="37">
        <v>1</v>
      </c>
      <c r="E71" s="35" t="s">
        <v>29</v>
      </c>
      <c r="F71" s="41">
        <v>-3191266.9209801271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-6817500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4431375</v>
      </c>
    </row>
    <row r="72" spans="2:26" x14ac:dyDescent="0.2">
      <c r="B72" s="141" t="s">
        <v>117</v>
      </c>
      <c r="C72" s="141" t="s">
        <v>151</v>
      </c>
      <c r="D72" s="142"/>
      <c r="E72" s="143"/>
      <c r="F72" s="41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2:26" x14ac:dyDescent="0.2">
      <c r="B73" s="33" t="s">
        <v>103</v>
      </c>
      <c r="C73" s="33" t="s">
        <v>71</v>
      </c>
      <c r="D73" s="37">
        <v>1</v>
      </c>
      <c r="E73" s="35" t="s">
        <v>29</v>
      </c>
      <c r="F73" s="41">
        <v>-8243228.5263601085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-17610000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11446500</v>
      </c>
    </row>
    <row r="74" spans="2:26" x14ac:dyDescent="0.2">
      <c r="B74" s="33" t="s">
        <v>103</v>
      </c>
      <c r="C74" s="33" t="s">
        <v>91</v>
      </c>
      <c r="D74" s="37">
        <v>1</v>
      </c>
      <c r="E74" s="35" t="s">
        <v>29</v>
      </c>
      <c r="F74" s="41">
        <v>-1552451.3008332369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-3316500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2155725</v>
      </c>
    </row>
    <row r="75" spans="2:26" x14ac:dyDescent="0.2">
      <c r="B75" s="33" t="s">
        <v>104</v>
      </c>
      <c r="C75" s="33" t="s">
        <v>70</v>
      </c>
      <c r="D75" s="37">
        <v>1</v>
      </c>
      <c r="E75" s="35" t="s">
        <v>29</v>
      </c>
      <c r="F75" s="41">
        <v>-8243228.5263601085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-17610000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11446500</v>
      </c>
    </row>
    <row r="76" spans="2:26" x14ac:dyDescent="0.2">
      <c r="B76" s="33" t="s">
        <v>104</v>
      </c>
      <c r="C76" s="33" t="s">
        <v>92</v>
      </c>
      <c r="D76" s="37">
        <v>1</v>
      </c>
      <c r="E76" s="35" t="s">
        <v>29</v>
      </c>
      <c r="F76" s="41">
        <v>-1552451.3008332369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-3316500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2155725</v>
      </c>
    </row>
    <row r="77" spans="2:26" x14ac:dyDescent="0.2">
      <c r="B77" s="33" t="s">
        <v>3</v>
      </c>
      <c r="C77" s="33" t="s">
        <v>70</v>
      </c>
      <c r="D77" s="37">
        <v>1</v>
      </c>
      <c r="E77" s="35" t="s">
        <v>29</v>
      </c>
      <c r="F77" s="41">
        <v>-8243228.5263601085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-17610000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11446500</v>
      </c>
    </row>
    <row r="78" spans="2:26" x14ac:dyDescent="0.2">
      <c r="B78" s="33" t="s">
        <v>3</v>
      </c>
      <c r="C78" s="33" t="s">
        <v>92</v>
      </c>
      <c r="D78" s="37">
        <v>1</v>
      </c>
      <c r="E78" s="35" t="s">
        <v>29</v>
      </c>
      <c r="F78" s="41">
        <v>-1552451.3008332369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-3316500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2155725</v>
      </c>
    </row>
    <row r="79" spans="2:26" x14ac:dyDescent="0.2">
      <c r="B79" s="33" t="s">
        <v>6</v>
      </c>
      <c r="C79" s="33" t="s">
        <v>70</v>
      </c>
      <c r="D79" s="37">
        <v>1</v>
      </c>
      <c r="E79" s="35" t="s">
        <v>29</v>
      </c>
      <c r="F79" s="41">
        <v>-8243228.5263601085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-17610000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11446500</v>
      </c>
    </row>
    <row r="80" spans="2:26" x14ac:dyDescent="0.2">
      <c r="B80" s="33" t="s">
        <v>6</v>
      </c>
      <c r="C80" s="33" t="s">
        <v>92</v>
      </c>
      <c r="D80" s="37">
        <v>1</v>
      </c>
      <c r="E80" s="35" t="s">
        <v>29</v>
      </c>
      <c r="F80" s="41">
        <v>-1552451.3008332369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-3316500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2155725</v>
      </c>
    </row>
    <row r="82" spans="2:26" ht="15" x14ac:dyDescent="0.25">
      <c r="B82" s="28" t="s">
        <v>53</v>
      </c>
      <c r="C82" s="9"/>
      <c r="D82" s="9"/>
      <c r="E82" s="29"/>
      <c r="F82" s="40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2:26" ht="15" x14ac:dyDescent="0.25">
      <c r="B83" s="30" t="s">
        <v>28</v>
      </c>
      <c r="C83" s="30"/>
      <c r="D83" s="30"/>
      <c r="E83" s="31" t="s">
        <v>20</v>
      </c>
      <c r="F83" s="32" t="s">
        <v>48</v>
      </c>
      <c r="G83" s="32">
        <v>2022</v>
      </c>
      <c r="H83" s="32">
        <v>2023</v>
      </c>
      <c r="I83" s="32">
        <v>2024</v>
      </c>
      <c r="J83" s="32">
        <v>2025</v>
      </c>
      <c r="K83" s="32">
        <v>2026</v>
      </c>
      <c r="L83" s="32">
        <v>2027</v>
      </c>
      <c r="M83" s="32">
        <v>2028</v>
      </c>
      <c r="N83" s="32">
        <v>2029</v>
      </c>
      <c r="O83" s="32">
        <v>2030</v>
      </c>
      <c r="P83" s="32">
        <v>2031</v>
      </c>
      <c r="Q83" s="32">
        <v>2032</v>
      </c>
      <c r="R83" s="32">
        <v>2033</v>
      </c>
      <c r="S83" s="32">
        <v>2034</v>
      </c>
      <c r="T83" s="32">
        <v>2035</v>
      </c>
      <c r="U83" s="32">
        <v>2036</v>
      </c>
      <c r="V83" s="32">
        <v>2037</v>
      </c>
      <c r="W83" s="32">
        <v>2038</v>
      </c>
      <c r="X83" s="32">
        <v>2039</v>
      </c>
      <c r="Y83" s="32">
        <v>2040</v>
      </c>
      <c r="Z83" s="32">
        <v>2041</v>
      </c>
    </row>
    <row r="84" spans="2:26" x14ac:dyDescent="0.2">
      <c r="B84" s="33" t="s">
        <v>103</v>
      </c>
      <c r="C84" s="34"/>
      <c r="D84" s="34"/>
      <c r="E84" s="35" t="s">
        <v>29</v>
      </c>
      <c r="F84" s="41">
        <v>-100262695.76746577</v>
      </c>
      <c r="G84" s="36">
        <v>0</v>
      </c>
      <c r="H84" s="36">
        <v>-375367.5</v>
      </c>
      <c r="I84" s="36">
        <v>-1543786.2359418897</v>
      </c>
      <c r="J84" s="36">
        <v>-4520559.6742450399</v>
      </c>
      <c r="K84" s="36">
        <v>-15009757.862804521</v>
      </c>
      <c r="L84" s="36">
        <v>-137147557.19003949</v>
      </c>
      <c r="M84" s="36">
        <v>-56660031.286969066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139917088.83749998</v>
      </c>
    </row>
    <row r="85" spans="2:26" x14ac:dyDescent="0.2">
      <c r="B85" s="33" t="s">
        <v>104</v>
      </c>
      <c r="C85" s="34"/>
      <c r="D85" s="34"/>
      <c r="E85" s="35" t="s">
        <v>29</v>
      </c>
      <c r="F85" s="41">
        <v>-96090316.314093217</v>
      </c>
      <c r="G85" s="36">
        <v>0</v>
      </c>
      <c r="H85" s="36">
        <v>0</v>
      </c>
      <c r="I85" s="36">
        <v>-1907913.4859418897</v>
      </c>
      <c r="J85" s="36">
        <v>-10955549.924245041</v>
      </c>
      <c r="K85" s="36">
        <v>-36707347.862804517</v>
      </c>
      <c r="L85" s="36">
        <v>-103589829.44003949</v>
      </c>
      <c r="M85" s="36">
        <v>-50675239.036969066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131927068.79999998</v>
      </c>
    </row>
    <row r="86" spans="2:26" x14ac:dyDescent="0.2">
      <c r="B86" s="33" t="s">
        <v>2</v>
      </c>
      <c r="C86" s="34"/>
      <c r="D86" s="34"/>
      <c r="E86" s="35" t="s">
        <v>29</v>
      </c>
      <c r="F86" s="41">
        <v>-88032757.042601168</v>
      </c>
      <c r="G86" s="36">
        <v>0</v>
      </c>
      <c r="H86" s="36">
        <v>-318828.75</v>
      </c>
      <c r="I86" s="36">
        <v>-3844459.5</v>
      </c>
      <c r="J86" s="36">
        <v>-20101551</v>
      </c>
      <c r="K86" s="36">
        <v>-54764547.5625</v>
      </c>
      <c r="L86" s="36">
        <v>-84214911.75</v>
      </c>
      <c r="M86" s="36">
        <v>-7221179.25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101357768.05312501</v>
      </c>
    </row>
    <row r="87" spans="2:26" x14ac:dyDescent="0.2">
      <c r="B87" s="33" t="s">
        <v>3</v>
      </c>
      <c r="C87" s="34"/>
      <c r="D87" s="34"/>
      <c r="E87" s="35" t="s">
        <v>29</v>
      </c>
      <c r="F87" s="41">
        <v>-112329265.84869613</v>
      </c>
      <c r="G87" s="36">
        <v>0</v>
      </c>
      <c r="H87" s="36">
        <v>0</v>
      </c>
      <c r="I87" s="36">
        <v>-4009606.2359418897</v>
      </c>
      <c r="J87" s="36">
        <v>-21009449.924245041</v>
      </c>
      <c r="K87" s="36">
        <v>-58458212.425304517</v>
      </c>
      <c r="L87" s="36">
        <v>-90606339.440039486</v>
      </c>
      <c r="M87" s="36">
        <v>-49864915.036969066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136121747.46562499</v>
      </c>
    </row>
    <row r="88" spans="2:26" x14ac:dyDescent="0.2">
      <c r="B88" s="33" t="s">
        <v>4</v>
      </c>
      <c r="C88" s="34"/>
      <c r="D88" s="34"/>
      <c r="E88" s="35" t="s">
        <v>29</v>
      </c>
      <c r="F88" s="41"/>
      <c r="G88" s="36" t="s">
        <v>159</v>
      </c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2:26" x14ac:dyDescent="0.2">
      <c r="B89" s="33" t="s">
        <v>6</v>
      </c>
      <c r="C89" s="34"/>
      <c r="D89" s="34"/>
      <c r="E89" s="35" t="s">
        <v>29</v>
      </c>
      <c r="F89" s="41"/>
      <c r="G89" s="36" t="s">
        <v>159</v>
      </c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2:26" x14ac:dyDescent="0.2">
      <c r="B90" s="33" t="s">
        <v>94</v>
      </c>
      <c r="C90" s="34"/>
      <c r="D90" s="34"/>
      <c r="E90" s="35" t="s">
        <v>29</v>
      </c>
      <c r="F90" s="41"/>
      <c r="G90" s="36" t="s">
        <v>159</v>
      </c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2:26" x14ac:dyDescent="0.2">
      <c r="B91" s="33" t="s">
        <v>95</v>
      </c>
      <c r="C91" s="34"/>
      <c r="D91" s="34"/>
      <c r="E91" s="35" t="s">
        <v>29</v>
      </c>
      <c r="F91" s="41"/>
      <c r="G91" s="36" t="s">
        <v>159</v>
      </c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2:26" x14ac:dyDescent="0.2">
      <c r="B92" s="33" t="s">
        <v>96</v>
      </c>
      <c r="C92" s="34"/>
      <c r="D92" s="34"/>
      <c r="E92" s="35" t="s">
        <v>29</v>
      </c>
      <c r="F92" s="41"/>
      <c r="G92" s="36" t="s">
        <v>159</v>
      </c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2:26" x14ac:dyDescent="0.2">
      <c r="B93" s="33" t="s">
        <v>97</v>
      </c>
      <c r="C93" s="34"/>
      <c r="D93" s="34"/>
      <c r="E93" s="35" t="s">
        <v>29</v>
      </c>
      <c r="F93" s="41"/>
      <c r="G93" s="36" t="s">
        <v>159</v>
      </c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5" spans="2:26" ht="15" x14ac:dyDescent="0.25">
      <c r="B95" s="28" t="s">
        <v>54</v>
      </c>
      <c r="C95" s="9"/>
      <c r="D95" s="9"/>
      <c r="E95" s="29"/>
      <c r="F95" s="40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2:26" ht="15" x14ac:dyDescent="0.25">
      <c r="B96" s="30" t="s">
        <v>28</v>
      </c>
      <c r="C96" s="30"/>
      <c r="D96" s="30"/>
      <c r="E96" s="31" t="s">
        <v>20</v>
      </c>
      <c r="F96" s="32" t="s">
        <v>48</v>
      </c>
      <c r="G96" s="32">
        <v>2022</v>
      </c>
      <c r="H96" s="32">
        <v>2023</v>
      </c>
      <c r="I96" s="32">
        <v>2024</v>
      </c>
      <c r="J96" s="32">
        <v>2025</v>
      </c>
      <c r="K96" s="32">
        <v>2026</v>
      </c>
      <c r="L96" s="32">
        <v>2027</v>
      </c>
      <c r="M96" s="32">
        <v>2028</v>
      </c>
      <c r="N96" s="32">
        <v>2029</v>
      </c>
      <c r="O96" s="32">
        <v>2030</v>
      </c>
      <c r="P96" s="32">
        <v>2031</v>
      </c>
      <c r="Q96" s="32">
        <v>2032</v>
      </c>
      <c r="R96" s="32">
        <v>2033</v>
      </c>
      <c r="S96" s="32">
        <v>2034</v>
      </c>
      <c r="T96" s="32">
        <v>2035</v>
      </c>
      <c r="U96" s="32">
        <v>2036</v>
      </c>
      <c r="V96" s="32">
        <v>2037</v>
      </c>
      <c r="W96" s="32">
        <v>2038</v>
      </c>
      <c r="X96" s="32">
        <v>2039</v>
      </c>
      <c r="Y96" s="32">
        <v>2040</v>
      </c>
      <c r="Z96" s="32">
        <v>2041</v>
      </c>
    </row>
    <row r="97" spans="1:26" x14ac:dyDescent="0.2">
      <c r="B97" s="33" t="s">
        <v>103</v>
      </c>
      <c r="C97" s="34"/>
      <c r="D97" s="34"/>
      <c r="E97" s="35" t="s">
        <v>29</v>
      </c>
      <c r="F97" s="41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</row>
    <row r="98" spans="1:26" x14ac:dyDescent="0.2">
      <c r="B98" s="33" t="s">
        <v>104</v>
      </c>
      <c r="C98" s="34"/>
      <c r="D98" s="34"/>
      <c r="E98" s="35" t="s">
        <v>29</v>
      </c>
      <c r="F98" s="41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</row>
    <row r="99" spans="1:26" x14ac:dyDescent="0.2">
      <c r="B99" s="33" t="s">
        <v>2</v>
      </c>
      <c r="C99" s="34"/>
      <c r="D99" s="34"/>
      <c r="E99" s="35" t="s">
        <v>29</v>
      </c>
      <c r="F99" s="41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</row>
    <row r="100" spans="1:26" x14ac:dyDescent="0.2">
      <c r="B100" s="33" t="s">
        <v>3</v>
      </c>
      <c r="C100" s="34"/>
      <c r="D100" s="34"/>
      <c r="E100" s="35" t="s">
        <v>29</v>
      </c>
      <c r="F100" s="41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</row>
    <row r="101" spans="1:26" x14ac:dyDescent="0.2">
      <c r="B101" s="33" t="s">
        <v>4</v>
      </c>
      <c r="C101" s="34"/>
      <c r="D101" s="34"/>
      <c r="E101" s="35" t="s">
        <v>29</v>
      </c>
      <c r="F101" s="41"/>
      <c r="G101" s="36" t="s">
        <v>159</v>
      </c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x14ac:dyDescent="0.2">
      <c r="B102" s="33" t="s">
        <v>6</v>
      </c>
      <c r="C102" s="34"/>
      <c r="D102" s="34"/>
      <c r="E102" s="35" t="s">
        <v>29</v>
      </c>
      <c r="F102" s="41"/>
      <c r="G102" s="36" t="s">
        <v>159</v>
      </c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x14ac:dyDescent="0.2">
      <c r="B103" s="33" t="s">
        <v>94</v>
      </c>
      <c r="C103" s="34"/>
      <c r="D103" s="34"/>
      <c r="E103" s="35" t="s">
        <v>29</v>
      </c>
      <c r="F103" s="41"/>
      <c r="G103" s="36" t="s">
        <v>159</v>
      </c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x14ac:dyDescent="0.2">
      <c r="B104" s="33" t="s">
        <v>95</v>
      </c>
      <c r="C104" s="34"/>
      <c r="D104" s="34"/>
      <c r="E104" s="35" t="s">
        <v>29</v>
      </c>
      <c r="F104" s="41"/>
      <c r="G104" s="36" t="s">
        <v>159</v>
      </c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x14ac:dyDescent="0.2">
      <c r="B105" s="33" t="s">
        <v>96</v>
      </c>
      <c r="C105" s="34"/>
      <c r="D105" s="34"/>
      <c r="E105" s="35" t="s">
        <v>29</v>
      </c>
      <c r="F105" s="41"/>
      <c r="G105" s="36" t="s">
        <v>159</v>
      </c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x14ac:dyDescent="0.2">
      <c r="B106" s="33" t="s">
        <v>97</v>
      </c>
      <c r="C106" s="34"/>
      <c r="D106" s="34"/>
      <c r="E106" s="35" t="s">
        <v>29</v>
      </c>
      <c r="F106" s="41"/>
      <c r="G106" s="36" t="s">
        <v>159</v>
      </c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8" spans="1:26" ht="15" x14ac:dyDescent="0.25">
      <c r="B108" s="26" t="s">
        <v>99</v>
      </c>
      <c r="C108" s="27"/>
      <c r="D108" s="27"/>
      <c r="E108" s="6"/>
      <c r="F108" s="1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" x14ac:dyDescent="0.25">
      <c r="A109" s="69"/>
      <c r="B109" s="30" t="s">
        <v>28</v>
      </c>
      <c r="C109" s="30" t="s">
        <v>50</v>
      </c>
      <c r="D109" s="31" t="s">
        <v>51</v>
      </c>
      <c r="E109" s="31" t="s">
        <v>20</v>
      </c>
      <c r="F109" s="32" t="s">
        <v>48</v>
      </c>
      <c r="G109" s="32">
        <v>2022</v>
      </c>
      <c r="H109" s="32">
        <v>2023</v>
      </c>
      <c r="I109" s="32">
        <v>2024</v>
      </c>
      <c r="J109" s="32">
        <v>2025</v>
      </c>
      <c r="K109" s="32">
        <v>2026</v>
      </c>
      <c r="L109" s="32">
        <v>2027</v>
      </c>
      <c r="M109" s="32">
        <v>2028</v>
      </c>
      <c r="N109" s="32">
        <v>2029</v>
      </c>
      <c r="O109" s="32">
        <v>2030</v>
      </c>
      <c r="P109" s="32">
        <v>2031</v>
      </c>
      <c r="Q109" s="32">
        <v>2032</v>
      </c>
      <c r="R109" s="32">
        <v>2033</v>
      </c>
      <c r="S109" s="32">
        <v>2034</v>
      </c>
      <c r="T109" s="32">
        <v>2035</v>
      </c>
      <c r="U109" s="32">
        <v>2036</v>
      </c>
      <c r="V109" s="32">
        <v>2037</v>
      </c>
      <c r="W109" s="32">
        <v>2038</v>
      </c>
      <c r="X109" s="32">
        <v>2039</v>
      </c>
      <c r="Y109" s="32">
        <v>2040</v>
      </c>
      <c r="Z109" s="32">
        <v>2041</v>
      </c>
    </row>
    <row r="110" spans="1:26" x14ac:dyDescent="0.2">
      <c r="A110" s="69"/>
      <c r="B110" s="34" t="s">
        <v>103</v>
      </c>
      <c r="C110" s="34" t="s">
        <v>71</v>
      </c>
      <c r="D110" s="35">
        <v>1</v>
      </c>
      <c r="E110" s="35" t="s">
        <v>29</v>
      </c>
      <c r="F110" s="41">
        <v>-5144351.6096649636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-482188.75223082362</v>
      </c>
      <c r="N110" s="36">
        <v>-482188.75223082362</v>
      </c>
      <c r="O110" s="36">
        <v>-482188.75223082362</v>
      </c>
      <c r="P110" s="36">
        <v>-482188.75223082362</v>
      </c>
      <c r="Q110" s="36">
        <v>-482188.75223082362</v>
      </c>
      <c r="R110" s="36">
        <v>-482188.75223082362</v>
      </c>
      <c r="S110" s="36">
        <v>-482188.75223082362</v>
      </c>
      <c r="T110" s="36">
        <v>-482188.75223082362</v>
      </c>
      <c r="U110" s="36">
        <v>-482188.75223082362</v>
      </c>
      <c r="V110" s="36">
        <v>-482188.75223082362</v>
      </c>
      <c r="W110" s="36">
        <v>-482188.75223082362</v>
      </c>
      <c r="X110" s="36">
        <v>-482188.75223082362</v>
      </c>
      <c r="Y110" s="36">
        <v>-482188.75223082362</v>
      </c>
      <c r="Z110" s="36">
        <v>-482188.75223082362</v>
      </c>
    </row>
    <row r="111" spans="1:26" x14ac:dyDescent="0.2">
      <c r="A111" s="69"/>
      <c r="B111" s="34" t="s">
        <v>103</v>
      </c>
      <c r="C111" s="34" t="s">
        <v>91</v>
      </c>
      <c r="D111" s="35">
        <v>1</v>
      </c>
      <c r="E111" s="35" t="s">
        <v>29</v>
      </c>
      <c r="F111" s="41">
        <v>-14552929.739822987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-1364070.6477691759</v>
      </c>
      <c r="N111" s="36">
        <v>-1364070.6477691759</v>
      </c>
      <c r="O111" s="36">
        <v>-1364070.6477691759</v>
      </c>
      <c r="P111" s="36">
        <v>-1364070.6477691759</v>
      </c>
      <c r="Q111" s="36">
        <v>-1364070.6477691759</v>
      </c>
      <c r="R111" s="36">
        <v>-1364070.6477691759</v>
      </c>
      <c r="S111" s="36">
        <v>-1364070.6477691759</v>
      </c>
      <c r="T111" s="36">
        <v>-1364070.6477691759</v>
      </c>
      <c r="U111" s="36">
        <v>-1364070.6477691759</v>
      </c>
      <c r="V111" s="36">
        <v>-1364070.6477691759</v>
      </c>
      <c r="W111" s="36">
        <v>-1364070.6477691759</v>
      </c>
      <c r="X111" s="36">
        <v>-1364070.6477691759</v>
      </c>
      <c r="Y111" s="36">
        <v>-1364070.6477691759</v>
      </c>
      <c r="Z111" s="36">
        <v>-1364070.6477691759</v>
      </c>
    </row>
    <row r="112" spans="1:26" x14ac:dyDescent="0.2">
      <c r="A112" s="69"/>
      <c r="B112" s="34" t="s">
        <v>103</v>
      </c>
      <c r="C112" s="34" t="s">
        <v>70</v>
      </c>
      <c r="D112" s="35">
        <v>1</v>
      </c>
      <c r="E112" s="35" t="s">
        <v>29</v>
      </c>
      <c r="F112" s="41">
        <v>-19644389.897450052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-1841301.7949999999</v>
      </c>
      <c r="N112" s="36">
        <v>-1841301.7949999999</v>
      </c>
      <c r="O112" s="36">
        <v>-1841301.7949999999</v>
      </c>
      <c r="P112" s="36">
        <v>-1841301.7949999999</v>
      </c>
      <c r="Q112" s="36">
        <v>-1841301.7949999999</v>
      </c>
      <c r="R112" s="36">
        <v>-1841301.7949999999</v>
      </c>
      <c r="S112" s="36">
        <v>-1841301.7949999999</v>
      </c>
      <c r="T112" s="36">
        <v>-1841301.7949999999</v>
      </c>
      <c r="U112" s="36">
        <v>-1841301.7949999999</v>
      </c>
      <c r="V112" s="36">
        <v>-1841301.7949999999</v>
      </c>
      <c r="W112" s="36">
        <v>-1841301.7949999999</v>
      </c>
      <c r="X112" s="36">
        <v>-1841301.7949999999</v>
      </c>
      <c r="Y112" s="36">
        <v>-1841301.7949999999</v>
      </c>
      <c r="Z112" s="36">
        <v>-1841301.7949999999</v>
      </c>
    </row>
    <row r="113" spans="1:26" x14ac:dyDescent="0.2">
      <c r="A113" s="69"/>
      <c r="B113" s="34" t="s">
        <v>104</v>
      </c>
      <c r="C113" s="34" t="s">
        <v>69</v>
      </c>
      <c r="D113" s="35">
        <v>1</v>
      </c>
      <c r="E113" s="35" t="s">
        <v>29</v>
      </c>
      <c r="F113" s="41">
        <v>-5238673.4876916604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-453002.43</v>
      </c>
      <c r="M113" s="36">
        <v>-453002.43</v>
      </c>
      <c r="N113" s="36">
        <v>-453002.43</v>
      </c>
      <c r="O113" s="36">
        <v>-453002.43</v>
      </c>
      <c r="P113" s="36">
        <v>-453002.43</v>
      </c>
      <c r="Q113" s="36">
        <v>-453002.43</v>
      </c>
      <c r="R113" s="36">
        <v>-453002.43</v>
      </c>
      <c r="S113" s="36">
        <v>-453002.43</v>
      </c>
      <c r="T113" s="36">
        <v>-453002.43</v>
      </c>
      <c r="U113" s="36">
        <v>-453002.43</v>
      </c>
      <c r="V113" s="36">
        <v>-453002.43</v>
      </c>
      <c r="W113" s="36">
        <v>-453002.43</v>
      </c>
      <c r="X113" s="36">
        <v>-453002.43</v>
      </c>
      <c r="Y113" s="36">
        <v>-453002.43</v>
      </c>
      <c r="Z113" s="36">
        <v>-453002.43</v>
      </c>
    </row>
    <row r="114" spans="1:26" x14ac:dyDescent="0.2">
      <c r="A114" s="69"/>
      <c r="B114" s="34" t="s">
        <v>104</v>
      </c>
      <c r="C114" s="34" t="s">
        <v>70</v>
      </c>
      <c r="D114" s="35">
        <v>1</v>
      </c>
      <c r="E114" s="35" t="s">
        <v>29</v>
      </c>
      <c r="F114" s="41">
        <v>-5144351.6096649636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-482188.75223082362</v>
      </c>
      <c r="N114" s="36">
        <v>-482188.75223082362</v>
      </c>
      <c r="O114" s="36">
        <v>-482188.75223082362</v>
      </c>
      <c r="P114" s="36">
        <v>-482188.75223082362</v>
      </c>
      <c r="Q114" s="36">
        <v>-482188.75223082362</v>
      </c>
      <c r="R114" s="36">
        <v>-482188.75223082362</v>
      </c>
      <c r="S114" s="36">
        <v>-482188.75223082362</v>
      </c>
      <c r="T114" s="36">
        <v>-482188.75223082362</v>
      </c>
      <c r="U114" s="36">
        <v>-482188.75223082362</v>
      </c>
      <c r="V114" s="36">
        <v>-482188.75223082362</v>
      </c>
      <c r="W114" s="36">
        <v>-482188.75223082362</v>
      </c>
      <c r="X114" s="36">
        <v>-482188.75223082362</v>
      </c>
      <c r="Y114" s="36">
        <v>-482188.75223082362</v>
      </c>
      <c r="Z114" s="36">
        <v>-482188.75223082362</v>
      </c>
    </row>
    <row r="115" spans="1:26" x14ac:dyDescent="0.2">
      <c r="A115" s="69"/>
      <c r="B115" s="34" t="s">
        <v>104</v>
      </c>
      <c r="C115" s="34" t="s">
        <v>92</v>
      </c>
      <c r="D115" s="35">
        <v>1</v>
      </c>
      <c r="E115" s="35" t="s">
        <v>29</v>
      </c>
      <c r="F115" s="41">
        <v>-14552929.739822987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-1364070.6477691759</v>
      </c>
      <c r="N115" s="36">
        <v>-1364070.6477691759</v>
      </c>
      <c r="O115" s="36">
        <v>-1364070.6477691759</v>
      </c>
      <c r="P115" s="36">
        <v>-1364070.6477691759</v>
      </c>
      <c r="Q115" s="36">
        <v>-1364070.6477691759</v>
      </c>
      <c r="R115" s="36">
        <v>-1364070.6477691759</v>
      </c>
      <c r="S115" s="36">
        <v>-1364070.6477691759</v>
      </c>
      <c r="T115" s="36">
        <v>-1364070.6477691759</v>
      </c>
      <c r="U115" s="36">
        <v>-1364070.6477691759</v>
      </c>
      <c r="V115" s="36">
        <v>-1364070.6477691759</v>
      </c>
      <c r="W115" s="36">
        <v>-1364070.6477691759</v>
      </c>
      <c r="X115" s="36">
        <v>-1364070.6477691759</v>
      </c>
      <c r="Y115" s="36">
        <v>-1364070.6477691759</v>
      </c>
      <c r="Z115" s="36">
        <v>-1364070.6477691759</v>
      </c>
    </row>
    <row r="116" spans="1:26" x14ac:dyDescent="0.2">
      <c r="A116" s="69"/>
      <c r="B116" s="34" t="s">
        <v>104</v>
      </c>
      <c r="C116" s="34" t="s">
        <v>72</v>
      </c>
      <c r="D116" s="35">
        <v>1</v>
      </c>
      <c r="E116" s="35" t="s">
        <v>29</v>
      </c>
      <c r="F116" s="41">
        <v>-4171801.1771255014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-391029.96</v>
      </c>
      <c r="N116" s="36">
        <v>-391029.96</v>
      </c>
      <c r="O116" s="36">
        <v>-391029.96</v>
      </c>
      <c r="P116" s="36">
        <v>-391029.96</v>
      </c>
      <c r="Q116" s="36">
        <v>-391029.96</v>
      </c>
      <c r="R116" s="36">
        <v>-391029.96</v>
      </c>
      <c r="S116" s="36">
        <v>-391029.96</v>
      </c>
      <c r="T116" s="36">
        <v>-391029.96</v>
      </c>
      <c r="U116" s="36">
        <v>-391029.96</v>
      </c>
      <c r="V116" s="36">
        <v>-391029.96</v>
      </c>
      <c r="W116" s="36">
        <v>-391029.96</v>
      </c>
      <c r="X116" s="36">
        <v>-391029.96</v>
      </c>
      <c r="Y116" s="36">
        <v>-391029.96</v>
      </c>
      <c r="Z116" s="36">
        <v>-391029.96</v>
      </c>
    </row>
    <row r="117" spans="1:26" x14ac:dyDescent="0.2">
      <c r="A117" s="69"/>
      <c r="B117" s="34" t="s">
        <v>104</v>
      </c>
      <c r="C117" s="34" t="s">
        <v>89</v>
      </c>
      <c r="D117" s="35">
        <v>1</v>
      </c>
      <c r="E117" s="35" t="s">
        <v>29</v>
      </c>
      <c r="F117" s="41">
        <v>-8202624.2549982704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-768845.80499999993</v>
      </c>
      <c r="N117" s="36">
        <v>-768845.80499999993</v>
      </c>
      <c r="O117" s="36">
        <v>-768845.80499999993</v>
      </c>
      <c r="P117" s="36">
        <v>-768845.80499999993</v>
      </c>
      <c r="Q117" s="36">
        <v>-768845.80499999993</v>
      </c>
      <c r="R117" s="36">
        <v>-768845.80499999993</v>
      </c>
      <c r="S117" s="36">
        <v>-768845.80499999993</v>
      </c>
      <c r="T117" s="36">
        <v>-768845.80499999993</v>
      </c>
      <c r="U117" s="36">
        <v>-768845.80499999993</v>
      </c>
      <c r="V117" s="36">
        <v>-768845.80499999993</v>
      </c>
      <c r="W117" s="36">
        <v>-768845.80499999993</v>
      </c>
      <c r="X117" s="36">
        <v>-768845.80499999993</v>
      </c>
      <c r="Y117" s="36">
        <v>-768845.80499999993</v>
      </c>
      <c r="Z117" s="36">
        <v>-768845.80499999993</v>
      </c>
    </row>
    <row r="118" spans="1:26" x14ac:dyDescent="0.2">
      <c r="A118" s="69"/>
      <c r="B118" s="34" t="s">
        <v>2</v>
      </c>
      <c r="C118" s="34" t="s">
        <v>105</v>
      </c>
      <c r="D118" s="35">
        <v>1</v>
      </c>
      <c r="E118" s="35" t="s">
        <v>29</v>
      </c>
      <c r="F118" s="41">
        <v>-4592983.6868357249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-397167.86625000002</v>
      </c>
      <c r="M118" s="36">
        <v>-397167.86625000002</v>
      </c>
      <c r="N118" s="36">
        <v>-397167.86625000002</v>
      </c>
      <c r="O118" s="36">
        <v>-397167.86625000002</v>
      </c>
      <c r="P118" s="36">
        <v>-397167.86625000002</v>
      </c>
      <c r="Q118" s="36">
        <v>-397167.86625000002</v>
      </c>
      <c r="R118" s="36">
        <v>-397167.86625000002</v>
      </c>
      <c r="S118" s="36">
        <v>-397167.86625000002</v>
      </c>
      <c r="T118" s="36">
        <v>-397167.86625000002</v>
      </c>
      <c r="U118" s="36">
        <v>-397167.86625000002</v>
      </c>
      <c r="V118" s="36">
        <v>-397167.86625000002</v>
      </c>
      <c r="W118" s="36">
        <v>-397167.86625000002</v>
      </c>
      <c r="X118" s="36">
        <v>-397167.86625000002</v>
      </c>
      <c r="Y118" s="36">
        <v>-397167.86625000002</v>
      </c>
      <c r="Z118" s="36">
        <v>-397167.86625000002</v>
      </c>
    </row>
    <row r="119" spans="1:26" x14ac:dyDescent="0.2">
      <c r="A119" s="69"/>
      <c r="B119" s="34" t="s">
        <v>2</v>
      </c>
      <c r="C119" s="34" t="s">
        <v>106</v>
      </c>
      <c r="D119" s="35">
        <v>1</v>
      </c>
      <c r="E119" s="35" t="s">
        <v>29</v>
      </c>
      <c r="F119" s="41">
        <v>-13890484.032462301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-1201148.1600000001</v>
      </c>
      <c r="M119" s="36">
        <v>-1201148.1600000001</v>
      </c>
      <c r="N119" s="36">
        <v>-1201148.1600000001</v>
      </c>
      <c r="O119" s="36">
        <v>-1201148.1600000001</v>
      </c>
      <c r="P119" s="36">
        <v>-1201148.1600000001</v>
      </c>
      <c r="Q119" s="36">
        <v>-1201148.1600000001</v>
      </c>
      <c r="R119" s="36">
        <v>-1201148.1600000001</v>
      </c>
      <c r="S119" s="36">
        <v>-1201148.1600000001</v>
      </c>
      <c r="T119" s="36">
        <v>-1201148.1600000001</v>
      </c>
      <c r="U119" s="36">
        <v>-1201148.1600000001</v>
      </c>
      <c r="V119" s="36">
        <v>-1201148.1600000001</v>
      </c>
      <c r="W119" s="36">
        <v>-1201148.1600000001</v>
      </c>
      <c r="X119" s="36">
        <v>-1201148.1600000001</v>
      </c>
      <c r="Y119" s="36">
        <v>-1201148.1600000001</v>
      </c>
      <c r="Z119" s="36">
        <v>-1201148.1600000001</v>
      </c>
    </row>
    <row r="120" spans="1:26" x14ac:dyDescent="0.2">
      <c r="A120" s="69"/>
      <c r="B120" s="34" t="s">
        <v>2</v>
      </c>
      <c r="C120" s="34" t="s">
        <v>70</v>
      </c>
      <c r="D120" s="35">
        <v>1</v>
      </c>
      <c r="E120" s="35" t="s">
        <v>29</v>
      </c>
      <c r="F120" s="41">
        <v>-19321038.572647132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-1810993.53</v>
      </c>
      <c r="N120" s="36">
        <v>-1810993.53</v>
      </c>
      <c r="O120" s="36">
        <v>-1810993.53</v>
      </c>
      <c r="P120" s="36">
        <v>-1810993.53</v>
      </c>
      <c r="Q120" s="36">
        <v>-1810993.53</v>
      </c>
      <c r="R120" s="36">
        <v>-1810993.53</v>
      </c>
      <c r="S120" s="36">
        <v>-1810993.53</v>
      </c>
      <c r="T120" s="36">
        <v>-1810993.53</v>
      </c>
      <c r="U120" s="36">
        <v>-1810993.53</v>
      </c>
      <c r="V120" s="36">
        <v>-1810993.53</v>
      </c>
      <c r="W120" s="36">
        <v>-1810993.53</v>
      </c>
      <c r="X120" s="36">
        <v>-1810993.53</v>
      </c>
      <c r="Y120" s="36">
        <v>-1810993.53</v>
      </c>
      <c r="Z120" s="36">
        <v>-1810993.53</v>
      </c>
    </row>
    <row r="121" spans="1:26" x14ac:dyDescent="0.2">
      <c r="A121" s="69"/>
      <c r="B121" s="34" t="s">
        <v>3</v>
      </c>
      <c r="C121" s="34" t="s">
        <v>105</v>
      </c>
      <c r="D121" s="35">
        <v>1</v>
      </c>
      <c r="E121" s="35" t="s">
        <v>29</v>
      </c>
      <c r="F121" s="41">
        <v>-4592983.6868357249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-397167.86625000002</v>
      </c>
      <c r="M121" s="36">
        <v>-397167.86625000002</v>
      </c>
      <c r="N121" s="36">
        <v>-397167.86625000002</v>
      </c>
      <c r="O121" s="36">
        <v>-397167.86625000002</v>
      </c>
      <c r="P121" s="36">
        <v>-397167.86625000002</v>
      </c>
      <c r="Q121" s="36">
        <v>-397167.86625000002</v>
      </c>
      <c r="R121" s="36">
        <v>-397167.86625000002</v>
      </c>
      <c r="S121" s="36">
        <v>-397167.86625000002</v>
      </c>
      <c r="T121" s="36">
        <v>-397167.86625000002</v>
      </c>
      <c r="U121" s="36">
        <v>-397167.86625000002</v>
      </c>
      <c r="V121" s="36">
        <v>-397167.86625000002</v>
      </c>
      <c r="W121" s="36">
        <v>-397167.86625000002</v>
      </c>
      <c r="X121" s="36">
        <v>-397167.86625000002</v>
      </c>
      <c r="Y121" s="36">
        <v>-397167.86625000002</v>
      </c>
      <c r="Z121" s="36">
        <v>-397167.86625000002</v>
      </c>
    </row>
    <row r="122" spans="1:26" x14ac:dyDescent="0.2">
      <c r="A122" s="69"/>
      <c r="B122" s="34" t="s">
        <v>3</v>
      </c>
      <c r="C122" s="34" t="s">
        <v>106</v>
      </c>
      <c r="D122" s="35">
        <v>1</v>
      </c>
      <c r="E122" s="35" t="s">
        <v>29</v>
      </c>
      <c r="F122" s="41">
        <v>-13890484.032462301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-1201148.1600000001</v>
      </c>
      <c r="M122" s="36">
        <v>-1201148.1600000001</v>
      </c>
      <c r="N122" s="36">
        <v>-1201148.1600000001</v>
      </c>
      <c r="O122" s="36">
        <v>-1201148.1600000001</v>
      </c>
      <c r="P122" s="36">
        <v>-1201148.1600000001</v>
      </c>
      <c r="Q122" s="36">
        <v>-1201148.1600000001</v>
      </c>
      <c r="R122" s="36">
        <v>-1201148.1600000001</v>
      </c>
      <c r="S122" s="36">
        <v>-1201148.1600000001</v>
      </c>
      <c r="T122" s="36">
        <v>-1201148.1600000001</v>
      </c>
      <c r="U122" s="36">
        <v>-1201148.1600000001</v>
      </c>
      <c r="V122" s="36">
        <v>-1201148.1600000001</v>
      </c>
      <c r="W122" s="36">
        <v>-1201148.1600000001</v>
      </c>
      <c r="X122" s="36">
        <v>-1201148.1600000001</v>
      </c>
      <c r="Y122" s="36">
        <v>-1201148.1600000001</v>
      </c>
      <c r="Z122" s="36">
        <v>-1201148.1600000001</v>
      </c>
    </row>
    <row r="123" spans="1:26" x14ac:dyDescent="0.2">
      <c r="A123" s="69"/>
      <c r="B123" s="34" t="s">
        <v>3</v>
      </c>
      <c r="C123" s="34" t="s">
        <v>70</v>
      </c>
      <c r="D123" s="35">
        <v>1</v>
      </c>
      <c r="E123" s="35" t="s">
        <v>29</v>
      </c>
      <c r="F123" s="41">
        <v>-5144351.6096649636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-482188.75223082362</v>
      </c>
      <c r="N123" s="36">
        <v>-482188.75223082362</v>
      </c>
      <c r="O123" s="36">
        <v>-482188.75223082362</v>
      </c>
      <c r="P123" s="36">
        <v>-482188.75223082362</v>
      </c>
      <c r="Q123" s="36">
        <v>-482188.75223082362</v>
      </c>
      <c r="R123" s="36">
        <v>-482188.75223082362</v>
      </c>
      <c r="S123" s="36">
        <v>-482188.75223082362</v>
      </c>
      <c r="T123" s="36">
        <v>-482188.75223082362</v>
      </c>
      <c r="U123" s="36">
        <v>-482188.75223082362</v>
      </c>
      <c r="V123" s="36">
        <v>-482188.75223082362</v>
      </c>
      <c r="W123" s="36">
        <v>-482188.75223082362</v>
      </c>
      <c r="X123" s="36">
        <v>-482188.75223082362</v>
      </c>
      <c r="Y123" s="36">
        <v>-482188.75223082362</v>
      </c>
      <c r="Z123" s="36">
        <v>-482188.75223082362</v>
      </c>
    </row>
    <row r="124" spans="1:26" x14ac:dyDescent="0.2">
      <c r="A124" s="69"/>
      <c r="B124" s="34" t="s">
        <v>3</v>
      </c>
      <c r="C124" s="34" t="s">
        <v>92</v>
      </c>
      <c r="D124" s="35">
        <v>1</v>
      </c>
      <c r="E124" s="35" t="s">
        <v>29</v>
      </c>
      <c r="F124" s="41">
        <v>-14552929.739822987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-1364070.6477691759</v>
      </c>
      <c r="N124" s="36">
        <v>-1364070.6477691759</v>
      </c>
      <c r="O124" s="36">
        <v>-1364070.6477691759</v>
      </c>
      <c r="P124" s="36">
        <v>-1364070.6477691759</v>
      </c>
      <c r="Q124" s="36">
        <v>-1364070.6477691759</v>
      </c>
      <c r="R124" s="36">
        <v>-1364070.6477691759</v>
      </c>
      <c r="S124" s="36">
        <v>-1364070.6477691759</v>
      </c>
      <c r="T124" s="36">
        <v>-1364070.6477691759</v>
      </c>
      <c r="U124" s="36">
        <v>-1364070.6477691759</v>
      </c>
      <c r="V124" s="36">
        <v>-1364070.6477691759</v>
      </c>
      <c r="W124" s="36">
        <v>-1364070.6477691759</v>
      </c>
      <c r="X124" s="36">
        <v>-1364070.6477691759</v>
      </c>
      <c r="Y124" s="36">
        <v>-1364070.6477691759</v>
      </c>
      <c r="Z124" s="36">
        <v>-1364070.6477691759</v>
      </c>
    </row>
    <row r="125" spans="1:26" x14ac:dyDescent="0.2">
      <c r="A125" s="69"/>
      <c r="B125" s="34" t="s">
        <v>3</v>
      </c>
      <c r="C125" s="34" t="s">
        <v>72</v>
      </c>
      <c r="D125" s="35">
        <v>1</v>
      </c>
      <c r="E125" s="35" t="s">
        <v>29</v>
      </c>
      <c r="F125" s="41">
        <v>-4446895.7152454695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-416815.03500000003</v>
      </c>
      <c r="N125" s="36">
        <v>-416815.03500000003</v>
      </c>
      <c r="O125" s="36">
        <v>-416815.03500000003</v>
      </c>
      <c r="P125" s="36">
        <v>-416815.03500000003</v>
      </c>
      <c r="Q125" s="36">
        <v>-416815.03500000003</v>
      </c>
      <c r="R125" s="36">
        <v>-416815.03500000003</v>
      </c>
      <c r="S125" s="36">
        <v>-416815.03500000003</v>
      </c>
      <c r="T125" s="36">
        <v>-416815.03500000003</v>
      </c>
      <c r="U125" s="36">
        <v>-416815.03500000003</v>
      </c>
      <c r="V125" s="36">
        <v>-416815.03500000003</v>
      </c>
      <c r="W125" s="36">
        <v>-416815.03500000003</v>
      </c>
      <c r="X125" s="36">
        <v>-416815.03500000003</v>
      </c>
      <c r="Y125" s="36">
        <v>-416815.03500000003</v>
      </c>
      <c r="Z125" s="36">
        <v>-416815.03500000003</v>
      </c>
    </row>
    <row r="126" spans="1:26" x14ac:dyDescent="0.2">
      <c r="A126" s="69"/>
      <c r="B126" s="34" t="s">
        <v>4</v>
      </c>
      <c r="C126" s="34" t="s">
        <v>73</v>
      </c>
      <c r="D126" s="35">
        <v>1</v>
      </c>
      <c r="E126" s="35" t="s">
        <v>29</v>
      </c>
      <c r="F126" s="144"/>
      <c r="G126" s="36" t="s">
        <v>159</v>
      </c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x14ac:dyDescent="0.2">
      <c r="A127" s="69"/>
      <c r="B127" s="34" t="s">
        <v>4</v>
      </c>
      <c r="C127" s="34" t="s">
        <v>109</v>
      </c>
      <c r="D127" s="35">
        <v>1</v>
      </c>
      <c r="E127" s="35" t="s">
        <v>29</v>
      </c>
      <c r="F127" s="144"/>
      <c r="G127" s="36" t="s">
        <v>159</v>
      </c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x14ac:dyDescent="0.2">
      <c r="A128" s="69"/>
      <c r="B128" s="34" t="s">
        <v>4</v>
      </c>
      <c r="C128" s="34" t="s">
        <v>110</v>
      </c>
      <c r="D128" s="35">
        <v>1</v>
      </c>
      <c r="E128" s="35" t="s">
        <v>29</v>
      </c>
      <c r="F128" s="144"/>
      <c r="G128" s="36" t="s">
        <v>159</v>
      </c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x14ac:dyDescent="0.2">
      <c r="A129" s="69"/>
      <c r="B129" s="34" t="s">
        <v>4</v>
      </c>
      <c r="C129" s="34" t="s">
        <v>111</v>
      </c>
      <c r="D129" s="35">
        <v>1</v>
      </c>
      <c r="E129" s="35" t="s">
        <v>29</v>
      </c>
      <c r="F129" s="144"/>
      <c r="G129" s="36" t="s">
        <v>159</v>
      </c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x14ac:dyDescent="0.2">
      <c r="A130" s="69"/>
      <c r="B130" s="34" t="s">
        <v>4</v>
      </c>
      <c r="C130" s="34" t="s">
        <v>112</v>
      </c>
      <c r="D130" s="35">
        <v>1</v>
      </c>
      <c r="E130" s="35" t="s">
        <v>29</v>
      </c>
      <c r="F130" s="144"/>
      <c r="G130" s="36" t="s">
        <v>159</v>
      </c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x14ac:dyDescent="0.2">
      <c r="A131" s="69"/>
      <c r="B131" s="34" t="s">
        <v>4</v>
      </c>
      <c r="C131" s="34" t="s">
        <v>70</v>
      </c>
      <c r="D131" s="35">
        <v>1</v>
      </c>
      <c r="E131" s="35" t="s">
        <v>29</v>
      </c>
      <c r="F131" s="144"/>
      <c r="G131" s="36" t="s">
        <v>159</v>
      </c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x14ac:dyDescent="0.2">
      <c r="A132" s="69"/>
      <c r="B132" s="34" t="s">
        <v>6</v>
      </c>
      <c r="C132" s="34" t="s">
        <v>73</v>
      </c>
      <c r="D132" s="35">
        <v>1</v>
      </c>
      <c r="E132" s="35" t="s">
        <v>29</v>
      </c>
      <c r="F132" s="144"/>
      <c r="G132" s="36" t="s">
        <v>159</v>
      </c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x14ac:dyDescent="0.2">
      <c r="A133" s="69"/>
      <c r="B133" s="34" t="s">
        <v>6</v>
      </c>
      <c r="C133" s="34" t="s">
        <v>109</v>
      </c>
      <c r="D133" s="35">
        <v>1</v>
      </c>
      <c r="E133" s="35" t="s">
        <v>29</v>
      </c>
      <c r="F133" s="144"/>
      <c r="G133" s="36" t="s">
        <v>159</v>
      </c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x14ac:dyDescent="0.2">
      <c r="A134" s="69"/>
      <c r="B134" s="34" t="s">
        <v>6</v>
      </c>
      <c r="C134" s="34" t="s">
        <v>110</v>
      </c>
      <c r="D134" s="35">
        <v>1</v>
      </c>
      <c r="E134" s="35" t="s">
        <v>29</v>
      </c>
      <c r="F134" s="144"/>
      <c r="G134" s="36" t="s">
        <v>159</v>
      </c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x14ac:dyDescent="0.2">
      <c r="A135" s="69"/>
      <c r="B135" s="34" t="s">
        <v>6</v>
      </c>
      <c r="C135" s="34" t="s">
        <v>111</v>
      </c>
      <c r="D135" s="35">
        <v>1</v>
      </c>
      <c r="E135" s="35" t="s">
        <v>29</v>
      </c>
      <c r="F135" s="144"/>
      <c r="G135" s="36" t="s">
        <v>159</v>
      </c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x14ac:dyDescent="0.2">
      <c r="A136" s="69"/>
      <c r="B136" s="34" t="s">
        <v>6</v>
      </c>
      <c r="C136" s="34" t="s">
        <v>112</v>
      </c>
      <c r="D136" s="35">
        <v>1</v>
      </c>
      <c r="E136" s="35" t="s">
        <v>29</v>
      </c>
      <c r="F136" s="144"/>
      <c r="G136" s="36" t="s">
        <v>159</v>
      </c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x14ac:dyDescent="0.2">
      <c r="A137" s="69"/>
      <c r="B137" s="34" t="s">
        <v>6</v>
      </c>
      <c r="C137" s="34" t="s">
        <v>70</v>
      </c>
      <c r="D137" s="35">
        <v>1</v>
      </c>
      <c r="E137" s="35" t="s">
        <v>29</v>
      </c>
      <c r="F137" s="144"/>
      <c r="G137" s="36" t="s">
        <v>159</v>
      </c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x14ac:dyDescent="0.2">
      <c r="A138" s="69"/>
      <c r="B138" s="34" t="s">
        <v>6</v>
      </c>
      <c r="C138" s="34" t="s">
        <v>92</v>
      </c>
      <c r="D138" s="35">
        <v>1</v>
      </c>
      <c r="E138" s="35" t="s">
        <v>29</v>
      </c>
      <c r="F138" s="144"/>
      <c r="G138" s="36" t="s">
        <v>159</v>
      </c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x14ac:dyDescent="0.2">
      <c r="A139" s="69"/>
      <c r="B139" s="34" t="s">
        <v>6</v>
      </c>
      <c r="C139" s="34" t="s">
        <v>72</v>
      </c>
      <c r="D139" s="35">
        <v>1</v>
      </c>
      <c r="E139" s="35" t="s">
        <v>29</v>
      </c>
      <c r="F139" s="145"/>
      <c r="G139" s="72" t="s">
        <v>159</v>
      </c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</row>
    <row r="140" spans="1:26" x14ac:dyDescent="0.2">
      <c r="A140" s="69"/>
      <c r="B140" s="33" t="s">
        <v>94</v>
      </c>
      <c r="C140" s="33" t="s">
        <v>160</v>
      </c>
      <c r="D140" s="37">
        <v>0</v>
      </c>
      <c r="E140" s="35" t="s">
        <v>29</v>
      </c>
      <c r="F140" s="145"/>
      <c r="G140" s="72" t="s">
        <v>159</v>
      </c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</row>
    <row r="141" spans="1:26" x14ac:dyDescent="0.2">
      <c r="A141" s="69"/>
      <c r="B141" s="33" t="s">
        <v>94</v>
      </c>
      <c r="C141" s="33" t="s">
        <v>158</v>
      </c>
      <c r="D141" s="37">
        <v>0</v>
      </c>
      <c r="E141" s="35" t="s">
        <v>29</v>
      </c>
      <c r="F141" s="145"/>
      <c r="G141" s="72" t="s">
        <v>159</v>
      </c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</row>
    <row r="142" spans="1:26" x14ac:dyDescent="0.2">
      <c r="A142" s="69"/>
      <c r="B142" s="33" t="s">
        <v>94</v>
      </c>
      <c r="C142" s="33" t="s">
        <v>70</v>
      </c>
      <c r="D142" s="37">
        <v>1</v>
      </c>
      <c r="E142" s="35" t="s">
        <v>29</v>
      </c>
      <c r="F142" s="145"/>
      <c r="G142" s="72" t="s">
        <v>159</v>
      </c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</row>
    <row r="143" spans="1:26" x14ac:dyDescent="0.2">
      <c r="A143" s="69"/>
      <c r="B143" s="33" t="s">
        <v>95</v>
      </c>
      <c r="C143" s="33" t="s">
        <v>160</v>
      </c>
      <c r="D143" s="37">
        <v>0</v>
      </c>
      <c r="E143" s="35" t="s">
        <v>29</v>
      </c>
      <c r="F143" s="145"/>
      <c r="G143" s="72" t="s">
        <v>159</v>
      </c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</row>
    <row r="144" spans="1:26" x14ac:dyDescent="0.2">
      <c r="A144" s="69"/>
      <c r="B144" s="33" t="s">
        <v>95</v>
      </c>
      <c r="C144" s="33" t="s">
        <v>158</v>
      </c>
      <c r="D144" s="37">
        <v>0</v>
      </c>
      <c r="E144" s="35" t="s">
        <v>29</v>
      </c>
      <c r="F144" s="145"/>
      <c r="G144" s="72" t="s">
        <v>159</v>
      </c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</row>
    <row r="145" spans="1:26" x14ac:dyDescent="0.2">
      <c r="A145" s="69"/>
      <c r="B145" s="33" t="s">
        <v>95</v>
      </c>
      <c r="C145" s="33" t="s">
        <v>70</v>
      </c>
      <c r="D145" s="37">
        <v>1</v>
      </c>
      <c r="E145" s="35" t="s">
        <v>29</v>
      </c>
      <c r="F145" s="145"/>
      <c r="G145" s="72" t="s">
        <v>159</v>
      </c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</row>
    <row r="146" spans="1:26" x14ac:dyDescent="0.2">
      <c r="A146" s="69"/>
      <c r="B146" s="33" t="s">
        <v>96</v>
      </c>
      <c r="C146" s="33" t="s">
        <v>161</v>
      </c>
      <c r="D146" s="37">
        <v>0</v>
      </c>
      <c r="E146" s="35" t="s">
        <v>29</v>
      </c>
      <c r="F146" s="145"/>
      <c r="G146" s="72" t="s">
        <v>159</v>
      </c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</row>
    <row r="147" spans="1:26" x14ac:dyDescent="0.2">
      <c r="A147" s="69"/>
      <c r="B147" s="33" t="s">
        <v>96</v>
      </c>
      <c r="C147" s="33" t="s">
        <v>158</v>
      </c>
      <c r="D147" s="37">
        <v>0</v>
      </c>
      <c r="E147" s="35" t="s">
        <v>29</v>
      </c>
      <c r="F147" s="145"/>
      <c r="G147" s="72" t="s">
        <v>159</v>
      </c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</row>
    <row r="148" spans="1:26" x14ac:dyDescent="0.2">
      <c r="A148" s="69"/>
      <c r="B148" s="33" t="s">
        <v>96</v>
      </c>
      <c r="C148" s="33" t="s">
        <v>70</v>
      </c>
      <c r="D148" s="37">
        <v>1</v>
      </c>
      <c r="E148" s="35" t="s">
        <v>29</v>
      </c>
      <c r="F148" s="145"/>
      <c r="G148" s="72" t="s">
        <v>159</v>
      </c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</row>
    <row r="149" spans="1:26" x14ac:dyDescent="0.2">
      <c r="A149" s="69"/>
      <c r="B149" s="33" t="s">
        <v>97</v>
      </c>
      <c r="C149" s="33" t="s">
        <v>161</v>
      </c>
      <c r="D149" s="37">
        <v>0</v>
      </c>
      <c r="E149" s="35" t="s">
        <v>29</v>
      </c>
      <c r="F149" s="145"/>
      <c r="G149" s="72" t="s">
        <v>159</v>
      </c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</row>
    <row r="150" spans="1:26" x14ac:dyDescent="0.2">
      <c r="A150" s="69"/>
      <c r="B150" s="33" t="s">
        <v>97</v>
      </c>
      <c r="C150" s="33" t="s">
        <v>158</v>
      </c>
      <c r="D150" s="37">
        <v>0</v>
      </c>
      <c r="E150" s="35" t="s">
        <v>29</v>
      </c>
      <c r="F150" s="145"/>
      <c r="G150" s="72" t="s">
        <v>159</v>
      </c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</row>
    <row r="151" spans="1:26" x14ac:dyDescent="0.2">
      <c r="A151" s="69"/>
      <c r="B151" s="33" t="s">
        <v>97</v>
      </c>
      <c r="C151" s="33" t="s">
        <v>162</v>
      </c>
      <c r="D151" s="37">
        <v>0</v>
      </c>
      <c r="E151" s="35" t="s">
        <v>29</v>
      </c>
      <c r="F151" s="145"/>
      <c r="G151" s="72" t="s">
        <v>159</v>
      </c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</row>
    <row r="152" spans="1:26" x14ac:dyDescent="0.2">
      <c r="A152" s="69"/>
      <c r="B152" s="33" t="s">
        <v>97</v>
      </c>
      <c r="C152" s="33" t="s">
        <v>70</v>
      </c>
      <c r="D152" s="37">
        <v>1</v>
      </c>
      <c r="E152" s="35" t="s">
        <v>29</v>
      </c>
      <c r="F152" s="144"/>
      <c r="G152" s="36" t="s">
        <v>159</v>
      </c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4" spans="1:26" ht="15" x14ac:dyDescent="0.25">
      <c r="B154" s="28" t="s">
        <v>56</v>
      </c>
      <c r="C154" s="9"/>
      <c r="D154" s="9"/>
      <c r="E154" s="29"/>
      <c r="F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" x14ac:dyDescent="0.25">
      <c r="B155" s="30" t="s">
        <v>28</v>
      </c>
      <c r="C155" s="30"/>
      <c r="D155" s="30"/>
      <c r="E155" s="31" t="s">
        <v>20</v>
      </c>
      <c r="F155" s="32" t="s">
        <v>48</v>
      </c>
      <c r="G155" s="32">
        <v>2022</v>
      </c>
      <c r="H155" s="32">
        <v>2023</v>
      </c>
      <c r="I155" s="32">
        <v>2024</v>
      </c>
      <c r="J155" s="32">
        <v>2025</v>
      </c>
      <c r="K155" s="32">
        <v>2026</v>
      </c>
      <c r="L155" s="32">
        <v>2027</v>
      </c>
      <c r="M155" s="32">
        <v>2028</v>
      </c>
      <c r="N155" s="32">
        <v>2029</v>
      </c>
      <c r="O155" s="32">
        <v>2030</v>
      </c>
      <c r="P155" s="32">
        <v>2031</v>
      </c>
      <c r="Q155" s="32">
        <v>2032</v>
      </c>
      <c r="R155" s="32">
        <v>2033</v>
      </c>
      <c r="S155" s="32">
        <v>2034</v>
      </c>
      <c r="T155" s="32">
        <v>2035</v>
      </c>
      <c r="U155" s="32">
        <v>2036</v>
      </c>
      <c r="V155" s="32">
        <v>2037</v>
      </c>
      <c r="W155" s="32">
        <v>2038</v>
      </c>
      <c r="X155" s="32">
        <v>2039</v>
      </c>
      <c r="Y155" s="32">
        <v>2040</v>
      </c>
      <c r="Z155" s="32">
        <v>2041</v>
      </c>
    </row>
    <row r="156" spans="1:26" x14ac:dyDescent="0.2">
      <c r="B156" s="33" t="s">
        <v>103</v>
      </c>
      <c r="C156" s="34"/>
      <c r="D156" s="34"/>
      <c r="E156" s="35" t="s">
        <v>29</v>
      </c>
      <c r="F156" s="41">
        <v>-39341671.24693799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-3687561.1949999994</v>
      </c>
      <c r="N156" s="36">
        <v>-3687561.1949999994</v>
      </c>
      <c r="O156" s="36">
        <v>-3687561.1949999994</v>
      </c>
      <c r="P156" s="36">
        <v>-3687561.1949999994</v>
      </c>
      <c r="Q156" s="36">
        <v>-3687561.1949999994</v>
      </c>
      <c r="R156" s="36">
        <v>-3687561.1949999994</v>
      </c>
      <c r="S156" s="36">
        <v>-3687561.1949999994</v>
      </c>
      <c r="T156" s="36">
        <v>-3687561.1949999994</v>
      </c>
      <c r="U156" s="36">
        <v>-3687561.1949999994</v>
      </c>
      <c r="V156" s="36">
        <v>-3687561.1949999994</v>
      </c>
      <c r="W156" s="36">
        <v>-3687561.1949999994</v>
      </c>
      <c r="X156" s="36">
        <v>-3687561.1949999994</v>
      </c>
      <c r="Y156" s="36">
        <v>-3687561.1949999994</v>
      </c>
      <c r="Z156" s="36">
        <v>-3687561.1949999994</v>
      </c>
    </row>
    <row r="157" spans="1:26" x14ac:dyDescent="0.2">
      <c r="B157" s="33" t="s">
        <v>104</v>
      </c>
      <c r="C157" s="34"/>
      <c r="D157" s="34"/>
      <c r="E157" s="35" t="s">
        <v>29</v>
      </c>
      <c r="F157" s="41">
        <v>-37310380.269303381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-453002.43</v>
      </c>
      <c r="M157" s="36">
        <v>-3459137.5949999997</v>
      </c>
      <c r="N157" s="36">
        <v>-3459137.5949999997</v>
      </c>
      <c r="O157" s="36">
        <v>-3459137.5949999997</v>
      </c>
      <c r="P157" s="36">
        <v>-3459137.5949999997</v>
      </c>
      <c r="Q157" s="36">
        <v>-3459137.5949999997</v>
      </c>
      <c r="R157" s="36">
        <v>-3459137.5949999997</v>
      </c>
      <c r="S157" s="36">
        <v>-3459137.5949999997</v>
      </c>
      <c r="T157" s="36">
        <v>-3459137.5949999997</v>
      </c>
      <c r="U157" s="36">
        <v>-3459137.5949999997</v>
      </c>
      <c r="V157" s="36">
        <v>-3459137.5949999997</v>
      </c>
      <c r="W157" s="36">
        <v>-3459137.5949999997</v>
      </c>
      <c r="X157" s="36">
        <v>-3459137.5949999997</v>
      </c>
      <c r="Y157" s="36">
        <v>-3459137.5949999997</v>
      </c>
      <c r="Z157" s="36">
        <v>-3459137.5949999997</v>
      </c>
    </row>
    <row r="158" spans="1:26" x14ac:dyDescent="0.2">
      <c r="B158" s="33" t="s">
        <v>2</v>
      </c>
      <c r="C158" s="34"/>
      <c r="D158" s="34"/>
      <c r="E158" s="35" t="s">
        <v>29</v>
      </c>
      <c r="F158" s="41">
        <v>-37804506.291945167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-1598316.0262500001</v>
      </c>
      <c r="M158" s="36">
        <v>-3409309.5562500004</v>
      </c>
      <c r="N158" s="36">
        <v>-3409309.5562500004</v>
      </c>
      <c r="O158" s="36">
        <v>-3409309.5562500004</v>
      </c>
      <c r="P158" s="36">
        <v>-3409309.5562500004</v>
      </c>
      <c r="Q158" s="36">
        <v>-3409309.5562500004</v>
      </c>
      <c r="R158" s="36">
        <v>-3409309.5562500004</v>
      </c>
      <c r="S158" s="36">
        <v>-3409309.5562500004</v>
      </c>
      <c r="T158" s="36">
        <v>-3409309.5562500004</v>
      </c>
      <c r="U158" s="36">
        <v>-3409309.5562500004</v>
      </c>
      <c r="V158" s="36">
        <v>-3409309.5562500004</v>
      </c>
      <c r="W158" s="36">
        <v>-3409309.5562500004</v>
      </c>
      <c r="X158" s="36">
        <v>-3409309.5562500004</v>
      </c>
      <c r="Y158" s="36">
        <v>-3409309.5562500004</v>
      </c>
      <c r="Z158" s="36">
        <v>-3409309.5562500004</v>
      </c>
    </row>
    <row r="159" spans="1:26" x14ac:dyDescent="0.2">
      <c r="B159" s="33" t="s">
        <v>3</v>
      </c>
      <c r="C159" s="34"/>
      <c r="D159" s="34"/>
      <c r="E159" s="35" t="s">
        <v>29</v>
      </c>
      <c r="F159" s="41">
        <v>-42627644.784031451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-1598316.0262500001</v>
      </c>
      <c r="M159" s="36">
        <v>-3861390.4612499997</v>
      </c>
      <c r="N159" s="36">
        <v>-3861390.4612499997</v>
      </c>
      <c r="O159" s="36">
        <v>-3861390.4612499997</v>
      </c>
      <c r="P159" s="36">
        <v>-3861390.4612499997</v>
      </c>
      <c r="Q159" s="36">
        <v>-3861390.4612499997</v>
      </c>
      <c r="R159" s="36">
        <v>-3861390.4612499997</v>
      </c>
      <c r="S159" s="36">
        <v>-3861390.4612499997</v>
      </c>
      <c r="T159" s="36">
        <v>-3861390.4612499997</v>
      </c>
      <c r="U159" s="36">
        <v>-3861390.4612499997</v>
      </c>
      <c r="V159" s="36">
        <v>-3861390.4612499997</v>
      </c>
      <c r="W159" s="36">
        <v>-3861390.4612499997</v>
      </c>
      <c r="X159" s="36">
        <v>-3861390.4612499997</v>
      </c>
      <c r="Y159" s="36">
        <v>-3861390.4612499997</v>
      </c>
      <c r="Z159" s="36">
        <v>-3861390.4612499997</v>
      </c>
    </row>
    <row r="160" spans="1:26" x14ac:dyDescent="0.2">
      <c r="B160" s="33" t="s">
        <v>4</v>
      </c>
      <c r="C160" s="34"/>
      <c r="D160" s="34"/>
      <c r="E160" s="35" t="s">
        <v>29</v>
      </c>
      <c r="F160" s="41"/>
      <c r="G160" s="72" t="s">
        <v>159</v>
      </c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2:26" x14ac:dyDescent="0.2">
      <c r="B161" s="33" t="s">
        <v>6</v>
      </c>
      <c r="C161" s="34"/>
      <c r="D161" s="34"/>
      <c r="E161" s="35" t="s">
        <v>29</v>
      </c>
      <c r="F161" s="41"/>
      <c r="G161" s="72" t="s">
        <v>159</v>
      </c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2:26" x14ac:dyDescent="0.2">
      <c r="B162" s="33" t="s">
        <v>94</v>
      </c>
      <c r="C162" s="34"/>
      <c r="D162" s="34"/>
      <c r="E162" s="35" t="s">
        <v>29</v>
      </c>
      <c r="F162" s="41"/>
      <c r="G162" s="72" t="s">
        <v>159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2:26" x14ac:dyDescent="0.2">
      <c r="B163" s="33" t="s">
        <v>95</v>
      </c>
      <c r="C163" s="34"/>
      <c r="D163" s="34"/>
      <c r="E163" s="35" t="s">
        <v>29</v>
      </c>
      <c r="F163" s="41"/>
      <c r="G163" s="72" t="s">
        <v>159</v>
      </c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2:26" x14ac:dyDescent="0.2">
      <c r="B164" s="33" t="s">
        <v>96</v>
      </c>
      <c r="C164" s="34"/>
      <c r="D164" s="34"/>
      <c r="E164" s="35" t="s">
        <v>29</v>
      </c>
      <c r="F164" s="41"/>
      <c r="G164" s="72" t="s">
        <v>159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2:26" x14ac:dyDescent="0.2">
      <c r="B165" s="33" t="s">
        <v>97</v>
      </c>
      <c r="C165" s="34"/>
      <c r="D165" s="34"/>
      <c r="E165" s="35" t="s">
        <v>29</v>
      </c>
      <c r="F165" s="41"/>
      <c r="G165" s="36" t="s">
        <v>159</v>
      </c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7" spans="2:26" ht="15" x14ac:dyDescent="0.25">
      <c r="B167" s="28" t="s">
        <v>113</v>
      </c>
      <c r="C167" s="9"/>
      <c r="D167" s="9"/>
      <c r="E167" s="29"/>
      <c r="F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2:26" ht="15" x14ac:dyDescent="0.25">
      <c r="B168" s="30" t="s">
        <v>28</v>
      </c>
      <c r="C168" s="30"/>
      <c r="D168" s="30"/>
      <c r="E168" s="31" t="s">
        <v>20</v>
      </c>
      <c r="F168" s="32" t="s">
        <v>48</v>
      </c>
      <c r="G168" s="32">
        <v>2022</v>
      </c>
      <c r="H168" s="32">
        <v>2023</v>
      </c>
      <c r="I168" s="32">
        <v>2024</v>
      </c>
      <c r="J168" s="32">
        <v>2025</v>
      </c>
      <c r="K168" s="32">
        <v>2026</v>
      </c>
      <c r="L168" s="32">
        <v>2027</v>
      </c>
      <c r="M168" s="32">
        <v>2028</v>
      </c>
      <c r="N168" s="32">
        <v>2029</v>
      </c>
      <c r="O168" s="32">
        <v>2030</v>
      </c>
      <c r="P168" s="32">
        <v>2031</v>
      </c>
      <c r="Q168" s="32">
        <v>2032</v>
      </c>
      <c r="R168" s="32">
        <v>2033</v>
      </c>
      <c r="S168" s="32">
        <v>2034</v>
      </c>
      <c r="T168" s="32">
        <v>2035</v>
      </c>
      <c r="U168" s="32">
        <v>2036</v>
      </c>
      <c r="V168" s="32">
        <v>2037</v>
      </c>
      <c r="W168" s="32">
        <v>2038</v>
      </c>
      <c r="X168" s="32">
        <v>2039</v>
      </c>
      <c r="Y168" s="32">
        <v>2040</v>
      </c>
      <c r="Z168" s="32">
        <v>2041</v>
      </c>
    </row>
    <row r="169" spans="2:26" x14ac:dyDescent="0.2">
      <c r="B169" s="33" t="s">
        <v>103</v>
      </c>
      <c r="C169" s="34"/>
      <c r="D169" s="34"/>
      <c r="E169" s="35" t="s">
        <v>29</v>
      </c>
      <c r="F169" s="41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</row>
    <row r="170" spans="2:26" x14ac:dyDescent="0.2">
      <c r="B170" s="33" t="s">
        <v>104</v>
      </c>
      <c r="C170" s="34"/>
      <c r="D170" s="34"/>
      <c r="E170" s="35" t="s">
        <v>29</v>
      </c>
      <c r="F170" s="41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</row>
    <row r="171" spans="2:26" x14ac:dyDescent="0.2">
      <c r="B171" s="33" t="s">
        <v>2</v>
      </c>
      <c r="C171" s="34"/>
      <c r="D171" s="34"/>
      <c r="E171" s="35" t="s">
        <v>29</v>
      </c>
      <c r="F171" s="41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</row>
    <row r="172" spans="2:26" x14ac:dyDescent="0.2">
      <c r="B172" s="33" t="s">
        <v>3</v>
      </c>
      <c r="C172" s="34"/>
      <c r="D172" s="34"/>
      <c r="E172" s="35" t="s">
        <v>29</v>
      </c>
      <c r="F172" s="41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</row>
    <row r="173" spans="2:26" x14ac:dyDescent="0.2">
      <c r="B173" s="33" t="s">
        <v>4</v>
      </c>
      <c r="C173" s="34"/>
      <c r="D173" s="34"/>
      <c r="E173" s="35" t="s">
        <v>29</v>
      </c>
      <c r="F173" s="41"/>
      <c r="G173" s="72" t="s">
        <v>159</v>
      </c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2:26" x14ac:dyDescent="0.2">
      <c r="B174" s="33" t="s">
        <v>6</v>
      </c>
      <c r="C174" s="34"/>
      <c r="D174" s="34"/>
      <c r="E174" s="35" t="s">
        <v>29</v>
      </c>
      <c r="F174" s="41"/>
      <c r="G174" s="72" t="s">
        <v>159</v>
      </c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2:26" x14ac:dyDescent="0.2">
      <c r="B175" s="33" t="s">
        <v>94</v>
      </c>
      <c r="C175" s="34"/>
      <c r="D175" s="34"/>
      <c r="E175" s="35" t="s">
        <v>29</v>
      </c>
      <c r="F175" s="41"/>
      <c r="G175" s="72" t="s">
        <v>159</v>
      </c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2:26" x14ac:dyDescent="0.2">
      <c r="B176" s="33" t="s">
        <v>95</v>
      </c>
      <c r="C176" s="34"/>
      <c r="D176" s="34"/>
      <c r="E176" s="35" t="s">
        <v>29</v>
      </c>
      <c r="F176" s="41"/>
      <c r="G176" s="72" t="s">
        <v>159</v>
      </c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2:26" x14ac:dyDescent="0.2">
      <c r="B177" s="33" t="s">
        <v>96</v>
      </c>
      <c r="C177" s="34"/>
      <c r="D177" s="34"/>
      <c r="E177" s="35" t="s">
        <v>29</v>
      </c>
      <c r="F177" s="41"/>
      <c r="G177" s="72" t="s">
        <v>159</v>
      </c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2:26" x14ac:dyDescent="0.2">
      <c r="B178" s="33" t="s">
        <v>97</v>
      </c>
      <c r="C178" s="34"/>
      <c r="D178" s="34"/>
      <c r="E178" s="35" t="s">
        <v>29</v>
      </c>
      <c r="F178" s="41"/>
      <c r="G178" s="36" t="s">
        <v>159</v>
      </c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80" spans="2:26" ht="15" x14ac:dyDescent="0.25">
      <c r="B180" s="28" t="s">
        <v>55</v>
      </c>
      <c r="C180" s="9"/>
      <c r="D180" s="9"/>
      <c r="E180" s="29"/>
      <c r="F180" s="40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2:26" ht="15" x14ac:dyDescent="0.25">
      <c r="B181" s="30" t="s">
        <v>28</v>
      </c>
      <c r="C181" s="30"/>
      <c r="D181" s="30"/>
      <c r="E181" s="31" t="s">
        <v>20</v>
      </c>
      <c r="F181" s="32" t="s">
        <v>48</v>
      </c>
      <c r="G181" s="32">
        <v>2022</v>
      </c>
      <c r="H181" s="32">
        <v>2023</v>
      </c>
      <c r="I181" s="32">
        <v>2024</v>
      </c>
      <c r="J181" s="32">
        <v>2025</v>
      </c>
      <c r="K181" s="32">
        <v>2026</v>
      </c>
      <c r="L181" s="32">
        <v>2027</v>
      </c>
      <c r="M181" s="32">
        <v>2028</v>
      </c>
      <c r="N181" s="32">
        <v>2029</v>
      </c>
      <c r="O181" s="32">
        <v>2030</v>
      </c>
      <c r="P181" s="32">
        <v>2031</v>
      </c>
      <c r="Q181" s="32">
        <v>2032</v>
      </c>
      <c r="R181" s="32">
        <v>2033</v>
      </c>
      <c r="S181" s="32">
        <v>2034</v>
      </c>
      <c r="T181" s="32">
        <v>2035</v>
      </c>
      <c r="U181" s="32">
        <v>2036</v>
      </c>
      <c r="V181" s="32">
        <v>2037</v>
      </c>
      <c r="W181" s="32">
        <v>2038</v>
      </c>
      <c r="X181" s="32">
        <v>2039</v>
      </c>
      <c r="Y181" s="32">
        <v>2040</v>
      </c>
      <c r="Z181" s="32">
        <v>2041</v>
      </c>
    </row>
    <row r="182" spans="2:26" x14ac:dyDescent="0.2">
      <c r="B182" s="33" t="s">
        <v>103</v>
      </c>
      <c r="C182" s="34"/>
      <c r="D182" s="34"/>
      <c r="E182" s="35" t="s">
        <v>29</v>
      </c>
      <c r="F182" s="41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</row>
    <row r="183" spans="2:26" x14ac:dyDescent="0.2">
      <c r="B183" s="33" t="s">
        <v>104</v>
      </c>
      <c r="C183" s="34"/>
      <c r="D183" s="34"/>
      <c r="E183" s="35" t="s">
        <v>29</v>
      </c>
      <c r="F183" s="41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</row>
    <row r="184" spans="2:26" x14ac:dyDescent="0.2">
      <c r="B184" s="33" t="s">
        <v>2</v>
      </c>
      <c r="C184" s="34"/>
      <c r="D184" s="34"/>
      <c r="E184" s="35" t="s">
        <v>29</v>
      </c>
      <c r="F184" s="41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</row>
    <row r="185" spans="2:26" x14ac:dyDescent="0.2">
      <c r="B185" s="33" t="s">
        <v>3</v>
      </c>
      <c r="C185" s="34"/>
      <c r="D185" s="34"/>
      <c r="E185" s="35" t="s">
        <v>29</v>
      </c>
      <c r="F185" s="41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</row>
    <row r="186" spans="2:26" x14ac:dyDescent="0.2">
      <c r="B186" s="33" t="s">
        <v>4</v>
      </c>
      <c r="C186" s="34"/>
      <c r="D186" s="34"/>
      <c r="E186" s="35" t="s">
        <v>29</v>
      </c>
      <c r="F186" s="41"/>
      <c r="G186" s="72" t="s">
        <v>159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2:26" x14ac:dyDescent="0.2">
      <c r="B187" s="33" t="s">
        <v>6</v>
      </c>
      <c r="C187" s="34"/>
      <c r="D187" s="34"/>
      <c r="E187" s="35" t="s">
        <v>29</v>
      </c>
      <c r="F187" s="41"/>
      <c r="G187" s="72" t="s">
        <v>159</v>
      </c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2:26" x14ac:dyDescent="0.2">
      <c r="B188" s="33" t="s">
        <v>94</v>
      </c>
      <c r="C188" s="34"/>
      <c r="D188" s="34"/>
      <c r="E188" s="35" t="s">
        <v>29</v>
      </c>
      <c r="F188" s="41"/>
      <c r="G188" s="72" t="s">
        <v>159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2:26" x14ac:dyDescent="0.2">
      <c r="B189" s="33" t="s">
        <v>95</v>
      </c>
      <c r="C189" s="34"/>
      <c r="D189" s="34"/>
      <c r="E189" s="35" t="s">
        <v>29</v>
      </c>
      <c r="F189" s="41"/>
      <c r="G189" s="72" t="s">
        <v>159</v>
      </c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2:26" x14ac:dyDescent="0.2">
      <c r="B190" s="33" t="s">
        <v>96</v>
      </c>
      <c r="C190" s="34"/>
      <c r="D190" s="34"/>
      <c r="E190" s="35" t="s">
        <v>29</v>
      </c>
      <c r="F190" s="41"/>
      <c r="G190" s="72" t="s">
        <v>159</v>
      </c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2:26" x14ac:dyDescent="0.2">
      <c r="B191" s="33" t="s">
        <v>97</v>
      </c>
      <c r="C191" s="34"/>
      <c r="D191" s="34"/>
      <c r="E191" s="35" t="s">
        <v>29</v>
      </c>
      <c r="F191" s="41"/>
      <c r="G191" s="36" t="s">
        <v>159</v>
      </c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4" spans="2:26" ht="15" x14ac:dyDescent="0.25">
      <c r="B194" s="28" t="s">
        <v>8</v>
      </c>
      <c r="C194" s="9"/>
      <c r="D194" s="9"/>
      <c r="E194" s="29"/>
      <c r="F194" s="40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2:26" ht="15" x14ac:dyDescent="0.25">
      <c r="B195" s="30" t="s">
        <v>28</v>
      </c>
      <c r="C195" s="30"/>
      <c r="D195" s="30"/>
      <c r="E195" s="31" t="s">
        <v>20</v>
      </c>
      <c r="F195" s="32" t="s">
        <v>48</v>
      </c>
      <c r="G195" s="32">
        <v>2022</v>
      </c>
      <c r="H195" s="32">
        <v>2023</v>
      </c>
      <c r="I195" s="32">
        <v>2024</v>
      </c>
      <c r="J195" s="32">
        <v>2025</v>
      </c>
      <c r="K195" s="32">
        <v>2026</v>
      </c>
      <c r="L195" s="32">
        <v>2027</v>
      </c>
      <c r="M195" s="32">
        <v>2028</v>
      </c>
      <c r="N195" s="32">
        <v>2029</v>
      </c>
      <c r="O195" s="32">
        <v>2030</v>
      </c>
      <c r="P195" s="32">
        <v>2031</v>
      </c>
      <c r="Q195" s="32">
        <v>2032</v>
      </c>
      <c r="R195" s="32">
        <v>2033</v>
      </c>
      <c r="S195" s="32">
        <v>2034</v>
      </c>
      <c r="T195" s="32">
        <v>2035</v>
      </c>
      <c r="U195" s="32">
        <v>2036</v>
      </c>
      <c r="V195" s="32">
        <v>2037</v>
      </c>
      <c r="W195" s="32">
        <v>2038</v>
      </c>
      <c r="X195" s="32">
        <v>2039</v>
      </c>
      <c r="Y195" s="32">
        <v>2040</v>
      </c>
      <c r="Z195" s="32">
        <v>2041</v>
      </c>
    </row>
    <row r="196" spans="2:26" x14ac:dyDescent="0.2">
      <c r="B196" s="33" t="s">
        <v>103</v>
      </c>
      <c r="C196" s="34"/>
      <c r="D196" s="34"/>
      <c r="E196" s="35" t="s">
        <v>29</v>
      </c>
      <c r="F196" s="41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</row>
    <row r="197" spans="2:26" x14ac:dyDescent="0.2">
      <c r="B197" s="33" t="s">
        <v>104</v>
      </c>
      <c r="C197" s="34"/>
      <c r="D197" s="34"/>
      <c r="E197" s="35" t="s">
        <v>29</v>
      </c>
      <c r="F197" s="41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</row>
    <row r="198" spans="2:26" x14ac:dyDescent="0.2">
      <c r="B198" s="33" t="s">
        <v>2</v>
      </c>
      <c r="C198" s="34"/>
      <c r="D198" s="34"/>
      <c r="E198" s="35" t="s">
        <v>29</v>
      </c>
      <c r="F198" s="41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</row>
    <row r="199" spans="2:26" x14ac:dyDescent="0.2">
      <c r="B199" s="33" t="s">
        <v>3</v>
      </c>
      <c r="C199" s="34"/>
      <c r="D199" s="34"/>
      <c r="E199" s="35" t="s">
        <v>29</v>
      </c>
      <c r="F199" s="41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</row>
    <row r="200" spans="2:26" x14ac:dyDescent="0.2">
      <c r="B200" s="33" t="s">
        <v>4</v>
      </c>
      <c r="C200" s="34"/>
      <c r="D200" s="34"/>
      <c r="E200" s="35" t="s">
        <v>29</v>
      </c>
      <c r="F200" s="41"/>
      <c r="G200" s="72" t="s">
        <v>159</v>
      </c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2:26" x14ac:dyDescent="0.2">
      <c r="B201" s="33" t="s">
        <v>6</v>
      </c>
      <c r="C201" s="34"/>
      <c r="D201" s="34"/>
      <c r="E201" s="35" t="s">
        <v>29</v>
      </c>
      <c r="F201" s="41"/>
      <c r="G201" s="72" t="s">
        <v>159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2:26" x14ac:dyDescent="0.2">
      <c r="B202" s="33" t="s">
        <v>94</v>
      </c>
      <c r="C202" s="34"/>
      <c r="D202" s="34"/>
      <c r="E202" s="35" t="s">
        <v>29</v>
      </c>
      <c r="F202" s="41"/>
      <c r="G202" s="72" t="s">
        <v>159</v>
      </c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2:26" x14ac:dyDescent="0.2">
      <c r="B203" s="33" t="s">
        <v>95</v>
      </c>
      <c r="C203" s="34"/>
      <c r="D203" s="34"/>
      <c r="E203" s="35" t="s">
        <v>29</v>
      </c>
      <c r="F203" s="41"/>
      <c r="G203" s="72" t="s">
        <v>159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2:26" x14ac:dyDescent="0.2">
      <c r="B204" s="33" t="s">
        <v>96</v>
      </c>
      <c r="C204" s="34"/>
      <c r="D204" s="34"/>
      <c r="E204" s="35" t="s">
        <v>29</v>
      </c>
      <c r="F204" s="41"/>
      <c r="G204" s="72" t="s">
        <v>159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2:26" x14ac:dyDescent="0.2">
      <c r="B205" s="33" t="s">
        <v>97</v>
      </c>
      <c r="C205" s="34"/>
      <c r="D205" s="34"/>
      <c r="E205" s="35" t="s">
        <v>29</v>
      </c>
      <c r="F205" s="41"/>
      <c r="G205" s="36" t="s">
        <v>159</v>
      </c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7" spans="2:26" ht="15" x14ac:dyDescent="0.25">
      <c r="B207" s="28" t="s">
        <v>9</v>
      </c>
      <c r="C207" s="9"/>
      <c r="D207" s="9"/>
      <c r="E207" s="29"/>
      <c r="F207" s="40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2:26" ht="15" x14ac:dyDescent="0.25">
      <c r="B208" s="30" t="s">
        <v>28</v>
      </c>
      <c r="C208" s="30"/>
      <c r="D208" s="30"/>
      <c r="E208" s="31" t="s">
        <v>20</v>
      </c>
      <c r="F208" s="32" t="s">
        <v>48</v>
      </c>
      <c r="G208" s="32">
        <v>2022</v>
      </c>
      <c r="H208" s="32">
        <v>2023</v>
      </c>
      <c r="I208" s="32">
        <v>2024</v>
      </c>
      <c r="J208" s="32">
        <v>2025</v>
      </c>
      <c r="K208" s="32">
        <v>2026</v>
      </c>
      <c r="L208" s="32">
        <v>2027</v>
      </c>
      <c r="M208" s="32">
        <v>2028</v>
      </c>
      <c r="N208" s="32">
        <v>2029</v>
      </c>
      <c r="O208" s="32">
        <v>2030</v>
      </c>
      <c r="P208" s="32">
        <v>2031</v>
      </c>
      <c r="Q208" s="32">
        <v>2032</v>
      </c>
      <c r="R208" s="32">
        <v>2033</v>
      </c>
      <c r="S208" s="32">
        <v>2034</v>
      </c>
      <c r="T208" s="32">
        <v>2035</v>
      </c>
      <c r="U208" s="32">
        <v>2036</v>
      </c>
      <c r="V208" s="32">
        <v>2037</v>
      </c>
      <c r="W208" s="32">
        <v>2038</v>
      </c>
      <c r="X208" s="32">
        <v>2039</v>
      </c>
      <c r="Y208" s="32">
        <v>2040</v>
      </c>
      <c r="Z208" s="32">
        <v>2041</v>
      </c>
    </row>
    <row r="209" spans="2:26" x14ac:dyDescent="0.2">
      <c r="B209" s="33" t="s">
        <v>103</v>
      </c>
      <c r="C209" s="34"/>
      <c r="D209" s="34"/>
      <c r="E209" s="35" t="s">
        <v>29</v>
      </c>
      <c r="F209" s="41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</row>
    <row r="210" spans="2:26" x14ac:dyDescent="0.2">
      <c r="B210" s="33" t="s">
        <v>104</v>
      </c>
      <c r="C210" s="34"/>
      <c r="D210" s="34"/>
      <c r="E210" s="35" t="s">
        <v>29</v>
      </c>
      <c r="F210" s="41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</row>
    <row r="211" spans="2:26" x14ac:dyDescent="0.2">
      <c r="B211" s="33" t="s">
        <v>2</v>
      </c>
      <c r="C211" s="34"/>
      <c r="D211" s="34"/>
      <c r="E211" s="35" t="s">
        <v>29</v>
      </c>
      <c r="F211" s="41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</row>
    <row r="212" spans="2:26" x14ac:dyDescent="0.2">
      <c r="B212" s="33" t="s">
        <v>3</v>
      </c>
      <c r="C212" s="34"/>
      <c r="D212" s="34"/>
      <c r="E212" s="35" t="s">
        <v>29</v>
      </c>
      <c r="F212" s="41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</row>
    <row r="213" spans="2:26" x14ac:dyDescent="0.2">
      <c r="B213" s="33" t="s">
        <v>4</v>
      </c>
      <c r="C213" s="34"/>
      <c r="D213" s="34"/>
      <c r="E213" s="35" t="s">
        <v>29</v>
      </c>
      <c r="F213" s="41"/>
      <c r="G213" s="72" t="s">
        <v>159</v>
      </c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2:26" x14ac:dyDescent="0.2">
      <c r="B214" s="33" t="s">
        <v>6</v>
      </c>
      <c r="C214" s="34"/>
      <c r="D214" s="34"/>
      <c r="E214" s="35" t="s">
        <v>29</v>
      </c>
      <c r="F214" s="41"/>
      <c r="G214" s="72" t="s">
        <v>159</v>
      </c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2:26" x14ac:dyDescent="0.2">
      <c r="B215" s="33" t="s">
        <v>94</v>
      </c>
      <c r="C215" s="34"/>
      <c r="D215" s="34"/>
      <c r="E215" s="35" t="s">
        <v>29</v>
      </c>
      <c r="F215" s="41"/>
      <c r="G215" s="72" t="s">
        <v>159</v>
      </c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2:26" x14ac:dyDescent="0.2">
      <c r="B216" s="33" t="s">
        <v>95</v>
      </c>
      <c r="C216" s="34"/>
      <c r="D216" s="34"/>
      <c r="E216" s="35" t="s">
        <v>29</v>
      </c>
      <c r="F216" s="41"/>
      <c r="G216" s="72" t="s">
        <v>159</v>
      </c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2:26" x14ac:dyDescent="0.2">
      <c r="B217" s="33" t="s">
        <v>96</v>
      </c>
      <c r="C217" s="34"/>
      <c r="D217" s="34"/>
      <c r="E217" s="35" t="s">
        <v>29</v>
      </c>
      <c r="F217" s="41"/>
      <c r="G217" s="72" t="s">
        <v>159</v>
      </c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2:26" x14ac:dyDescent="0.2">
      <c r="B218" s="33" t="s">
        <v>97</v>
      </c>
      <c r="C218" s="34"/>
      <c r="D218" s="34"/>
      <c r="E218" s="35" t="s">
        <v>29</v>
      </c>
      <c r="F218" s="41"/>
      <c r="G218" s="36" t="s">
        <v>159</v>
      </c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20" spans="2:26" ht="15" x14ac:dyDescent="0.25">
      <c r="B220" s="28" t="s">
        <v>119</v>
      </c>
      <c r="C220" s="9"/>
      <c r="D220" s="9"/>
      <c r="E220" s="29"/>
      <c r="F220" s="40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2:26" ht="15" x14ac:dyDescent="0.25">
      <c r="B221" s="30" t="s">
        <v>28</v>
      </c>
      <c r="C221" s="30"/>
      <c r="D221" s="30"/>
      <c r="E221" s="31" t="s">
        <v>20</v>
      </c>
      <c r="F221" s="32" t="s">
        <v>48</v>
      </c>
      <c r="G221" s="32">
        <v>2022</v>
      </c>
      <c r="H221" s="32">
        <v>2023</v>
      </c>
      <c r="I221" s="32">
        <v>2024</v>
      </c>
      <c r="J221" s="32">
        <v>2025</v>
      </c>
      <c r="K221" s="32">
        <v>2026</v>
      </c>
      <c r="L221" s="32">
        <v>2027</v>
      </c>
      <c r="M221" s="32">
        <v>2028</v>
      </c>
      <c r="N221" s="32">
        <v>2029</v>
      </c>
      <c r="O221" s="32">
        <v>2030</v>
      </c>
      <c r="P221" s="32">
        <v>2031</v>
      </c>
      <c r="Q221" s="32">
        <v>2032</v>
      </c>
      <c r="R221" s="32">
        <v>2033</v>
      </c>
      <c r="S221" s="32">
        <v>2034</v>
      </c>
      <c r="T221" s="32">
        <v>2035</v>
      </c>
      <c r="U221" s="32">
        <v>2036</v>
      </c>
      <c r="V221" s="32">
        <v>2037</v>
      </c>
      <c r="W221" s="32">
        <v>2038</v>
      </c>
      <c r="X221" s="32">
        <v>2039</v>
      </c>
      <c r="Y221" s="32">
        <v>2040</v>
      </c>
      <c r="Z221" s="32">
        <v>2041</v>
      </c>
    </row>
    <row r="222" spans="2:26" x14ac:dyDescent="0.2">
      <c r="B222" s="33" t="s">
        <v>103</v>
      </c>
      <c r="C222" s="34"/>
      <c r="D222" s="34"/>
      <c r="E222" s="35" t="s">
        <v>29</v>
      </c>
      <c r="F222" s="41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</row>
    <row r="223" spans="2:26" x14ac:dyDescent="0.2">
      <c r="B223" s="33" t="s">
        <v>104</v>
      </c>
      <c r="C223" s="34"/>
      <c r="D223" s="34"/>
      <c r="E223" s="35" t="s">
        <v>29</v>
      </c>
      <c r="F223" s="41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</row>
    <row r="224" spans="2:26" x14ac:dyDescent="0.2">
      <c r="B224" s="33" t="s">
        <v>2</v>
      </c>
      <c r="C224" s="34"/>
      <c r="D224" s="34"/>
      <c r="E224" s="35" t="s">
        <v>29</v>
      </c>
      <c r="F224" s="41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</row>
    <row r="225" spans="2:26" x14ac:dyDescent="0.2">
      <c r="B225" s="33" t="s">
        <v>3</v>
      </c>
      <c r="C225" s="34"/>
      <c r="D225" s="34"/>
      <c r="E225" s="35" t="s">
        <v>29</v>
      </c>
      <c r="F225" s="41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</row>
    <row r="226" spans="2:26" x14ac:dyDescent="0.2">
      <c r="B226" s="33" t="s">
        <v>4</v>
      </c>
      <c r="C226" s="34"/>
      <c r="D226" s="34"/>
      <c r="E226" s="35" t="s">
        <v>29</v>
      </c>
      <c r="F226" s="41"/>
      <c r="G226" s="72" t="s">
        <v>159</v>
      </c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2:26" x14ac:dyDescent="0.2">
      <c r="B227" s="33" t="s">
        <v>6</v>
      </c>
      <c r="C227" s="34"/>
      <c r="D227" s="34"/>
      <c r="E227" s="35" t="s">
        <v>29</v>
      </c>
      <c r="F227" s="41"/>
      <c r="G227" s="72" t="s">
        <v>159</v>
      </c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2:26" x14ac:dyDescent="0.2">
      <c r="B228" s="33" t="s">
        <v>94</v>
      </c>
      <c r="C228" s="34"/>
      <c r="D228" s="34"/>
      <c r="E228" s="35" t="s">
        <v>29</v>
      </c>
      <c r="F228" s="41"/>
      <c r="G228" s="72" t="s">
        <v>159</v>
      </c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2:26" x14ac:dyDescent="0.2">
      <c r="B229" s="33" t="s">
        <v>95</v>
      </c>
      <c r="C229" s="34"/>
      <c r="D229" s="34"/>
      <c r="E229" s="35" t="s">
        <v>29</v>
      </c>
      <c r="F229" s="41"/>
      <c r="G229" s="72" t="s">
        <v>159</v>
      </c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2:26" x14ac:dyDescent="0.2">
      <c r="B230" s="33" t="s">
        <v>96</v>
      </c>
      <c r="C230" s="34"/>
      <c r="D230" s="34"/>
      <c r="E230" s="35" t="s">
        <v>29</v>
      </c>
      <c r="F230" s="41"/>
      <c r="G230" s="72" t="s">
        <v>159</v>
      </c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2:26" x14ac:dyDescent="0.2">
      <c r="B231" s="33" t="s">
        <v>97</v>
      </c>
      <c r="C231" s="34"/>
      <c r="D231" s="34"/>
      <c r="E231" s="35" t="s">
        <v>29</v>
      </c>
      <c r="F231" s="41"/>
      <c r="G231" s="36" t="s">
        <v>159</v>
      </c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2:26" ht="15" x14ac:dyDescent="0.25">
      <c r="B232" s="58"/>
    </row>
    <row r="233" spans="2:26" ht="15" x14ac:dyDescent="0.25">
      <c r="B233" s="28" t="s">
        <v>134</v>
      </c>
      <c r="C233" s="9"/>
      <c r="D233" s="9"/>
      <c r="E233" s="29"/>
      <c r="F233" s="40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2:26" ht="15" x14ac:dyDescent="0.25">
      <c r="B234" s="30" t="s">
        <v>28</v>
      </c>
      <c r="C234" s="30"/>
      <c r="D234" s="30"/>
      <c r="E234" s="31" t="s">
        <v>20</v>
      </c>
      <c r="F234" s="32" t="s">
        <v>48</v>
      </c>
      <c r="G234" s="32">
        <v>2022</v>
      </c>
      <c r="H234" s="32">
        <v>2023</v>
      </c>
      <c r="I234" s="32">
        <v>2024</v>
      </c>
      <c r="J234" s="32">
        <v>2025</v>
      </c>
      <c r="K234" s="32">
        <v>2026</v>
      </c>
      <c r="L234" s="32">
        <v>2027</v>
      </c>
      <c r="M234" s="32">
        <v>2028</v>
      </c>
      <c r="N234" s="32">
        <v>2029</v>
      </c>
      <c r="O234" s="32">
        <v>2030</v>
      </c>
      <c r="P234" s="32">
        <v>2031</v>
      </c>
      <c r="Q234" s="32">
        <v>2032</v>
      </c>
      <c r="R234" s="32">
        <v>2033</v>
      </c>
      <c r="S234" s="32">
        <v>2034</v>
      </c>
      <c r="T234" s="32">
        <v>2035</v>
      </c>
      <c r="U234" s="32">
        <v>2036</v>
      </c>
      <c r="V234" s="32">
        <v>2037</v>
      </c>
      <c r="W234" s="32">
        <v>2038</v>
      </c>
      <c r="X234" s="32">
        <v>2039</v>
      </c>
      <c r="Y234" s="32">
        <v>2040</v>
      </c>
      <c r="Z234" s="32">
        <v>2041</v>
      </c>
    </row>
    <row r="235" spans="2:26" x14ac:dyDescent="0.2">
      <c r="B235" s="33" t="s">
        <v>103</v>
      </c>
      <c r="C235" s="34"/>
      <c r="D235" s="34"/>
      <c r="E235" s="35" t="s">
        <v>29</v>
      </c>
      <c r="F235" s="41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</row>
    <row r="236" spans="2:26" x14ac:dyDescent="0.2">
      <c r="B236" s="33" t="s">
        <v>104</v>
      </c>
      <c r="C236" s="34"/>
      <c r="D236" s="34"/>
      <c r="E236" s="35" t="s">
        <v>29</v>
      </c>
      <c r="F236" s="41">
        <v>3232701071.4787264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3609585647.6776142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</row>
    <row r="237" spans="2:26" x14ac:dyDescent="0.2">
      <c r="B237" s="33" t="s">
        <v>2</v>
      </c>
      <c r="C237" s="34"/>
      <c r="D237" s="34"/>
      <c r="E237" s="35" t="s">
        <v>29</v>
      </c>
      <c r="F237" s="41">
        <v>3525367755.1390123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3936372887.6776137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</row>
    <row r="238" spans="2:26" x14ac:dyDescent="0.2">
      <c r="B238" s="33" t="s">
        <v>3</v>
      </c>
      <c r="C238" s="34"/>
      <c r="D238" s="34"/>
      <c r="E238" s="35" t="s">
        <v>29</v>
      </c>
      <c r="F238" s="41">
        <v>3525367755.1390123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3936372887.6776137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</row>
    <row r="239" spans="2:26" x14ac:dyDescent="0.2">
      <c r="B239" s="33" t="s">
        <v>4</v>
      </c>
      <c r="C239" s="34"/>
      <c r="D239" s="34"/>
      <c r="E239" s="35" t="s">
        <v>29</v>
      </c>
      <c r="F239" s="41"/>
      <c r="G239" s="72" t="s">
        <v>159</v>
      </c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2:26" x14ac:dyDescent="0.2">
      <c r="B240" s="33" t="s">
        <v>6</v>
      </c>
      <c r="C240" s="34"/>
      <c r="D240" s="34"/>
      <c r="E240" s="35" t="s">
        <v>29</v>
      </c>
      <c r="F240" s="41"/>
      <c r="G240" s="72" t="s">
        <v>159</v>
      </c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2:26" x14ac:dyDescent="0.2">
      <c r="B241" s="33" t="s">
        <v>94</v>
      </c>
      <c r="C241" s="34"/>
      <c r="D241" s="34"/>
      <c r="E241" s="35" t="s">
        <v>29</v>
      </c>
      <c r="F241" s="41"/>
      <c r="G241" s="72" t="s">
        <v>159</v>
      </c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2:26" x14ac:dyDescent="0.2">
      <c r="B242" s="33" t="s">
        <v>95</v>
      </c>
      <c r="C242" s="34"/>
      <c r="D242" s="34"/>
      <c r="E242" s="35" t="s">
        <v>29</v>
      </c>
      <c r="F242" s="41"/>
      <c r="G242" s="72" t="s">
        <v>159</v>
      </c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2:26" x14ac:dyDescent="0.2">
      <c r="B243" s="33" t="s">
        <v>96</v>
      </c>
      <c r="C243" s="34"/>
      <c r="D243" s="34"/>
      <c r="E243" s="35" t="s">
        <v>29</v>
      </c>
      <c r="F243" s="41"/>
      <c r="G243" s="72" t="s">
        <v>159</v>
      </c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2:26" x14ac:dyDescent="0.2">
      <c r="B244" s="33" t="s">
        <v>97</v>
      </c>
      <c r="C244" s="34"/>
      <c r="D244" s="34"/>
      <c r="E244" s="35" t="s">
        <v>29</v>
      </c>
      <c r="F244" s="41"/>
      <c r="G244" s="36" t="s">
        <v>159</v>
      </c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2:26" x14ac:dyDescent="0.2">
      <c r="O245" s="76"/>
    </row>
    <row r="246" spans="2:26" ht="15" x14ac:dyDescent="0.25">
      <c r="B246" s="28" t="s">
        <v>10</v>
      </c>
      <c r="C246" s="9"/>
      <c r="D246" s="9"/>
      <c r="E246" s="29"/>
      <c r="F246" s="40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2:26" ht="15" x14ac:dyDescent="0.25">
      <c r="B247" s="30" t="s">
        <v>28</v>
      </c>
      <c r="C247" s="30"/>
      <c r="D247" s="30"/>
      <c r="E247" s="31" t="s">
        <v>20</v>
      </c>
      <c r="F247" s="32" t="s">
        <v>48</v>
      </c>
      <c r="G247" s="32">
        <v>2022</v>
      </c>
      <c r="H247" s="32">
        <v>2023</v>
      </c>
      <c r="I247" s="32">
        <v>2024</v>
      </c>
      <c r="J247" s="32">
        <v>2025</v>
      </c>
      <c r="K247" s="32">
        <v>2026</v>
      </c>
      <c r="L247" s="32">
        <v>2027</v>
      </c>
      <c r="M247" s="32">
        <v>2028</v>
      </c>
      <c r="N247" s="32">
        <v>2029</v>
      </c>
      <c r="O247" s="32">
        <v>2030</v>
      </c>
      <c r="P247" s="32">
        <v>2031</v>
      </c>
      <c r="Q247" s="32">
        <v>2032</v>
      </c>
      <c r="R247" s="32">
        <v>2033</v>
      </c>
      <c r="S247" s="32">
        <v>2034</v>
      </c>
      <c r="T247" s="32">
        <v>2035</v>
      </c>
      <c r="U247" s="32">
        <v>2036</v>
      </c>
      <c r="V247" s="32">
        <v>2037</v>
      </c>
      <c r="W247" s="32">
        <v>2038</v>
      </c>
      <c r="X247" s="32">
        <v>2039</v>
      </c>
      <c r="Y247" s="32">
        <v>2040</v>
      </c>
      <c r="Z247" s="32">
        <v>2041</v>
      </c>
    </row>
    <row r="248" spans="2:26" x14ac:dyDescent="0.2">
      <c r="B248" s="33" t="s">
        <v>103</v>
      </c>
      <c r="C248" s="34"/>
      <c r="D248" s="34"/>
      <c r="E248" s="35" t="s">
        <v>29</v>
      </c>
      <c r="F248" s="41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</row>
    <row r="249" spans="2:26" x14ac:dyDescent="0.2">
      <c r="B249" s="33" t="s">
        <v>104</v>
      </c>
      <c r="C249" s="34"/>
      <c r="D249" s="34"/>
      <c r="E249" s="35" t="s">
        <v>29</v>
      </c>
      <c r="F249" s="41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</row>
    <row r="250" spans="2:26" x14ac:dyDescent="0.2">
      <c r="B250" s="33" t="s">
        <v>2</v>
      </c>
      <c r="C250" s="34"/>
      <c r="D250" s="34"/>
      <c r="E250" s="35" t="s">
        <v>29</v>
      </c>
      <c r="F250" s="41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</row>
    <row r="251" spans="2:26" x14ac:dyDescent="0.2">
      <c r="B251" s="33" t="s">
        <v>3</v>
      </c>
      <c r="C251" s="34"/>
      <c r="D251" s="34"/>
      <c r="E251" s="35" t="s">
        <v>29</v>
      </c>
      <c r="F251" s="41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</row>
    <row r="252" spans="2:26" x14ac:dyDescent="0.2">
      <c r="B252" s="33" t="s">
        <v>4</v>
      </c>
      <c r="C252" s="34"/>
      <c r="D252" s="34"/>
      <c r="E252" s="35" t="s">
        <v>29</v>
      </c>
      <c r="F252" s="41"/>
      <c r="G252" s="72" t="s">
        <v>159</v>
      </c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2:26" x14ac:dyDescent="0.2">
      <c r="B253" s="33" t="s">
        <v>6</v>
      </c>
      <c r="C253" s="34"/>
      <c r="D253" s="34"/>
      <c r="E253" s="35" t="s">
        <v>29</v>
      </c>
      <c r="F253" s="41"/>
      <c r="G253" s="72" t="s">
        <v>159</v>
      </c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2:26" x14ac:dyDescent="0.2">
      <c r="B254" s="33" t="s">
        <v>94</v>
      </c>
      <c r="C254" s="34"/>
      <c r="D254" s="34"/>
      <c r="E254" s="35" t="s">
        <v>29</v>
      </c>
      <c r="F254" s="41"/>
      <c r="G254" s="72" t="s">
        <v>159</v>
      </c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2:26" x14ac:dyDescent="0.2">
      <c r="B255" s="33" t="s">
        <v>95</v>
      </c>
      <c r="C255" s="34"/>
      <c r="D255" s="34"/>
      <c r="E255" s="35" t="s">
        <v>29</v>
      </c>
      <c r="F255" s="41"/>
      <c r="G255" s="72" t="s">
        <v>159</v>
      </c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2:26" x14ac:dyDescent="0.2">
      <c r="B256" s="33" t="s">
        <v>96</v>
      </c>
      <c r="C256" s="34"/>
      <c r="D256" s="34"/>
      <c r="E256" s="35" t="s">
        <v>29</v>
      </c>
      <c r="F256" s="41"/>
      <c r="G256" s="72" t="s">
        <v>159</v>
      </c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2:26" x14ac:dyDescent="0.2">
      <c r="B257" s="33" t="s">
        <v>97</v>
      </c>
      <c r="C257" s="34"/>
      <c r="D257" s="34"/>
      <c r="E257" s="35" t="s">
        <v>29</v>
      </c>
      <c r="F257" s="41"/>
      <c r="G257" s="36" t="s">
        <v>159</v>
      </c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9" spans="2:26" ht="15" x14ac:dyDescent="0.25">
      <c r="B259" s="28" t="s">
        <v>7</v>
      </c>
      <c r="C259" s="9"/>
      <c r="D259" s="9"/>
      <c r="E259" s="29"/>
      <c r="F259" s="40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2:26" ht="15" x14ac:dyDescent="0.25">
      <c r="B260" s="30" t="s">
        <v>28</v>
      </c>
      <c r="C260" s="30"/>
      <c r="D260" s="30"/>
      <c r="E260" s="31" t="s">
        <v>20</v>
      </c>
      <c r="F260" s="32" t="s">
        <v>48</v>
      </c>
      <c r="G260" s="32">
        <v>2022</v>
      </c>
      <c r="H260" s="32">
        <v>2023</v>
      </c>
      <c r="I260" s="32">
        <v>2024</v>
      </c>
      <c r="J260" s="32">
        <v>2025</v>
      </c>
      <c r="K260" s="32">
        <v>2026</v>
      </c>
      <c r="L260" s="32">
        <v>2027</v>
      </c>
      <c r="M260" s="32">
        <v>2028</v>
      </c>
      <c r="N260" s="32">
        <v>2029</v>
      </c>
      <c r="O260" s="32">
        <v>2030</v>
      </c>
      <c r="P260" s="32">
        <v>2031</v>
      </c>
      <c r="Q260" s="32">
        <v>2032</v>
      </c>
      <c r="R260" s="32">
        <v>2033</v>
      </c>
      <c r="S260" s="32">
        <v>2034</v>
      </c>
      <c r="T260" s="32">
        <v>2035</v>
      </c>
      <c r="U260" s="32">
        <v>2036</v>
      </c>
      <c r="V260" s="32">
        <v>2037</v>
      </c>
      <c r="W260" s="32">
        <v>2038</v>
      </c>
      <c r="X260" s="32">
        <v>2039</v>
      </c>
      <c r="Y260" s="32">
        <v>2040</v>
      </c>
      <c r="Z260" s="32">
        <v>2041</v>
      </c>
    </row>
    <row r="261" spans="2:26" x14ac:dyDescent="0.2">
      <c r="B261" s="33" t="s">
        <v>103</v>
      </c>
      <c r="C261" s="34"/>
      <c r="D261" s="34"/>
      <c r="E261" s="35" t="s">
        <v>29</v>
      </c>
      <c r="F261" s="41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0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</row>
    <row r="262" spans="2:26" x14ac:dyDescent="0.2">
      <c r="B262" s="33" t="s">
        <v>104</v>
      </c>
      <c r="C262" s="34"/>
      <c r="D262" s="34"/>
      <c r="E262" s="35" t="s">
        <v>29</v>
      </c>
      <c r="F262" s="41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</row>
    <row r="263" spans="2:26" x14ac:dyDescent="0.2">
      <c r="B263" s="33" t="s">
        <v>2</v>
      </c>
      <c r="C263" s="34"/>
      <c r="D263" s="34"/>
      <c r="E263" s="35" t="s">
        <v>29</v>
      </c>
      <c r="F263" s="41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</row>
    <row r="264" spans="2:26" x14ac:dyDescent="0.2">
      <c r="B264" s="33" t="s">
        <v>3</v>
      </c>
      <c r="C264" s="34"/>
      <c r="D264" s="34"/>
      <c r="E264" s="35" t="s">
        <v>29</v>
      </c>
      <c r="F264" s="41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</row>
    <row r="265" spans="2:26" x14ac:dyDescent="0.2">
      <c r="B265" s="33" t="s">
        <v>4</v>
      </c>
      <c r="C265" s="34"/>
      <c r="D265" s="34"/>
      <c r="E265" s="35" t="s">
        <v>29</v>
      </c>
      <c r="F265" s="41"/>
      <c r="G265" s="72" t="s">
        <v>159</v>
      </c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2:26" x14ac:dyDescent="0.2">
      <c r="B266" s="33" t="s">
        <v>6</v>
      </c>
      <c r="C266" s="34"/>
      <c r="D266" s="34"/>
      <c r="E266" s="35" t="s">
        <v>29</v>
      </c>
      <c r="F266" s="41"/>
      <c r="G266" s="72" t="s">
        <v>159</v>
      </c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2:26" x14ac:dyDescent="0.2">
      <c r="B267" s="33" t="s">
        <v>94</v>
      </c>
      <c r="C267" s="34"/>
      <c r="D267" s="34"/>
      <c r="E267" s="35" t="s">
        <v>29</v>
      </c>
      <c r="F267" s="41"/>
      <c r="G267" s="72" t="s">
        <v>159</v>
      </c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2:26" x14ac:dyDescent="0.2">
      <c r="B268" s="33" t="s">
        <v>95</v>
      </c>
      <c r="C268" s="34"/>
      <c r="D268" s="34"/>
      <c r="E268" s="35" t="s">
        <v>29</v>
      </c>
      <c r="F268" s="41"/>
      <c r="G268" s="72" t="s">
        <v>159</v>
      </c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2:26" x14ac:dyDescent="0.2">
      <c r="B269" s="33" t="s">
        <v>96</v>
      </c>
      <c r="C269" s="34"/>
      <c r="D269" s="34"/>
      <c r="E269" s="35" t="s">
        <v>29</v>
      </c>
      <c r="F269" s="41"/>
      <c r="G269" s="72" t="s">
        <v>159</v>
      </c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2:26" x14ac:dyDescent="0.2">
      <c r="B270" s="33" t="s">
        <v>97</v>
      </c>
      <c r="C270" s="34"/>
      <c r="D270" s="34"/>
      <c r="E270" s="35" t="s">
        <v>29</v>
      </c>
      <c r="F270" s="41"/>
      <c r="G270" s="36" t="s">
        <v>159</v>
      </c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2" spans="2:26" ht="15" x14ac:dyDescent="0.25">
      <c r="B272" s="28" t="s">
        <v>62</v>
      </c>
      <c r="C272" s="9"/>
      <c r="D272" s="9"/>
      <c r="E272" s="29"/>
      <c r="F272" s="40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2:26" ht="15" x14ac:dyDescent="0.25">
      <c r="B273" s="30" t="s">
        <v>28</v>
      </c>
      <c r="C273" s="30"/>
      <c r="D273" s="30"/>
      <c r="E273" s="31" t="s">
        <v>20</v>
      </c>
      <c r="F273" s="32" t="s">
        <v>48</v>
      </c>
      <c r="G273" s="32">
        <v>2022</v>
      </c>
      <c r="H273" s="32">
        <v>2023</v>
      </c>
      <c r="I273" s="32">
        <v>2024</v>
      </c>
      <c r="J273" s="32">
        <v>2025</v>
      </c>
      <c r="K273" s="32">
        <v>2026</v>
      </c>
      <c r="L273" s="32">
        <v>2027</v>
      </c>
      <c r="M273" s="32">
        <v>2028</v>
      </c>
      <c r="N273" s="32">
        <v>2029</v>
      </c>
      <c r="O273" s="32">
        <v>2030</v>
      </c>
      <c r="P273" s="32">
        <v>2031</v>
      </c>
      <c r="Q273" s="32">
        <v>2032</v>
      </c>
      <c r="R273" s="32">
        <v>2033</v>
      </c>
      <c r="S273" s="32">
        <v>2034</v>
      </c>
      <c r="T273" s="32">
        <v>2035</v>
      </c>
      <c r="U273" s="32">
        <v>2036</v>
      </c>
      <c r="V273" s="32">
        <v>2037</v>
      </c>
      <c r="W273" s="32">
        <v>2038</v>
      </c>
      <c r="X273" s="32">
        <v>2039</v>
      </c>
      <c r="Y273" s="32">
        <v>2040</v>
      </c>
      <c r="Z273" s="32">
        <v>2041</v>
      </c>
    </row>
    <row r="274" spans="2:26" x14ac:dyDescent="0.2">
      <c r="B274" s="33" t="s">
        <v>103</v>
      </c>
      <c r="C274" s="34"/>
      <c r="D274" s="34"/>
      <c r="E274" s="35" t="s">
        <v>29</v>
      </c>
      <c r="F274" s="41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</row>
    <row r="275" spans="2:26" x14ac:dyDescent="0.2">
      <c r="B275" s="33" t="s">
        <v>104</v>
      </c>
      <c r="C275" s="34"/>
      <c r="D275" s="34"/>
      <c r="E275" s="35" t="s">
        <v>29</v>
      </c>
      <c r="F275" s="41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</row>
    <row r="276" spans="2:26" x14ac:dyDescent="0.2">
      <c r="B276" s="33" t="s">
        <v>2</v>
      </c>
      <c r="C276" s="34"/>
      <c r="D276" s="34"/>
      <c r="E276" s="35" t="s">
        <v>29</v>
      </c>
      <c r="F276" s="41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</row>
    <row r="277" spans="2:26" x14ac:dyDescent="0.2">
      <c r="B277" s="33" t="s">
        <v>3</v>
      </c>
      <c r="C277" s="34"/>
      <c r="D277" s="34"/>
      <c r="E277" s="35" t="s">
        <v>29</v>
      </c>
      <c r="F277" s="41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</row>
    <row r="278" spans="2:26" x14ac:dyDescent="0.2">
      <c r="B278" s="33" t="s">
        <v>4</v>
      </c>
      <c r="C278" s="34"/>
      <c r="D278" s="34"/>
      <c r="E278" s="35" t="s">
        <v>29</v>
      </c>
      <c r="F278" s="41"/>
      <c r="G278" s="72" t="s">
        <v>159</v>
      </c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2:26" x14ac:dyDescent="0.2">
      <c r="B279" s="33" t="s">
        <v>6</v>
      </c>
      <c r="C279" s="34"/>
      <c r="D279" s="34"/>
      <c r="E279" s="35" t="s">
        <v>29</v>
      </c>
      <c r="F279" s="41"/>
      <c r="G279" s="72" t="s">
        <v>159</v>
      </c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2:26" x14ac:dyDescent="0.2">
      <c r="B280" s="33" t="s">
        <v>94</v>
      </c>
      <c r="C280" s="34"/>
      <c r="D280" s="34"/>
      <c r="E280" s="35" t="s">
        <v>29</v>
      </c>
      <c r="F280" s="41"/>
      <c r="G280" s="72" t="s">
        <v>159</v>
      </c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2:26" x14ac:dyDescent="0.2">
      <c r="B281" s="33" t="s">
        <v>95</v>
      </c>
      <c r="C281" s="34"/>
      <c r="D281" s="34"/>
      <c r="E281" s="35" t="s">
        <v>29</v>
      </c>
      <c r="F281" s="41"/>
      <c r="G281" s="72" t="s">
        <v>159</v>
      </c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2:26" x14ac:dyDescent="0.2">
      <c r="B282" s="33" t="s">
        <v>96</v>
      </c>
      <c r="C282" s="34"/>
      <c r="D282" s="34"/>
      <c r="E282" s="35" t="s">
        <v>29</v>
      </c>
      <c r="F282" s="41"/>
      <c r="G282" s="72" t="s">
        <v>159</v>
      </c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2:26" x14ac:dyDescent="0.2">
      <c r="B283" s="33" t="s">
        <v>97</v>
      </c>
      <c r="C283" s="34"/>
      <c r="D283" s="34"/>
      <c r="E283" s="35" t="s">
        <v>29</v>
      </c>
      <c r="F283" s="41"/>
      <c r="G283" s="36" t="s">
        <v>159</v>
      </c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CD6C6-975F-486B-B1F6-8646792679F6}">
  <sheetPr>
    <tabColor theme="9"/>
  </sheetPr>
  <dimension ref="A2:Z283"/>
  <sheetViews>
    <sheetView showGridLines="0" topLeftCell="A118" zoomScale="70" zoomScaleNormal="70" workbookViewId="0">
      <selection activeCell="B2" sqref="B2"/>
    </sheetView>
  </sheetViews>
  <sheetFormatPr defaultColWidth="8.625" defaultRowHeight="14.25" x14ac:dyDescent="0.2"/>
  <cols>
    <col min="1" max="1" width="8.625" style="10"/>
    <col min="2" max="2" width="15.5" style="10" customWidth="1"/>
    <col min="3" max="3" width="36.875" style="10" customWidth="1"/>
    <col min="4" max="5" width="15.125" style="10" customWidth="1"/>
    <col min="6" max="6" width="16.625" style="60" customWidth="1"/>
    <col min="7" max="14" width="15.5" style="10" customWidth="1"/>
    <col min="15" max="15" width="19.75" style="10" customWidth="1"/>
    <col min="16" max="26" width="15.5" style="10" customWidth="1"/>
    <col min="27" max="27" width="8.625" style="10" bestFit="1" customWidth="1"/>
    <col min="28" max="28" width="10.625" style="10" bestFit="1" customWidth="1"/>
    <col min="29" max="29" width="9.5" style="10" bestFit="1" customWidth="1"/>
    <col min="30" max="16384" width="8.625" style="10"/>
  </cols>
  <sheetData>
    <row r="2" spans="2:26" ht="15" x14ac:dyDescent="0.25">
      <c r="B2" s="63" t="s">
        <v>76</v>
      </c>
      <c r="C2" s="63"/>
      <c r="D2" s="63"/>
      <c r="E2" s="64"/>
      <c r="F2" s="65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2:26" x14ac:dyDescent="0.2">
      <c r="F3" s="62"/>
    </row>
    <row r="4" spans="2:26" ht="15" x14ac:dyDescent="0.25">
      <c r="B4" s="28" t="s">
        <v>47</v>
      </c>
      <c r="C4" s="9"/>
      <c r="D4" s="9"/>
      <c r="E4" s="29"/>
      <c r="F4" s="40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2:26" ht="15" x14ac:dyDescent="0.25">
      <c r="B5" s="30" t="s">
        <v>28</v>
      </c>
      <c r="C5" s="30"/>
      <c r="D5" s="30"/>
      <c r="E5" s="31" t="s">
        <v>20</v>
      </c>
      <c r="F5" s="32" t="s">
        <v>48</v>
      </c>
      <c r="G5" s="32">
        <v>2022</v>
      </c>
      <c r="H5" s="32">
        <v>2023</v>
      </c>
      <c r="I5" s="32">
        <v>2024</v>
      </c>
      <c r="J5" s="32">
        <v>2025</v>
      </c>
      <c r="K5" s="32">
        <v>2026</v>
      </c>
      <c r="L5" s="32">
        <v>2027</v>
      </c>
      <c r="M5" s="32">
        <v>2028</v>
      </c>
      <c r="N5" s="32">
        <v>2029</v>
      </c>
      <c r="O5" s="32">
        <v>2030</v>
      </c>
      <c r="P5" s="32">
        <v>2031</v>
      </c>
      <c r="Q5" s="32">
        <v>2032</v>
      </c>
      <c r="R5" s="32">
        <v>2033</v>
      </c>
      <c r="S5" s="32">
        <v>2034</v>
      </c>
      <c r="T5" s="32">
        <v>2035</v>
      </c>
      <c r="U5" s="32">
        <v>2036</v>
      </c>
      <c r="V5" s="32">
        <v>2037</v>
      </c>
      <c r="W5" s="32">
        <v>2038</v>
      </c>
      <c r="X5" s="32">
        <v>2039</v>
      </c>
      <c r="Y5" s="32">
        <v>2040</v>
      </c>
      <c r="Z5" s="32">
        <v>2041</v>
      </c>
    </row>
    <row r="6" spans="2:26" x14ac:dyDescent="0.2">
      <c r="B6" s="33" t="s">
        <v>103</v>
      </c>
      <c r="C6" s="34"/>
      <c r="D6" s="34"/>
      <c r="E6" s="35" t="s">
        <v>29</v>
      </c>
      <c r="F6" s="137">
        <v>-124584581.40228723</v>
      </c>
      <c r="G6" s="136">
        <v>0</v>
      </c>
      <c r="H6" s="136">
        <v>0</v>
      </c>
      <c r="I6" s="136">
        <v>-1362510.8099031495</v>
      </c>
      <c r="J6" s="136">
        <v>-3527881.1237417338</v>
      </c>
      <c r="K6" s="136">
        <v>-10262723.104674203</v>
      </c>
      <c r="L6" s="136">
        <v>-107801434.48339912</v>
      </c>
      <c r="M6" s="136">
        <v>-85442499.478281766</v>
      </c>
      <c r="N6" s="136">
        <v>-3077098.9999999995</v>
      </c>
      <c r="O6" s="136">
        <v>-3077098.9999999995</v>
      </c>
      <c r="P6" s="136">
        <v>-3077098.9999999995</v>
      </c>
      <c r="Q6" s="136">
        <v>-3077098.9999999995</v>
      </c>
      <c r="R6" s="136">
        <v>-3077098.9999999995</v>
      </c>
      <c r="S6" s="136">
        <v>-3077098.9999999995</v>
      </c>
      <c r="T6" s="136">
        <v>-3077098.9999999995</v>
      </c>
      <c r="U6" s="136">
        <v>-3077098.9999999995</v>
      </c>
      <c r="V6" s="136">
        <v>-3077098.9999999995</v>
      </c>
      <c r="W6" s="136">
        <v>-3077098.9999999995</v>
      </c>
      <c r="X6" s="136">
        <v>-3077098.9999999995</v>
      </c>
      <c r="Y6" s="136">
        <v>-3077098.9999999995</v>
      </c>
      <c r="Z6" s="136">
        <v>130380868.49999999</v>
      </c>
    </row>
    <row r="7" spans="2:26" x14ac:dyDescent="0.2">
      <c r="B7" s="33" t="s">
        <v>104</v>
      </c>
      <c r="C7" s="34"/>
      <c r="D7" s="34"/>
      <c r="E7" s="35" t="s">
        <v>29</v>
      </c>
      <c r="F7" s="137">
        <v>-102959871.92401539</v>
      </c>
      <c r="G7" s="136">
        <v>0</v>
      </c>
      <c r="H7" s="136">
        <v>0</v>
      </c>
      <c r="I7" s="136">
        <v>-1817345</v>
      </c>
      <c r="J7" s="136">
        <v>-10115080</v>
      </c>
      <c r="K7" s="136">
        <v>-24994348.75</v>
      </c>
      <c r="L7" s="136">
        <v>1385569.079597868</v>
      </c>
      <c r="M7" s="136">
        <v>-2117514.8599031493</v>
      </c>
      <c r="N7" s="136">
        <v>-4282885.1737417337</v>
      </c>
      <c r="O7" s="136">
        <v>-11017727.154674204</v>
      </c>
      <c r="P7" s="136">
        <v>-108556438.53339912</v>
      </c>
      <c r="Q7" s="136">
        <v>-86197503.528281763</v>
      </c>
      <c r="R7" s="136">
        <v>-3832103.05</v>
      </c>
      <c r="S7" s="136">
        <v>-3832103.05</v>
      </c>
      <c r="T7" s="136">
        <v>-3832103.05</v>
      </c>
      <c r="U7" s="136">
        <v>-3832103.05</v>
      </c>
      <c r="V7" s="136">
        <v>-3832103.05</v>
      </c>
      <c r="W7" s="136">
        <v>-3832103.05</v>
      </c>
      <c r="X7" s="136">
        <v>-3832103.05</v>
      </c>
      <c r="Y7" s="136">
        <v>-3832103.05</v>
      </c>
      <c r="Z7" s="136">
        <v>173751736.01249996</v>
      </c>
    </row>
    <row r="8" spans="2:26" x14ac:dyDescent="0.2">
      <c r="B8" s="33" t="s">
        <v>2</v>
      </c>
      <c r="C8" s="34"/>
      <c r="D8" s="34"/>
      <c r="E8" s="35" t="s">
        <v>29</v>
      </c>
      <c r="F8" s="137">
        <v>-98593996.541752681</v>
      </c>
      <c r="G8" s="136">
        <v>0</v>
      </c>
      <c r="H8" s="136">
        <v>0</v>
      </c>
      <c r="I8" s="136">
        <v>-5320166.25</v>
      </c>
      <c r="J8" s="136">
        <v>-29852245</v>
      </c>
      <c r="K8" s="136">
        <v>-77837780.9375</v>
      </c>
      <c r="L8" s="136">
        <v>-19882668.16415213</v>
      </c>
      <c r="M8" s="136">
        <v>-2663860.0437500002</v>
      </c>
      <c r="N8" s="136">
        <v>-2663860.0437500002</v>
      </c>
      <c r="O8" s="136">
        <v>-2663860.0437500002</v>
      </c>
      <c r="P8" s="136">
        <v>-2663860.0437500002</v>
      </c>
      <c r="Q8" s="136">
        <v>-2663860.0437500002</v>
      </c>
      <c r="R8" s="136">
        <v>-2663860.0437500002</v>
      </c>
      <c r="S8" s="136">
        <v>-2663860.0437500002</v>
      </c>
      <c r="T8" s="136">
        <v>-2663860.0437500002</v>
      </c>
      <c r="U8" s="136">
        <v>-2663860.0437500002</v>
      </c>
      <c r="V8" s="136">
        <v>-2663860.0437500002</v>
      </c>
      <c r="W8" s="136">
        <v>-2663860.0437500002</v>
      </c>
      <c r="X8" s="136">
        <v>-2663860.0437500002</v>
      </c>
      <c r="Y8" s="136">
        <v>-2663860.0437500002</v>
      </c>
      <c r="Z8" s="136">
        <v>68170270.503124997</v>
      </c>
    </row>
    <row r="9" spans="2:26" x14ac:dyDescent="0.2">
      <c r="B9" s="33" t="s">
        <v>3</v>
      </c>
      <c r="C9" s="34"/>
      <c r="D9" s="34"/>
      <c r="E9" s="35" t="s">
        <v>29</v>
      </c>
      <c r="F9" s="137">
        <v>-98593996.541752681</v>
      </c>
      <c r="G9" s="136">
        <v>0</v>
      </c>
      <c r="H9" s="136">
        <v>0</v>
      </c>
      <c r="I9" s="136">
        <v>-5320166.25</v>
      </c>
      <c r="J9" s="136">
        <v>-29852245</v>
      </c>
      <c r="K9" s="136">
        <v>-77837780.9375</v>
      </c>
      <c r="L9" s="136">
        <v>-19882668.16415213</v>
      </c>
      <c r="M9" s="136">
        <v>-2663860.0437500002</v>
      </c>
      <c r="N9" s="136">
        <v>-2663860.0437500002</v>
      </c>
      <c r="O9" s="136">
        <v>-2663860.0437500002</v>
      </c>
      <c r="P9" s="136">
        <v>-2663860.0437500002</v>
      </c>
      <c r="Q9" s="136">
        <v>-2663860.0437500002</v>
      </c>
      <c r="R9" s="136">
        <v>-2663860.0437500002</v>
      </c>
      <c r="S9" s="136">
        <v>-2663860.0437500002</v>
      </c>
      <c r="T9" s="136">
        <v>-2663860.0437500002</v>
      </c>
      <c r="U9" s="136">
        <v>-2663860.0437500002</v>
      </c>
      <c r="V9" s="136">
        <v>-2663860.0437500002</v>
      </c>
      <c r="W9" s="136">
        <v>-2663860.0437500002</v>
      </c>
      <c r="X9" s="136">
        <v>-2663860.0437500002</v>
      </c>
      <c r="Y9" s="136">
        <v>-2663860.0437500002</v>
      </c>
      <c r="Z9" s="136">
        <v>68170270.503124997</v>
      </c>
    </row>
    <row r="10" spans="2:26" x14ac:dyDescent="0.2">
      <c r="B10" s="33" t="s">
        <v>4</v>
      </c>
      <c r="C10" s="34"/>
      <c r="D10" s="34"/>
      <c r="E10" s="35" t="s">
        <v>29</v>
      </c>
      <c r="F10" s="137">
        <v>-143059733.52513272</v>
      </c>
      <c r="G10" s="136" t="s">
        <v>159</v>
      </c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</row>
    <row r="11" spans="2:26" x14ac:dyDescent="0.2">
      <c r="B11" s="33" t="s">
        <v>6</v>
      </c>
      <c r="C11" s="34"/>
      <c r="D11" s="34"/>
      <c r="E11" s="35" t="s">
        <v>29</v>
      </c>
      <c r="F11" s="137">
        <v>-143059733.52513272</v>
      </c>
      <c r="G11" s="136" t="s">
        <v>159</v>
      </c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</row>
    <row r="12" spans="2:26" x14ac:dyDescent="0.2">
      <c r="B12" s="33" t="s">
        <v>94</v>
      </c>
      <c r="C12" s="34"/>
      <c r="D12" s="34"/>
      <c r="E12" s="35" t="s">
        <v>29</v>
      </c>
      <c r="F12" s="137">
        <v>-174178461.68704626</v>
      </c>
      <c r="G12" s="136" t="s">
        <v>159</v>
      </c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</row>
    <row r="13" spans="2:26" x14ac:dyDescent="0.2">
      <c r="B13" s="33" t="s">
        <v>95</v>
      </c>
      <c r="C13" s="34"/>
      <c r="D13" s="34"/>
      <c r="E13" s="35" t="s">
        <v>29</v>
      </c>
      <c r="F13" s="137">
        <v>-204607824.09366357</v>
      </c>
      <c r="G13" s="136" t="s">
        <v>159</v>
      </c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</row>
    <row r="14" spans="2:26" x14ac:dyDescent="0.2">
      <c r="B14" s="33" t="s">
        <v>96</v>
      </c>
      <c r="C14" s="34"/>
      <c r="D14" s="34"/>
      <c r="E14" s="35" t="s">
        <v>29</v>
      </c>
      <c r="F14" s="137">
        <v>-227517306.45516771</v>
      </c>
      <c r="G14" s="136" t="s">
        <v>159</v>
      </c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</row>
    <row r="15" spans="2:26" x14ac:dyDescent="0.2">
      <c r="B15" s="33" t="s">
        <v>97</v>
      </c>
      <c r="C15" s="34"/>
      <c r="D15" s="34"/>
      <c r="E15" s="35" t="s">
        <v>29</v>
      </c>
      <c r="F15" s="137">
        <v>-40331950.819292821</v>
      </c>
      <c r="G15" s="136" t="s">
        <v>159</v>
      </c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</row>
    <row r="18" spans="2:26" ht="15" x14ac:dyDescent="0.25">
      <c r="B18" s="26" t="s">
        <v>52</v>
      </c>
      <c r="C18" s="27"/>
      <c r="D18" s="27"/>
      <c r="E18" s="6"/>
      <c r="F18" s="1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2:26" ht="15.95" customHeight="1" x14ac:dyDescent="0.25">
      <c r="B19" s="30" t="s">
        <v>28</v>
      </c>
      <c r="C19" s="30" t="s">
        <v>50</v>
      </c>
      <c r="D19" s="31" t="s">
        <v>51</v>
      </c>
      <c r="E19" s="31" t="s">
        <v>20</v>
      </c>
      <c r="F19" s="32" t="s">
        <v>48</v>
      </c>
      <c r="G19" s="32">
        <v>2022</v>
      </c>
      <c r="H19" s="32">
        <v>2023</v>
      </c>
      <c r="I19" s="32">
        <v>2024</v>
      </c>
      <c r="J19" s="32">
        <v>2025</v>
      </c>
      <c r="K19" s="32">
        <v>2026</v>
      </c>
      <c r="L19" s="32">
        <v>2027</v>
      </c>
      <c r="M19" s="32">
        <v>2028</v>
      </c>
      <c r="N19" s="32">
        <v>2029</v>
      </c>
      <c r="O19" s="32">
        <v>2030</v>
      </c>
      <c r="P19" s="32">
        <v>2031</v>
      </c>
      <c r="Q19" s="32">
        <v>2032</v>
      </c>
      <c r="R19" s="32">
        <v>2033</v>
      </c>
      <c r="S19" s="32">
        <v>2034</v>
      </c>
      <c r="T19" s="32">
        <v>2035</v>
      </c>
      <c r="U19" s="32">
        <v>2036</v>
      </c>
      <c r="V19" s="32">
        <v>2037</v>
      </c>
      <c r="W19" s="32">
        <v>2038</v>
      </c>
      <c r="X19" s="32">
        <v>2039</v>
      </c>
      <c r="Y19" s="32">
        <v>2040</v>
      </c>
      <c r="Z19" s="32">
        <v>2041</v>
      </c>
    </row>
    <row r="20" spans="2:26" x14ac:dyDescent="0.2">
      <c r="B20" s="33" t="s">
        <v>103</v>
      </c>
      <c r="C20" s="33" t="s">
        <v>71</v>
      </c>
      <c r="D20" s="37">
        <v>1</v>
      </c>
      <c r="E20" s="35" t="s">
        <v>29</v>
      </c>
      <c r="F20" s="41">
        <v>-20821942.75244762</v>
      </c>
      <c r="G20" s="36">
        <v>0</v>
      </c>
      <c r="H20" s="36">
        <v>0</v>
      </c>
      <c r="I20" s="36">
        <v>-461980.16463217081</v>
      </c>
      <c r="J20" s="36">
        <v>-1139291.9949944639</v>
      </c>
      <c r="K20" s="36">
        <v>-3163966.2360612694</v>
      </c>
      <c r="L20" s="36">
        <v>-16395150.570912473</v>
      </c>
      <c r="M20" s="36">
        <v>-19022007.052634925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26118557.412502948</v>
      </c>
    </row>
    <row r="21" spans="2:26" x14ac:dyDescent="0.2">
      <c r="B21" s="33" t="s">
        <v>103</v>
      </c>
      <c r="C21" s="33" t="s">
        <v>91</v>
      </c>
      <c r="D21" s="37">
        <v>1</v>
      </c>
      <c r="E21" s="35" t="s">
        <v>29</v>
      </c>
      <c r="F21" s="41">
        <v>-58184499.360977724</v>
      </c>
      <c r="G21" s="36">
        <v>0</v>
      </c>
      <c r="H21" s="36">
        <v>0</v>
      </c>
      <c r="I21" s="36">
        <v>-900530.64527097868</v>
      </c>
      <c r="J21" s="36">
        <v>-2388589.12874727</v>
      </c>
      <c r="K21" s="36">
        <v>-7098756.8686129339</v>
      </c>
      <c r="L21" s="36">
        <v>-39941283.912486658</v>
      </c>
      <c r="M21" s="36">
        <v>-63343393.425646842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73887160.087497041</v>
      </c>
    </row>
    <row r="22" spans="2:26" x14ac:dyDescent="0.2">
      <c r="B22" s="33" t="s">
        <v>103</v>
      </c>
      <c r="C22" s="33" t="s">
        <v>70</v>
      </c>
      <c r="D22" s="37">
        <v>1</v>
      </c>
      <c r="E22" s="35" t="s">
        <v>29</v>
      </c>
      <c r="F22" s="41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</row>
    <row r="23" spans="2:26" x14ac:dyDescent="0.2">
      <c r="B23" s="33" t="s">
        <v>104</v>
      </c>
      <c r="C23" s="33" t="s">
        <v>69</v>
      </c>
      <c r="D23" s="37">
        <v>1</v>
      </c>
      <c r="E23" s="35" t="s">
        <v>29</v>
      </c>
      <c r="F23" s="41">
        <v>-23033314.529677175</v>
      </c>
      <c r="G23" s="36">
        <v>0</v>
      </c>
      <c r="H23" s="36">
        <v>0</v>
      </c>
      <c r="I23" s="36">
        <v>-1817345</v>
      </c>
      <c r="J23" s="36">
        <v>-10115080</v>
      </c>
      <c r="K23" s="36">
        <v>-24994348.75</v>
      </c>
      <c r="L23" s="36">
        <v>-823428.75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23593876.5625</v>
      </c>
    </row>
    <row r="24" spans="2:26" x14ac:dyDescent="0.2">
      <c r="B24" s="33" t="s">
        <v>104</v>
      </c>
      <c r="C24" s="33" t="s">
        <v>70</v>
      </c>
      <c r="D24" s="37">
        <v>1</v>
      </c>
      <c r="E24" s="35" t="s">
        <v>29</v>
      </c>
      <c r="F24" s="41">
        <v>-12914210.910437208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-461980.16463217081</v>
      </c>
      <c r="N24" s="36">
        <v>-1139291.9949944639</v>
      </c>
      <c r="O24" s="36">
        <v>-3163966.2360612694</v>
      </c>
      <c r="P24" s="36">
        <v>-16395150.570912473</v>
      </c>
      <c r="Q24" s="36">
        <v>-19022007.052634925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30136797.014426477</v>
      </c>
    </row>
    <row r="25" spans="2:26" x14ac:dyDescent="0.2">
      <c r="B25" s="33" t="s">
        <v>104</v>
      </c>
      <c r="C25" s="33" t="s">
        <v>92</v>
      </c>
      <c r="D25" s="37">
        <v>1</v>
      </c>
      <c r="E25" s="35" t="s">
        <v>29</v>
      </c>
      <c r="F25" s="41">
        <v>-35994814.192031704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-900530.64527097868</v>
      </c>
      <c r="N25" s="36">
        <v>-2388589.12874727</v>
      </c>
      <c r="O25" s="36">
        <v>-7098756.8686129339</v>
      </c>
      <c r="P25" s="36">
        <v>-39941283.912486658</v>
      </c>
      <c r="Q25" s="36">
        <v>-63343393.425646842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85254415.4855735</v>
      </c>
    </row>
    <row r="26" spans="2:26" x14ac:dyDescent="0.2">
      <c r="B26" s="33" t="s">
        <v>104</v>
      </c>
      <c r="C26" s="33" t="s">
        <v>72</v>
      </c>
      <c r="D26" s="37">
        <v>1</v>
      </c>
      <c r="E26" s="35" t="s">
        <v>29</v>
      </c>
      <c r="F26" s="41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</row>
    <row r="27" spans="2:26" x14ac:dyDescent="0.2">
      <c r="B27" s="33" t="s">
        <v>104</v>
      </c>
      <c r="C27" s="33" t="s">
        <v>89</v>
      </c>
      <c r="D27" s="37">
        <v>1</v>
      </c>
      <c r="E27" s="35" t="s">
        <v>29</v>
      </c>
      <c r="F27" s="41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</row>
    <row r="28" spans="2:26" x14ac:dyDescent="0.2">
      <c r="B28" s="33" t="s">
        <v>2</v>
      </c>
      <c r="C28" s="33" t="s">
        <v>105</v>
      </c>
      <c r="D28" s="37">
        <v>1</v>
      </c>
      <c r="E28" s="35" t="s">
        <v>29</v>
      </c>
      <c r="F28" s="41">
        <v>-21976395.90303224</v>
      </c>
      <c r="G28" s="36">
        <v>0</v>
      </c>
      <c r="H28" s="36">
        <v>0</v>
      </c>
      <c r="I28" s="36">
        <v>-479978.75</v>
      </c>
      <c r="J28" s="36">
        <v>-3045208.75</v>
      </c>
      <c r="K28" s="36">
        <v>-11581387.1875</v>
      </c>
      <c r="L28" s="36">
        <v>-17990747.5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8274330.546875</v>
      </c>
    </row>
    <row r="29" spans="2:26" x14ac:dyDescent="0.2">
      <c r="B29" s="33" t="s">
        <v>2</v>
      </c>
      <c r="C29" s="33" t="s">
        <v>106</v>
      </c>
      <c r="D29" s="37">
        <v>1</v>
      </c>
      <c r="E29" s="35" t="s">
        <v>29</v>
      </c>
      <c r="F29" s="41">
        <v>-61074747.638240829</v>
      </c>
      <c r="G29" s="36">
        <v>0</v>
      </c>
      <c r="H29" s="36">
        <v>0</v>
      </c>
      <c r="I29" s="36">
        <v>-4840187.5</v>
      </c>
      <c r="J29" s="36">
        <v>-26807036.25</v>
      </c>
      <c r="K29" s="36">
        <v>-66256393.75</v>
      </c>
      <c r="L29" s="36">
        <v>-2192062.5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62559800</v>
      </c>
    </row>
    <row r="30" spans="2:26" x14ac:dyDescent="0.2">
      <c r="B30" s="33" t="s">
        <v>2</v>
      </c>
      <c r="C30" s="33" t="s">
        <v>70</v>
      </c>
      <c r="D30" s="37">
        <v>1</v>
      </c>
      <c r="E30" s="35" t="s">
        <v>29</v>
      </c>
      <c r="F30" s="41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</row>
    <row r="31" spans="2:26" x14ac:dyDescent="0.2">
      <c r="B31" s="33" t="s">
        <v>3</v>
      </c>
      <c r="C31" s="33" t="s">
        <v>105</v>
      </c>
      <c r="D31" s="37">
        <v>1</v>
      </c>
      <c r="E31" s="35" t="s">
        <v>29</v>
      </c>
      <c r="F31" s="41">
        <v>-21976395.90303224</v>
      </c>
      <c r="G31" s="36">
        <v>0</v>
      </c>
      <c r="H31" s="36">
        <v>0</v>
      </c>
      <c r="I31" s="36">
        <v>-479978.75</v>
      </c>
      <c r="J31" s="36">
        <v>-3045208.75</v>
      </c>
      <c r="K31" s="36">
        <v>-11581387.1875</v>
      </c>
      <c r="L31" s="36">
        <v>-17990747.5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8274330.546875</v>
      </c>
    </row>
    <row r="32" spans="2:26" x14ac:dyDescent="0.2">
      <c r="B32" s="33" t="s">
        <v>3</v>
      </c>
      <c r="C32" s="33" t="s">
        <v>106</v>
      </c>
      <c r="D32" s="37">
        <v>1</v>
      </c>
      <c r="E32" s="35" t="s">
        <v>29</v>
      </c>
      <c r="F32" s="41">
        <v>-61074747.638240829</v>
      </c>
      <c r="G32" s="36">
        <v>0</v>
      </c>
      <c r="H32" s="36">
        <v>0</v>
      </c>
      <c r="I32" s="36">
        <v>-4840187.5</v>
      </c>
      <c r="J32" s="36">
        <v>-26807036.25</v>
      </c>
      <c r="K32" s="36">
        <v>-66256393.75</v>
      </c>
      <c r="L32" s="36">
        <v>-2192062.5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62559800</v>
      </c>
    </row>
    <row r="33" spans="2:26" x14ac:dyDescent="0.2">
      <c r="B33" s="33" t="s">
        <v>3</v>
      </c>
      <c r="C33" s="33" t="s">
        <v>70</v>
      </c>
      <c r="D33" s="37">
        <v>1</v>
      </c>
      <c r="E33" s="35" t="s">
        <v>29</v>
      </c>
      <c r="F33" s="41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</row>
    <row r="34" spans="2:26" x14ac:dyDescent="0.2">
      <c r="B34" s="33" t="s">
        <v>3</v>
      </c>
      <c r="C34" s="33" t="s">
        <v>92</v>
      </c>
      <c r="D34" s="37">
        <v>1</v>
      </c>
      <c r="E34" s="35" t="s">
        <v>29</v>
      </c>
      <c r="F34" s="41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</row>
    <row r="35" spans="2:26" x14ac:dyDescent="0.2">
      <c r="B35" s="33" t="s">
        <v>3</v>
      </c>
      <c r="C35" s="33" t="s">
        <v>72</v>
      </c>
      <c r="D35" s="37">
        <v>1</v>
      </c>
      <c r="E35" s="35" t="s">
        <v>29</v>
      </c>
      <c r="F35" s="41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</row>
    <row r="36" spans="2:26" x14ac:dyDescent="0.2">
      <c r="B36" s="33" t="s">
        <v>4</v>
      </c>
      <c r="C36" s="33" t="s">
        <v>73</v>
      </c>
      <c r="D36" s="37">
        <v>1</v>
      </c>
      <c r="E36" s="35" t="s">
        <v>29</v>
      </c>
      <c r="F36" s="41"/>
      <c r="G36" s="36" t="s">
        <v>159</v>
      </c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2:26" x14ac:dyDescent="0.2">
      <c r="B37" s="33" t="s">
        <v>4</v>
      </c>
      <c r="C37" s="33" t="s">
        <v>109</v>
      </c>
      <c r="D37" s="37">
        <v>1</v>
      </c>
      <c r="E37" s="35" t="s">
        <v>29</v>
      </c>
      <c r="F37" s="41"/>
      <c r="G37" s="36" t="s">
        <v>159</v>
      </c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2:26" x14ac:dyDescent="0.2">
      <c r="B38" s="33" t="s">
        <v>4</v>
      </c>
      <c r="C38" s="33" t="s">
        <v>110</v>
      </c>
      <c r="D38" s="37">
        <v>1</v>
      </c>
      <c r="E38" s="35" t="s">
        <v>29</v>
      </c>
      <c r="F38" s="41"/>
      <c r="G38" s="36" t="s">
        <v>159</v>
      </c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2:26" x14ac:dyDescent="0.2">
      <c r="B39" s="33" t="s">
        <v>4</v>
      </c>
      <c r="C39" s="33" t="s">
        <v>111</v>
      </c>
      <c r="D39" s="37">
        <v>1</v>
      </c>
      <c r="E39" s="35" t="s">
        <v>29</v>
      </c>
      <c r="F39" s="41"/>
      <c r="G39" s="36" t="s">
        <v>159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2:26" x14ac:dyDescent="0.2">
      <c r="B40" s="33" t="s">
        <v>4</v>
      </c>
      <c r="C40" s="33" t="s">
        <v>112</v>
      </c>
      <c r="D40" s="37">
        <v>1</v>
      </c>
      <c r="E40" s="35" t="s">
        <v>29</v>
      </c>
      <c r="F40" s="41"/>
      <c r="G40" s="36" t="s">
        <v>159</v>
      </c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2:26" x14ac:dyDescent="0.2">
      <c r="B41" s="33" t="s">
        <v>4</v>
      </c>
      <c r="C41" s="33" t="s">
        <v>70</v>
      </c>
      <c r="D41" s="37">
        <v>1</v>
      </c>
      <c r="E41" s="35" t="s">
        <v>29</v>
      </c>
      <c r="F41" s="41"/>
      <c r="G41" s="36" t="s">
        <v>159</v>
      </c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2:26" x14ac:dyDescent="0.2">
      <c r="B42" s="33" t="s">
        <v>6</v>
      </c>
      <c r="C42" s="33" t="s">
        <v>73</v>
      </c>
      <c r="D42" s="37">
        <v>1</v>
      </c>
      <c r="E42" s="35" t="s">
        <v>29</v>
      </c>
      <c r="F42" s="41"/>
      <c r="G42" s="36" t="s">
        <v>159</v>
      </c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2:26" x14ac:dyDescent="0.2">
      <c r="B43" s="33" t="s">
        <v>6</v>
      </c>
      <c r="C43" s="33" t="s">
        <v>109</v>
      </c>
      <c r="D43" s="37">
        <v>1</v>
      </c>
      <c r="E43" s="35" t="s">
        <v>29</v>
      </c>
      <c r="F43" s="41"/>
      <c r="G43" s="36" t="s">
        <v>159</v>
      </c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2:26" x14ac:dyDescent="0.2">
      <c r="B44" s="33" t="s">
        <v>6</v>
      </c>
      <c r="C44" s="33" t="s">
        <v>110</v>
      </c>
      <c r="D44" s="37">
        <v>1</v>
      </c>
      <c r="E44" s="35" t="s">
        <v>29</v>
      </c>
      <c r="F44" s="41"/>
      <c r="G44" s="36" t="s">
        <v>159</v>
      </c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2:26" x14ac:dyDescent="0.2">
      <c r="B45" s="33" t="s">
        <v>6</v>
      </c>
      <c r="C45" s="33" t="s">
        <v>111</v>
      </c>
      <c r="D45" s="37">
        <v>1</v>
      </c>
      <c r="E45" s="35" t="s">
        <v>29</v>
      </c>
      <c r="F45" s="41"/>
      <c r="G45" s="36" t="s">
        <v>159</v>
      </c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2:26" x14ac:dyDescent="0.2">
      <c r="B46" s="33" t="s">
        <v>6</v>
      </c>
      <c r="C46" s="33" t="s">
        <v>112</v>
      </c>
      <c r="D46" s="37">
        <v>1</v>
      </c>
      <c r="E46" s="35" t="s">
        <v>29</v>
      </c>
      <c r="F46" s="41"/>
      <c r="G46" s="36" t="s">
        <v>159</v>
      </c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2:26" x14ac:dyDescent="0.2">
      <c r="B47" s="33" t="s">
        <v>6</v>
      </c>
      <c r="C47" s="33" t="s">
        <v>70</v>
      </c>
      <c r="D47" s="37">
        <v>1</v>
      </c>
      <c r="E47" s="35" t="s">
        <v>29</v>
      </c>
      <c r="F47" s="41"/>
      <c r="G47" s="36" t="s">
        <v>159</v>
      </c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2:26" x14ac:dyDescent="0.2">
      <c r="B48" s="33" t="s">
        <v>6</v>
      </c>
      <c r="C48" s="33" t="s">
        <v>92</v>
      </c>
      <c r="D48" s="37">
        <v>1</v>
      </c>
      <c r="E48" s="35" t="s">
        <v>29</v>
      </c>
      <c r="F48" s="41"/>
      <c r="G48" s="36" t="s">
        <v>159</v>
      </c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2:26" x14ac:dyDescent="0.2">
      <c r="B49" s="33" t="s">
        <v>6</v>
      </c>
      <c r="C49" s="33" t="s">
        <v>72</v>
      </c>
      <c r="D49" s="37">
        <v>1</v>
      </c>
      <c r="E49" s="35" t="s">
        <v>29</v>
      </c>
      <c r="F49" s="41"/>
      <c r="G49" s="36" t="s">
        <v>159</v>
      </c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2:26" x14ac:dyDescent="0.2">
      <c r="B50" s="33" t="s">
        <v>94</v>
      </c>
      <c r="C50" s="33" t="s">
        <v>160</v>
      </c>
      <c r="D50" s="37">
        <v>0</v>
      </c>
      <c r="E50" s="35" t="s">
        <v>29</v>
      </c>
      <c r="F50" s="41"/>
      <c r="G50" s="36" t="s">
        <v>159</v>
      </c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2:26" x14ac:dyDescent="0.2">
      <c r="B51" s="33" t="s">
        <v>94</v>
      </c>
      <c r="C51" s="33" t="s">
        <v>158</v>
      </c>
      <c r="D51" s="37">
        <v>0</v>
      </c>
      <c r="E51" s="35" t="s">
        <v>29</v>
      </c>
      <c r="F51" s="41"/>
      <c r="G51" s="36" t="s">
        <v>159</v>
      </c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2:26" x14ac:dyDescent="0.2">
      <c r="B52" s="33" t="s">
        <v>94</v>
      </c>
      <c r="C52" s="33" t="s">
        <v>70</v>
      </c>
      <c r="D52" s="37">
        <v>1</v>
      </c>
      <c r="E52" s="35" t="s">
        <v>29</v>
      </c>
      <c r="F52" s="41"/>
      <c r="G52" s="36" t="s">
        <v>159</v>
      </c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2:26" x14ac:dyDescent="0.2">
      <c r="B53" s="33" t="s">
        <v>95</v>
      </c>
      <c r="C53" s="33" t="s">
        <v>160</v>
      </c>
      <c r="D53" s="37">
        <v>0</v>
      </c>
      <c r="E53" s="35" t="s">
        <v>29</v>
      </c>
      <c r="F53" s="41"/>
      <c r="G53" s="36" t="s">
        <v>159</v>
      </c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2:26" x14ac:dyDescent="0.2">
      <c r="B54" s="33" t="s">
        <v>95</v>
      </c>
      <c r="C54" s="33" t="s">
        <v>158</v>
      </c>
      <c r="D54" s="37">
        <v>0</v>
      </c>
      <c r="E54" s="35" t="s">
        <v>29</v>
      </c>
      <c r="F54" s="41"/>
      <c r="G54" s="36" t="s">
        <v>159</v>
      </c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2:26" x14ac:dyDescent="0.2">
      <c r="B55" s="33" t="s">
        <v>95</v>
      </c>
      <c r="C55" s="33" t="s">
        <v>70</v>
      </c>
      <c r="D55" s="37">
        <v>1</v>
      </c>
      <c r="E55" s="35" t="s">
        <v>29</v>
      </c>
      <c r="F55" s="41"/>
      <c r="G55" s="36" t="s">
        <v>159</v>
      </c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2:26" x14ac:dyDescent="0.2">
      <c r="B56" s="33" t="s">
        <v>96</v>
      </c>
      <c r="C56" s="33" t="s">
        <v>161</v>
      </c>
      <c r="D56" s="37">
        <v>0</v>
      </c>
      <c r="E56" s="35" t="s">
        <v>29</v>
      </c>
      <c r="F56" s="41"/>
      <c r="G56" s="36" t="s">
        <v>159</v>
      </c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2:26" x14ac:dyDescent="0.2">
      <c r="B57" s="33" t="s">
        <v>96</v>
      </c>
      <c r="C57" s="33" t="s">
        <v>158</v>
      </c>
      <c r="D57" s="37">
        <v>0</v>
      </c>
      <c r="E57" s="35" t="s">
        <v>29</v>
      </c>
      <c r="F57" s="41"/>
      <c r="G57" s="36" t="s">
        <v>159</v>
      </c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2:26" x14ac:dyDescent="0.2">
      <c r="B58" s="33" t="s">
        <v>96</v>
      </c>
      <c r="C58" s="33" t="s">
        <v>70</v>
      </c>
      <c r="D58" s="37">
        <v>1</v>
      </c>
      <c r="E58" s="35" t="s">
        <v>29</v>
      </c>
      <c r="F58" s="41"/>
      <c r="G58" s="36" t="s">
        <v>159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2:26" x14ac:dyDescent="0.2">
      <c r="B59" s="33" t="s">
        <v>97</v>
      </c>
      <c r="C59" s="33" t="s">
        <v>161</v>
      </c>
      <c r="D59" s="37">
        <v>0</v>
      </c>
      <c r="E59" s="35" t="s">
        <v>29</v>
      </c>
      <c r="F59" s="41"/>
      <c r="G59" s="36" t="s">
        <v>159</v>
      </c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2:26" x14ac:dyDescent="0.2">
      <c r="B60" s="33" t="s">
        <v>97</v>
      </c>
      <c r="C60" s="33" t="s">
        <v>158</v>
      </c>
      <c r="D60" s="37">
        <v>0</v>
      </c>
      <c r="E60" s="35" t="s">
        <v>29</v>
      </c>
      <c r="F60" s="41"/>
      <c r="G60" s="36" t="s">
        <v>159</v>
      </c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2:26" x14ac:dyDescent="0.2">
      <c r="B61" s="33" t="s">
        <v>97</v>
      </c>
      <c r="C61" s="33" t="s">
        <v>162</v>
      </c>
      <c r="D61" s="37">
        <v>0</v>
      </c>
      <c r="E61" s="35" t="s">
        <v>29</v>
      </c>
      <c r="F61" s="41"/>
      <c r="G61" s="36" t="s">
        <v>159</v>
      </c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2:26" x14ac:dyDescent="0.2">
      <c r="B62" s="33" t="s">
        <v>97</v>
      </c>
      <c r="C62" s="33" t="s">
        <v>70</v>
      </c>
      <c r="D62" s="37">
        <v>1</v>
      </c>
      <c r="E62" s="35" t="s">
        <v>29</v>
      </c>
      <c r="F62" s="41"/>
      <c r="G62" s="36" t="s">
        <v>159</v>
      </c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2:26" x14ac:dyDescent="0.2">
      <c r="B63" s="141" t="s">
        <v>115</v>
      </c>
      <c r="C63" s="141" t="s">
        <v>116</v>
      </c>
      <c r="D63" s="142"/>
      <c r="E63" s="143"/>
      <c r="F63" s="41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2:26" x14ac:dyDescent="0.2">
      <c r="B64" s="33" t="s">
        <v>103</v>
      </c>
      <c r="C64" s="33" t="s">
        <v>71</v>
      </c>
      <c r="D64" s="37">
        <v>1</v>
      </c>
      <c r="E64" s="35" t="s">
        <v>29</v>
      </c>
      <c r="F64" s="41">
        <v>-2780032.8071209593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-5225000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3396250</v>
      </c>
    </row>
    <row r="65" spans="2:26" x14ac:dyDescent="0.2">
      <c r="B65" s="33" t="s">
        <v>103</v>
      </c>
      <c r="C65" s="33" t="s">
        <v>91</v>
      </c>
      <c r="D65" s="37">
        <v>1</v>
      </c>
      <c r="E65" s="35" t="s">
        <v>29</v>
      </c>
      <c r="F65" s="41">
        <v>-6045573.7360596946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-11362500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7385625</v>
      </c>
    </row>
    <row r="66" spans="2:26" x14ac:dyDescent="0.2">
      <c r="B66" s="33" t="s">
        <v>104</v>
      </c>
      <c r="C66" s="33" t="s">
        <v>70</v>
      </c>
      <c r="D66" s="37">
        <v>1</v>
      </c>
      <c r="E66" s="35" t="s">
        <v>29</v>
      </c>
      <c r="F66" s="41">
        <v>-1733558.9765185979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-5225000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3918750</v>
      </c>
    </row>
    <row r="67" spans="2:26" x14ac:dyDescent="0.2">
      <c r="B67" s="33" t="s">
        <v>104</v>
      </c>
      <c r="C67" s="33" t="s">
        <v>92</v>
      </c>
      <c r="D67" s="37">
        <v>1</v>
      </c>
      <c r="E67" s="35" t="s">
        <v>29</v>
      </c>
      <c r="F67" s="41">
        <v>-3769868.6833861372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-11362500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8521875</v>
      </c>
    </row>
    <row r="68" spans="2:26" x14ac:dyDescent="0.2">
      <c r="B68" s="33" t="s">
        <v>3</v>
      </c>
      <c r="C68" s="33" t="s">
        <v>70</v>
      </c>
      <c r="D68" s="37">
        <v>1</v>
      </c>
      <c r="E68" s="35" t="s">
        <v>29</v>
      </c>
      <c r="F68" s="41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</row>
    <row r="69" spans="2:26" x14ac:dyDescent="0.2">
      <c r="B69" s="33" t="s">
        <v>3</v>
      </c>
      <c r="C69" s="33" t="s">
        <v>92</v>
      </c>
      <c r="D69" s="37">
        <v>1</v>
      </c>
      <c r="E69" s="35" t="s">
        <v>29</v>
      </c>
      <c r="F69" s="41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</row>
    <row r="70" spans="2:26" x14ac:dyDescent="0.2">
      <c r="B70" s="33" t="s">
        <v>6</v>
      </c>
      <c r="C70" s="33" t="s">
        <v>70</v>
      </c>
      <c r="D70" s="37">
        <v>1</v>
      </c>
      <c r="E70" s="35" t="s">
        <v>29</v>
      </c>
      <c r="F70" s="41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</row>
    <row r="71" spans="2:26" x14ac:dyDescent="0.2">
      <c r="B71" s="33" t="s">
        <v>6</v>
      </c>
      <c r="C71" s="33" t="s">
        <v>92</v>
      </c>
      <c r="D71" s="37">
        <v>1</v>
      </c>
      <c r="E71" s="35" t="s">
        <v>29</v>
      </c>
      <c r="F71" s="41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</row>
    <row r="72" spans="2:26" x14ac:dyDescent="0.2">
      <c r="B72" s="141" t="s">
        <v>117</v>
      </c>
      <c r="C72" s="141" t="s">
        <v>151</v>
      </c>
      <c r="D72" s="142"/>
      <c r="E72" s="143"/>
      <c r="F72" s="41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2:26" x14ac:dyDescent="0.2">
      <c r="B73" s="33" t="s">
        <v>103</v>
      </c>
      <c r="C73" s="33" t="s">
        <v>71</v>
      </c>
      <c r="D73" s="37">
        <v>1</v>
      </c>
      <c r="E73" s="35" t="s">
        <v>29</v>
      </c>
      <c r="F73" s="41">
        <v>-15616069.452440223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-29350000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19077500</v>
      </c>
    </row>
    <row r="74" spans="2:26" x14ac:dyDescent="0.2">
      <c r="B74" s="33" t="s">
        <v>103</v>
      </c>
      <c r="C74" s="33" t="s">
        <v>91</v>
      </c>
      <c r="D74" s="37">
        <v>1</v>
      </c>
      <c r="E74" s="35" t="s">
        <v>29</v>
      </c>
      <c r="F74" s="41">
        <v>-2940982.0749016469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-5527500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3592875</v>
      </c>
    </row>
    <row r="75" spans="2:26" x14ac:dyDescent="0.2">
      <c r="B75" s="33" t="s">
        <v>104</v>
      </c>
      <c r="C75" s="33" t="s">
        <v>70</v>
      </c>
      <c r="D75" s="37">
        <v>1</v>
      </c>
      <c r="E75" s="35" t="s">
        <v>29</v>
      </c>
      <c r="F75" s="41">
        <v>-9737790.6145111658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-29350000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22012500</v>
      </c>
    </row>
    <row r="76" spans="2:26" x14ac:dyDescent="0.2">
      <c r="B76" s="33" t="s">
        <v>104</v>
      </c>
      <c r="C76" s="33" t="s">
        <v>92</v>
      </c>
      <c r="D76" s="37">
        <v>1</v>
      </c>
      <c r="E76" s="35" t="s">
        <v>29</v>
      </c>
      <c r="F76" s="41">
        <v>-1833922.9172644115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-5527500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4145625</v>
      </c>
    </row>
    <row r="77" spans="2:26" x14ac:dyDescent="0.2">
      <c r="B77" s="33" t="s">
        <v>3</v>
      </c>
      <c r="C77" s="33" t="s">
        <v>70</v>
      </c>
      <c r="D77" s="37">
        <v>1</v>
      </c>
      <c r="E77" s="35" t="s">
        <v>29</v>
      </c>
      <c r="F77" s="41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</row>
    <row r="78" spans="2:26" x14ac:dyDescent="0.2">
      <c r="B78" s="33" t="s">
        <v>3</v>
      </c>
      <c r="C78" s="33" t="s">
        <v>92</v>
      </c>
      <c r="D78" s="37">
        <v>1</v>
      </c>
      <c r="E78" s="35" t="s">
        <v>29</v>
      </c>
      <c r="F78" s="41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</row>
    <row r="79" spans="2:26" x14ac:dyDescent="0.2">
      <c r="B79" s="33" t="s">
        <v>6</v>
      </c>
      <c r="C79" s="33" t="s">
        <v>70</v>
      </c>
      <c r="D79" s="37">
        <v>1</v>
      </c>
      <c r="E79" s="35" t="s">
        <v>29</v>
      </c>
      <c r="F79" s="41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</row>
    <row r="80" spans="2:26" x14ac:dyDescent="0.2">
      <c r="B80" s="33" t="s">
        <v>6</v>
      </c>
      <c r="C80" s="33" t="s">
        <v>92</v>
      </c>
      <c r="D80" s="37">
        <v>1</v>
      </c>
      <c r="E80" s="35" t="s">
        <v>29</v>
      </c>
      <c r="F80" s="41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</row>
    <row r="82" spans="2:26" ht="15" x14ac:dyDescent="0.25">
      <c r="B82" s="28" t="s">
        <v>53</v>
      </c>
      <c r="C82" s="9"/>
      <c r="D82" s="9"/>
      <c r="E82" s="29"/>
      <c r="F82" s="40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2:26" ht="15" x14ac:dyDescent="0.25">
      <c r="B83" s="30" t="s">
        <v>28</v>
      </c>
      <c r="C83" s="30"/>
      <c r="D83" s="30"/>
      <c r="E83" s="31" t="s">
        <v>20</v>
      </c>
      <c r="F83" s="32" t="s">
        <v>48</v>
      </c>
      <c r="G83" s="32">
        <v>2022</v>
      </c>
      <c r="H83" s="32">
        <v>2023</v>
      </c>
      <c r="I83" s="32">
        <v>2024</v>
      </c>
      <c r="J83" s="32">
        <v>2025</v>
      </c>
      <c r="K83" s="32">
        <v>2026</v>
      </c>
      <c r="L83" s="32">
        <v>2027</v>
      </c>
      <c r="M83" s="32">
        <v>2028</v>
      </c>
      <c r="N83" s="32">
        <v>2029</v>
      </c>
      <c r="O83" s="32">
        <v>2030</v>
      </c>
      <c r="P83" s="32">
        <v>2031</v>
      </c>
      <c r="Q83" s="32">
        <v>2032</v>
      </c>
      <c r="R83" s="32">
        <v>2033</v>
      </c>
      <c r="S83" s="32">
        <v>2034</v>
      </c>
      <c r="T83" s="32">
        <v>2035</v>
      </c>
      <c r="U83" s="32">
        <v>2036</v>
      </c>
      <c r="V83" s="32">
        <v>2037</v>
      </c>
      <c r="W83" s="32">
        <v>2038</v>
      </c>
      <c r="X83" s="32">
        <v>2039</v>
      </c>
      <c r="Y83" s="32">
        <v>2040</v>
      </c>
      <c r="Z83" s="32">
        <v>2041</v>
      </c>
    </row>
    <row r="84" spans="2:26" x14ac:dyDescent="0.2">
      <c r="B84" s="33" t="s">
        <v>103</v>
      </c>
      <c r="C84" s="34"/>
      <c r="D84" s="34"/>
      <c r="E84" s="35" t="s">
        <v>29</v>
      </c>
      <c r="F84" s="41">
        <v>-106389100.18394783</v>
      </c>
      <c r="G84" s="36">
        <v>0</v>
      </c>
      <c r="H84" s="36">
        <v>0</v>
      </c>
      <c r="I84" s="36">
        <v>-1362510.8099031495</v>
      </c>
      <c r="J84" s="36">
        <v>-3527881.1237417338</v>
      </c>
      <c r="K84" s="36">
        <v>-10262723.104674203</v>
      </c>
      <c r="L84" s="36">
        <v>-107801434.48339912</v>
      </c>
      <c r="M84" s="36">
        <v>-82365400.478281766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133457967.49999999</v>
      </c>
    </row>
    <row r="85" spans="2:26" x14ac:dyDescent="0.2">
      <c r="B85" s="33" t="s">
        <v>104</v>
      </c>
      <c r="C85" s="34"/>
      <c r="D85" s="34"/>
      <c r="E85" s="35" t="s">
        <v>29</v>
      </c>
      <c r="F85" s="41">
        <v>-89017480.823826373</v>
      </c>
      <c r="G85" s="36">
        <v>0</v>
      </c>
      <c r="H85" s="36">
        <v>0</v>
      </c>
      <c r="I85" s="36">
        <v>-1817345</v>
      </c>
      <c r="J85" s="36">
        <v>-10115080</v>
      </c>
      <c r="K85" s="36">
        <v>-24994348.75</v>
      </c>
      <c r="L85" s="36">
        <v>-823428.75</v>
      </c>
      <c r="M85" s="36">
        <v>-1362510.8099031495</v>
      </c>
      <c r="N85" s="36">
        <v>-3527881.1237417338</v>
      </c>
      <c r="O85" s="36">
        <v>-10262723.104674203</v>
      </c>
      <c r="P85" s="36">
        <v>-107801434.48339912</v>
      </c>
      <c r="Q85" s="36">
        <v>-82365400.478281766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177583839.06249997</v>
      </c>
    </row>
    <row r="86" spans="2:26" x14ac:dyDescent="0.2">
      <c r="B86" s="33" t="s">
        <v>2</v>
      </c>
      <c r="C86" s="34"/>
      <c r="D86" s="34"/>
      <c r="E86" s="35" t="s">
        <v>29</v>
      </c>
      <c r="F86" s="41">
        <v>-83051143.541273072</v>
      </c>
      <c r="G86" s="36">
        <v>0</v>
      </c>
      <c r="H86" s="36">
        <v>0</v>
      </c>
      <c r="I86" s="36">
        <v>-5320166.25</v>
      </c>
      <c r="J86" s="36">
        <v>-29852245</v>
      </c>
      <c r="K86" s="36">
        <v>-77837780.9375</v>
      </c>
      <c r="L86" s="36">
        <v>-20182810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70834130.546875</v>
      </c>
    </row>
    <row r="87" spans="2:26" x14ac:dyDescent="0.2">
      <c r="B87" s="33" t="s">
        <v>3</v>
      </c>
      <c r="C87" s="34"/>
      <c r="D87" s="34"/>
      <c r="E87" s="35" t="s">
        <v>29</v>
      </c>
      <c r="F87" s="41">
        <v>-83051143.541273072</v>
      </c>
      <c r="G87" s="36">
        <v>0</v>
      </c>
      <c r="H87" s="36">
        <v>0</v>
      </c>
      <c r="I87" s="36">
        <v>-5320166.25</v>
      </c>
      <c r="J87" s="36">
        <v>-29852245</v>
      </c>
      <c r="K87" s="36">
        <v>-77837780.9375</v>
      </c>
      <c r="L87" s="36">
        <v>-20182810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70834130.546875</v>
      </c>
    </row>
    <row r="88" spans="2:26" x14ac:dyDescent="0.2">
      <c r="B88" s="33" t="s">
        <v>4</v>
      </c>
      <c r="C88" s="34"/>
      <c r="D88" s="34"/>
      <c r="E88" s="35" t="s">
        <v>29</v>
      </c>
      <c r="F88" s="41"/>
      <c r="G88" s="36" t="s">
        <v>159</v>
      </c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2:26" x14ac:dyDescent="0.2">
      <c r="B89" s="33" t="s">
        <v>6</v>
      </c>
      <c r="C89" s="34"/>
      <c r="D89" s="34"/>
      <c r="E89" s="35" t="s">
        <v>29</v>
      </c>
      <c r="F89" s="41"/>
      <c r="G89" s="36" t="s">
        <v>159</v>
      </c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2:26" x14ac:dyDescent="0.2">
      <c r="B90" s="33" t="s">
        <v>94</v>
      </c>
      <c r="C90" s="34"/>
      <c r="D90" s="34"/>
      <c r="E90" s="35" t="s">
        <v>29</v>
      </c>
      <c r="F90" s="41"/>
      <c r="G90" s="36" t="s">
        <v>159</v>
      </c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2:26" x14ac:dyDescent="0.2">
      <c r="B91" s="33" t="s">
        <v>95</v>
      </c>
      <c r="C91" s="34"/>
      <c r="D91" s="34"/>
      <c r="E91" s="35" t="s">
        <v>29</v>
      </c>
      <c r="F91" s="41"/>
      <c r="G91" s="36" t="s">
        <v>159</v>
      </c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2:26" x14ac:dyDescent="0.2">
      <c r="B92" s="33" t="s">
        <v>96</v>
      </c>
      <c r="C92" s="34"/>
      <c r="D92" s="34"/>
      <c r="E92" s="35" t="s">
        <v>29</v>
      </c>
      <c r="F92" s="41"/>
      <c r="G92" s="36" t="s">
        <v>159</v>
      </c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2:26" x14ac:dyDescent="0.2">
      <c r="B93" s="33" t="s">
        <v>97</v>
      </c>
      <c r="C93" s="34"/>
      <c r="D93" s="34"/>
      <c r="E93" s="35" t="s">
        <v>29</v>
      </c>
      <c r="F93" s="41"/>
      <c r="G93" s="36" t="s">
        <v>159</v>
      </c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5" spans="2:26" ht="15" x14ac:dyDescent="0.25">
      <c r="B95" s="28" t="s">
        <v>54</v>
      </c>
      <c r="C95" s="9"/>
      <c r="D95" s="9"/>
      <c r="E95" s="29"/>
      <c r="F95" s="40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2:26" ht="15" x14ac:dyDescent="0.25">
      <c r="B96" s="30" t="s">
        <v>28</v>
      </c>
      <c r="C96" s="30"/>
      <c r="D96" s="30"/>
      <c r="E96" s="31" t="s">
        <v>20</v>
      </c>
      <c r="F96" s="32" t="s">
        <v>48</v>
      </c>
      <c r="G96" s="32">
        <v>2022</v>
      </c>
      <c r="H96" s="32">
        <v>2023</v>
      </c>
      <c r="I96" s="32">
        <v>2024</v>
      </c>
      <c r="J96" s="32">
        <v>2025</v>
      </c>
      <c r="K96" s="32">
        <v>2026</v>
      </c>
      <c r="L96" s="32">
        <v>2027</v>
      </c>
      <c r="M96" s="32">
        <v>2028</v>
      </c>
      <c r="N96" s="32">
        <v>2029</v>
      </c>
      <c r="O96" s="32">
        <v>2030</v>
      </c>
      <c r="P96" s="32">
        <v>2031</v>
      </c>
      <c r="Q96" s="32">
        <v>2032</v>
      </c>
      <c r="R96" s="32">
        <v>2033</v>
      </c>
      <c r="S96" s="32">
        <v>2034</v>
      </c>
      <c r="T96" s="32">
        <v>2035</v>
      </c>
      <c r="U96" s="32">
        <v>2036</v>
      </c>
      <c r="V96" s="32">
        <v>2037</v>
      </c>
      <c r="W96" s="32">
        <v>2038</v>
      </c>
      <c r="X96" s="32">
        <v>2039</v>
      </c>
      <c r="Y96" s="32">
        <v>2040</v>
      </c>
      <c r="Z96" s="32">
        <v>2041</v>
      </c>
    </row>
    <row r="97" spans="1:26" x14ac:dyDescent="0.2">
      <c r="B97" s="33" t="s">
        <v>103</v>
      </c>
      <c r="C97" s="34"/>
      <c r="D97" s="34"/>
      <c r="E97" s="35" t="s">
        <v>29</v>
      </c>
      <c r="F97" s="41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</row>
    <row r="98" spans="1:26" x14ac:dyDescent="0.2">
      <c r="B98" s="33" t="s">
        <v>104</v>
      </c>
      <c r="C98" s="34"/>
      <c r="D98" s="34"/>
      <c r="E98" s="35" t="s">
        <v>29</v>
      </c>
      <c r="F98" s="41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</row>
    <row r="99" spans="1:26" x14ac:dyDescent="0.2">
      <c r="B99" s="33" t="s">
        <v>2</v>
      </c>
      <c r="C99" s="34"/>
      <c r="D99" s="34"/>
      <c r="E99" s="35" t="s">
        <v>29</v>
      </c>
      <c r="F99" s="41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</row>
    <row r="100" spans="1:26" x14ac:dyDescent="0.2">
      <c r="B100" s="33" t="s">
        <v>3</v>
      </c>
      <c r="C100" s="34"/>
      <c r="D100" s="34"/>
      <c r="E100" s="35" t="s">
        <v>29</v>
      </c>
      <c r="F100" s="41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</row>
    <row r="101" spans="1:26" x14ac:dyDescent="0.2">
      <c r="B101" s="33" t="s">
        <v>4</v>
      </c>
      <c r="C101" s="34"/>
      <c r="D101" s="34"/>
      <c r="E101" s="35" t="s">
        <v>29</v>
      </c>
      <c r="F101" s="41"/>
      <c r="G101" s="36" t="s">
        <v>159</v>
      </c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x14ac:dyDescent="0.2">
      <c r="B102" s="33" t="s">
        <v>6</v>
      </c>
      <c r="C102" s="34"/>
      <c r="D102" s="34"/>
      <c r="E102" s="35" t="s">
        <v>29</v>
      </c>
      <c r="F102" s="41"/>
      <c r="G102" s="36" t="s">
        <v>159</v>
      </c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x14ac:dyDescent="0.2">
      <c r="B103" s="33" t="s">
        <v>94</v>
      </c>
      <c r="C103" s="34"/>
      <c r="D103" s="34"/>
      <c r="E103" s="35" t="s">
        <v>29</v>
      </c>
      <c r="F103" s="41"/>
      <c r="G103" s="36" t="s">
        <v>159</v>
      </c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x14ac:dyDescent="0.2">
      <c r="B104" s="33" t="s">
        <v>95</v>
      </c>
      <c r="C104" s="34"/>
      <c r="D104" s="34"/>
      <c r="E104" s="35" t="s">
        <v>29</v>
      </c>
      <c r="F104" s="41"/>
      <c r="G104" s="36" t="s">
        <v>159</v>
      </c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x14ac:dyDescent="0.2">
      <c r="B105" s="33" t="s">
        <v>96</v>
      </c>
      <c r="C105" s="34"/>
      <c r="D105" s="34"/>
      <c r="E105" s="35" t="s">
        <v>29</v>
      </c>
      <c r="F105" s="41"/>
      <c r="G105" s="36" t="s">
        <v>159</v>
      </c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x14ac:dyDescent="0.2">
      <c r="B106" s="33" t="s">
        <v>97</v>
      </c>
      <c r="C106" s="34"/>
      <c r="D106" s="34"/>
      <c r="E106" s="35" t="s">
        <v>29</v>
      </c>
      <c r="F106" s="41"/>
      <c r="G106" s="36" t="s">
        <v>159</v>
      </c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8" spans="1:26" ht="15" x14ac:dyDescent="0.25">
      <c r="B108" s="26" t="s">
        <v>99</v>
      </c>
      <c r="C108" s="27"/>
      <c r="D108" s="27"/>
      <c r="E108" s="6"/>
      <c r="F108" s="1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" x14ac:dyDescent="0.25">
      <c r="A109" s="69"/>
      <c r="B109" s="30" t="s">
        <v>28</v>
      </c>
      <c r="C109" s="30" t="s">
        <v>50</v>
      </c>
      <c r="D109" s="31" t="s">
        <v>51</v>
      </c>
      <c r="E109" s="31" t="s">
        <v>20</v>
      </c>
      <c r="F109" s="32" t="s">
        <v>48</v>
      </c>
      <c r="G109" s="32">
        <v>2022</v>
      </c>
      <c r="H109" s="32">
        <v>2023</v>
      </c>
      <c r="I109" s="32">
        <v>2024</v>
      </c>
      <c r="J109" s="32">
        <v>2025</v>
      </c>
      <c r="K109" s="32">
        <v>2026</v>
      </c>
      <c r="L109" s="32">
        <v>2027</v>
      </c>
      <c r="M109" s="32">
        <v>2028</v>
      </c>
      <c r="N109" s="32">
        <v>2029</v>
      </c>
      <c r="O109" s="32">
        <v>2030</v>
      </c>
      <c r="P109" s="32">
        <v>2031</v>
      </c>
      <c r="Q109" s="32">
        <v>2032</v>
      </c>
      <c r="R109" s="32">
        <v>2033</v>
      </c>
      <c r="S109" s="32">
        <v>2034</v>
      </c>
      <c r="T109" s="32">
        <v>2035</v>
      </c>
      <c r="U109" s="32">
        <v>2036</v>
      </c>
      <c r="V109" s="32">
        <v>2037</v>
      </c>
      <c r="W109" s="32">
        <v>2038</v>
      </c>
      <c r="X109" s="32">
        <v>2039</v>
      </c>
      <c r="Y109" s="32">
        <v>2040</v>
      </c>
      <c r="Z109" s="32">
        <v>2041</v>
      </c>
    </row>
    <row r="110" spans="1:26" x14ac:dyDescent="0.2">
      <c r="A110" s="69"/>
      <c r="B110" s="34" t="s">
        <v>103</v>
      </c>
      <c r="C110" s="34" t="s">
        <v>71</v>
      </c>
      <c r="D110" s="35">
        <v>1</v>
      </c>
      <c r="E110" s="35" t="s">
        <v>29</v>
      </c>
      <c r="F110" s="41">
        <v>-4752125.50571738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-803647.92038470611</v>
      </c>
      <c r="N110" s="36">
        <v>-803647.92038470611</v>
      </c>
      <c r="O110" s="36">
        <v>-803647.92038470611</v>
      </c>
      <c r="P110" s="36">
        <v>-803647.92038470611</v>
      </c>
      <c r="Q110" s="36">
        <v>-803647.92038470611</v>
      </c>
      <c r="R110" s="36">
        <v>-803647.92038470611</v>
      </c>
      <c r="S110" s="36">
        <v>-803647.92038470611</v>
      </c>
      <c r="T110" s="36">
        <v>-803647.92038470611</v>
      </c>
      <c r="U110" s="36">
        <v>-803647.92038470611</v>
      </c>
      <c r="V110" s="36">
        <v>-803647.92038470611</v>
      </c>
      <c r="W110" s="36">
        <v>-803647.92038470611</v>
      </c>
      <c r="X110" s="36">
        <v>-803647.92038470611</v>
      </c>
      <c r="Y110" s="36">
        <v>-803647.92038470611</v>
      </c>
      <c r="Z110" s="36">
        <v>-803647.92038470611</v>
      </c>
    </row>
    <row r="111" spans="1:26" x14ac:dyDescent="0.2">
      <c r="A111" s="69"/>
      <c r="B111" s="34" t="s">
        <v>103</v>
      </c>
      <c r="C111" s="34" t="s">
        <v>91</v>
      </c>
      <c r="D111" s="35">
        <v>1</v>
      </c>
      <c r="E111" s="35" t="s">
        <v>29</v>
      </c>
      <c r="F111" s="41">
        <v>-13443355.71262203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-2273451.0796152935</v>
      </c>
      <c r="N111" s="36">
        <v>-2273451.0796152935</v>
      </c>
      <c r="O111" s="36">
        <v>-2273451.0796152935</v>
      </c>
      <c r="P111" s="36">
        <v>-2273451.0796152935</v>
      </c>
      <c r="Q111" s="36">
        <v>-2273451.0796152935</v>
      </c>
      <c r="R111" s="36">
        <v>-2273451.0796152935</v>
      </c>
      <c r="S111" s="36">
        <v>-2273451.0796152935</v>
      </c>
      <c r="T111" s="36">
        <v>-2273451.0796152935</v>
      </c>
      <c r="U111" s="36">
        <v>-2273451.0796152935</v>
      </c>
      <c r="V111" s="36">
        <v>-2273451.0796152935</v>
      </c>
      <c r="W111" s="36">
        <v>-2273451.0796152935</v>
      </c>
      <c r="X111" s="36">
        <v>-2273451.0796152935</v>
      </c>
      <c r="Y111" s="36">
        <v>-2273451.0796152935</v>
      </c>
      <c r="Z111" s="36">
        <v>-2273451.0796152935</v>
      </c>
    </row>
    <row r="112" spans="1:26" x14ac:dyDescent="0.2">
      <c r="A112" s="69"/>
      <c r="B112" s="34" t="s">
        <v>103</v>
      </c>
      <c r="C112" s="34" t="s">
        <v>70</v>
      </c>
      <c r="D112" s="35">
        <v>1</v>
      </c>
      <c r="E112" s="35" t="s">
        <v>29</v>
      </c>
      <c r="F112" s="41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</row>
    <row r="113" spans="1:26" x14ac:dyDescent="0.2">
      <c r="A113" s="69"/>
      <c r="B113" s="34" t="s">
        <v>104</v>
      </c>
      <c r="C113" s="34" t="s">
        <v>69</v>
      </c>
      <c r="D113" s="35">
        <v>1</v>
      </c>
      <c r="E113" s="35" t="s">
        <v>29</v>
      </c>
      <c r="F113" s="41">
        <v>-4990389.4853150109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-755004.05</v>
      </c>
      <c r="M113" s="36">
        <v>-755004.05</v>
      </c>
      <c r="N113" s="36">
        <v>-755004.05</v>
      </c>
      <c r="O113" s="36">
        <v>-755004.05</v>
      </c>
      <c r="P113" s="36">
        <v>-755004.05</v>
      </c>
      <c r="Q113" s="36">
        <v>-755004.05</v>
      </c>
      <c r="R113" s="36">
        <v>-755004.05</v>
      </c>
      <c r="S113" s="36">
        <v>-755004.05</v>
      </c>
      <c r="T113" s="36">
        <v>-755004.05</v>
      </c>
      <c r="U113" s="36">
        <v>-755004.05</v>
      </c>
      <c r="V113" s="36">
        <v>-755004.05</v>
      </c>
      <c r="W113" s="36">
        <v>-755004.05</v>
      </c>
      <c r="X113" s="36">
        <v>-755004.05</v>
      </c>
      <c r="Y113" s="36">
        <v>-755004.05</v>
      </c>
      <c r="Z113" s="36">
        <v>-755004.05</v>
      </c>
    </row>
    <row r="114" spans="1:26" x14ac:dyDescent="0.2">
      <c r="A114" s="69"/>
      <c r="B114" s="34" t="s">
        <v>104</v>
      </c>
      <c r="C114" s="34" t="s">
        <v>70</v>
      </c>
      <c r="D114" s="35">
        <v>1</v>
      </c>
      <c r="E114" s="35" t="s">
        <v>29</v>
      </c>
      <c r="F114" s="41">
        <v>-2877213.1991610988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-803647.92038470611</v>
      </c>
      <c r="R114" s="36">
        <v>-803647.92038470611</v>
      </c>
      <c r="S114" s="36">
        <v>-803647.92038470611</v>
      </c>
      <c r="T114" s="36">
        <v>-803647.92038470611</v>
      </c>
      <c r="U114" s="36">
        <v>-803647.92038470611</v>
      </c>
      <c r="V114" s="36">
        <v>-803647.92038470611</v>
      </c>
      <c r="W114" s="36">
        <v>-803647.92038470611</v>
      </c>
      <c r="X114" s="36">
        <v>-803647.92038470611</v>
      </c>
      <c r="Y114" s="36">
        <v>-803647.92038470611</v>
      </c>
      <c r="Z114" s="36">
        <v>-803647.92038470611</v>
      </c>
    </row>
    <row r="115" spans="1:26" x14ac:dyDescent="0.2">
      <c r="A115" s="69"/>
      <c r="B115" s="34" t="s">
        <v>104</v>
      </c>
      <c r="C115" s="34" t="s">
        <v>92</v>
      </c>
      <c r="D115" s="35">
        <v>1</v>
      </c>
      <c r="E115" s="35" t="s">
        <v>29</v>
      </c>
      <c r="F115" s="41">
        <v>-8139389.5112487795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-2273451.0796152935</v>
      </c>
      <c r="R115" s="36">
        <v>-2273451.0796152935</v>
      </c>
      <c r="S115" s="36">
        <v>-2273451.0796152935</v>
      </c>
      <c r="T115" s="36">
        <v>-2273451.0796152935</v>
      </c>
      <c r="U115" s="36">
        <v>-2273451.0796152935</v>
      </c>
      <c r="V115" s="36">
        <v>-2273451.0796152935</v>
      </c>
      <c r="W115" s="36">
        <v>-2273451.0796152935</v>
      </c>
      <c r="X115" s="36">
        <v>-2273451.0796152935</v>
      </c>
      <c r="Y115" s="36">
        <v>-2273451.0796152935</v>
      </c>
      <c r="Z115" s="36">
        <v>-2273451.0796152935</v>
      </c>
    </row>
    <row r="116" spans="1:26" x14ac:dyDescent="0.2">
      <c r="A116" s="69"/>
      <c r="B116" s="34" t="s">
        <v>104</v>
      </c>
      <c r="C116" s="34" t="s">
        <v>72</v>
      </c>
      <c r="D116" s="35">
        <v>1</v>
      </c>
      <c r="E116" s="35" t="s">
        <v>29</v>
      </c>
      <c r="F116" s="41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</row>
    <row r="117" spans="1:26" x14ac:dyDescent="0.2">
      <c r="A117" s="69"/>
      <c r="B117" s="34" t="s">
        <v>104</v>
      </c>
      <c r="C117" s="34" t="s">
        <v>89</v>
      </c>
      <c r="D117" s="35">
        <v>1</v>
      </c>
      <c r="E117" s="35" t="s">
        <v>29</v>
      </c>
      <c r="F117" s="41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</row>
    <row r="118" spans="1:26" x14ac:dyDescent="0.2">
      <c r="A118" s="69"/>
      <c r="B118" s="34" t="s">
        <v>2</v>
      </c>
      <c r="C118" s="34" t="s">
        <v>105</v>
      </c>
      <c r="D118" s="35">
        <v>1</v>
      </c>
      <c r="E118" s="35" t="s">
        <v>29</v>
      </c>
      <c r="F118" s="41">
        <v>-4375301.7917343145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-661946.44375000009</v>
      </c>
      <c r="M118" s="36">
        <v>-661946.44375000009</v>
      </c>
      <c r="N118" s="36">
        <v>-661946.44375000009</v>
      </c>
      <c r="O118" s="36">
        <v>-661946.44375000009</v>
      </c>
      <c r="P118" s="36">
        <v>-661946.44375000009</v>
      </c>
      <c r="Q118" s="36">
        <v>-661946.44375000009</v>
      </c>
      <c r="R118" s="36">
        <v>-661946.44375000009</v>
      </c>
      <c r="S118" s="36">
        <v>-661946.44375000009</v>
      </c>
      <c r="T118" s="36">
        <v>-661946.44375000009</v>
      </c>
      <c r="U118" s="36">
        <v>-661946.44375000009</v>
      </c>
      <c r="V118" s="36">
        <v>-661946.44375000009</v>
      </c>
      <c r="W118" s="36">
        <v>-661946.44375000009</v>
      </c>
      <c r="X118" s="36">
        <v>-661946.44375000009</v>
      </c>
      <c r="Y118" s="36">
        <v>-661946.44375000009</v>
      </c>
      <c r="Z118" s="36">
        <v>-661946.44375000009</v>
      </c>
    </row>
    <row r="119" spans="1:26" x14ac:dyDescent="0.2">
      <c r="A119" s="69"/>
      <c r="B119" s="34" t="s">
        <v>2</v>
      </c>
      <c r="C119" s="34" t="s">
        <v>106</v>
      </c>
      <c r="D119" s="35">
        <v>1</v>
      </c>
      <c r="E119" s="35" t="s">
        <v>29</v>
      </c>
      <c r="F119" s="41">
        <v>-13232152.304281171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-2001913.6</v>
      </c>
      <c r="M119" s="36">
        <v>-2001913.6</v>
      </c>
      <c r="N119" s="36">
        <v>-2001913.6</v>
      </c>
      <c r="O119" s="36">
        <v>-2001913.6</v>
      </c>
      <c r="P119" s="36">
        <v>-2001913.6</v>
      </c>
      <c r="Q119" s="36">
        <v>-2001913.6</v>
      </c>
      <c r="R119" s="36">
        <v>-2001913.6</v>
      </c>
      <c r="S119" s="36">
        <v>-2001913.6</v>
      </c>
      <c r="T119" s="36">
        <v>-2001913.6</v>
      </c>
      <c r="U119" s="36">
        <v>-2001913.6</v>
      </c>
      <c r="V119" s="36">
        <v>-2001913.6</v>
      </c>
      <c r="W119" s="36">
        <v>-2001913.6</v>
      </c>
      <c r="X119" s="36">
        <v>-2001913.6</v>
      </c>
      <c r="Y119" s="36">
        <v>-2001913.6</v>
      </c>
      <c r="Z119" s="36">
        <v>-2001913.6</v>
      </c>
    </row>
    <row r="120" spans="1:26" x14ac:dyDescent="0.2">
      <c r="A120" s="69"/>
      <c r="B120" s="34" t="s">
        <v>2</v>
      </c>
      <c r="C120" s="34" t="s">
        <v>70</v>
      </c>
      <c r="D120" s="35">
        <v>1</v>
      </c>
      <c r="E120" s="35" t="s">
        <v>29</v>
      </c>
      <c r="F120" s="41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</row>
    <row r="121" spans="1:26" x14ac:dyDescent="0.2">
      <c r="A121" s="69"/>
      <c r="B121" s="34" t="s">
        <v>3</v>
      </c>
      <c r="C121" s="34" t="s">
        <v>105</v>
      </c>
      <c r="D121" s="35">
        <v>1</v>
      </c>
      <c r="E121" s="35" t="s">
        <v>29</v>
      </c>
      <c r="F121" s="41">
        <v>-4375301.7917343145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-661946.44375000009</v>
      </c>
      <c r="M121" s="36">
        <v>-661946.44375000009</v>
      </c>
      <c r="N121" s="36">
        <v>-661946.44375000009</v>
      </c>
      <c r="O121" s="36">
        <v>-661946.44375000009</v>
      </c>
      <c r="P121" s="36">
        <v>-661946.44375000009</v>
      </c>
      <c r="Q121" s="36">
        <v>-661946.44375000009</v>
      </c>
      <c r="R121" s="36">
        <v>-661946.44375000009</v>
      </c>
      <c r="S121" s="36">
        <v>-661946.44375000009</v>
      </c>
      <c r="T121" s="36">
        <v>-661946.44375000009</v>
      </c>
      <c r="U121" s="36">
        <v>-661946.44375000009</v>
      </c>
      <c r="V121" s="36">
        <v>-661946.44375000009</v>
      </c>
      <c r="W121" s="36">
        <v>-661946.44375000009</v>
      </c>
      <c r="X121" s="36">
        <v>-661946.44375000009</v>
      </c>
      <c r="Y121" s="36">
        <v>-661946.44375000009</v>
      </c>
      <c r="Z121" s="36">
        <v>-661946.44375000009</v>
      </c>
    </row>
    <row r="122" spans="1:26" x14ac:dyDescent="0.2">
      <c r="A122" s="69"/>
      <c r="B122" s="34" t="s">
        <v>3</v>
      </c>
      <c r="C122" s="34" t="s">
        <v>106</v>
      </c>
      <c r="D122" s="35">
        <v>1</v>
      </c>
      <c r="E122" s="35" t="s">
        <v>29</v>
      </c>
      <c r="F122" s="41">
        <v>-13232152.304281171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-2001913.6</v>
      </c>
      <c r="M122" s="36">
        <v>-2001913.6</v>
      </c>
      <c r="N122" s="36">
        <v>-2001913.6</v>
      </c>
      <c r="O122" s="36">
        <v>-2001913.6</v>
      </c>
      <c r="P122" s="36">
        <v>-2001913.6</v>
      </c>
      <c r="Q122" s="36">
        <v>-2001913.6</v>
      </c>
      <c r="R122" s="36">
        <v>-2001913.6</v>
      </c>
      <c r="S122" s="36">
        <v>-2001913.6</v>
      </c>
      <c r="T122" s="36">
        <v>-2001913.6</v>
      </c>
      <c r="U122" s="36">
        <v>-2001913.6</v>
      </c>
      <c r="V122" s="36">
        <v>-2001913.6</v>
      </c>
      <c r="W122" s="36">
        <v>-2001913.6</v>
      </c>
      <c r="X122" s="36">
        <v>-2001913.6</v>
      </c>
      <c r="Y122" s="36">
        <v>-2001913.6</v>
      </c>
      <c r="Z122" s="36">
        <v>-2001913.6</v>
      </c>
    </row>
    <row r="123" spans="1:26" x14ac:dyDescent="0.2">
      <c r="A123" s="69"/>
      <c r="B123" s="34" t="s">
        <v>3</v>
      </c>
      <c r="C123" s="34" t="s">
        <v>70</v>
      </c>
      <c r="D123" s="35">
        <v>1</v>
      </c>
      <c r="E123" s="35" t="s">
        <v>29</v>
      </c>
      <c r="F123" s="41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</row>
    <row r="124" spans="1:26" x14ac:dyDescent="0.2">
      <c r="A124" s="69"/>
      <c r="B124" s="34" t="s">
        <v>3</v>
      </c>
      <c r="C124" s="34" t="s">
        <v>92</v>
      </c>
      <c r="D124" s="35">
        <v>1</v>
      </c>
      <c r="E124" s="35" t="s">
        <v>29</v>
      </c>
      <c r="F124" s="41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</row>
    <row r="125" spans="1:26" x14ac:dyDescent="0.2">
      <c r="A125" s="69"/>
      <c r="B125" s="34" t="s">
        <v>3</v>
      </c>
      <c r="C125" s="34" t="s">
        <v>72</v>
      </c>
      <c r="D125" s="35">
        <v>1</v>
      </c>
      <c r="E125" s="35" t="s">
        <v>29</v>
      </c>
      <c r="F125" s="41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</row>
    <row r="126" spans="1:26" x14ac:dyDescent="0.2">
      <c r="A126" s="69"/>
      <c r="B126" s="34" t="s">
        <v>4</v>
      </c>
      <c r="C126" s="34" t="s">
        <v>73</v>
      </c>
      <c r="D126" s="35">
        <v>1</v>
      </c>
      <c r="E126" s="35" t="s">
        <v>29</v>
      </c>
      <c r="F126" s="144"/>
      <c r="G126" s="36" t="s">
        <v>159</v>
      </c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x14ac:dyDescent="0.2">
      <c r="A127" s="69"/>
      <c r="B127" s="34" t="s">
        <v>4</v>
      </c>
      <c r="C127" s="34" t="s">
        <v>109</v>
      </c>
      <c r="D127" s="35">
        <v>1</v>
      </c>
      <c r="E127" s="35" t="s">
        <v>29</v>
      </c>
      <c r="F127" s="144"/>
      <c r="G127" s="36" t="s">
        <v>159</v>
      </c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x14ac:dyDescent="0.2">
      <c r="A128" s="69"/>
      <c r="B128" s="34" t="s">
        <v>4</v>
      </c>
      <c r="C128" s="34" t="s">
        <v>110</v>
      </c>
      <c r="D128" s="35">
        <v>1</v>
      </c>
      <c r="E128" s="35" t="s">
        <v>29</v>
      </c>
      <c r="F128" s="144"/>
      <c r="G128" s="36" t="s">
        <v>159</v>
      </c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x14ac:dyDescent="0.2">
      <c r="A129" s="69"/>
      <c r="B129" s="34" t="s">
        <v>4</v>
      </c>
      <c r="C129" s="34" t="s">
        <v>111</v>
      </c>
      <c r="D129" s="35">
        <v>1</v>
      </c>
      <c r="E129" s="35" t="s">
        <v>29</v>
      </c>
      <c r="F129" s="144"/>
      <c r="G129" s="36" t="s">
        <v>159</v>
      </c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x14ac:dyDescent="0.2">
      <c r="A130" s="69"/>
      <c r="B130" s="34" t="s">
        <v>4</v>
      </c>
      <c r="C130" s="34" t="s">
        <v>112</v>
      </c>
      <c r="D130" s="35">
        <v>1</v>
      </c>
      <c r="E130" s="35" t="s">
        <v>29</v>
      </c>
      <c r="F130" s="144"/>
      <c r="G130" s="36" t="s">
        <v>159</v>
      </c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x14ac:dyDescent="0.2">
      <c r="A131" s="69"/>
      <c r="B131" s="34" t="s">
        <v>4</v>
      </c>
      <c r="C131" s="34" t="s">
        <v>70</v>
      </c>
      <c r="D131" s="35">
        <v>1</v>
      </c>
      <c r="E131" s="35" t="s">
        <v>29</v>
      </c>
      <c r="F131" s="144"/>
      <c r="G131" s="36" t="s">
        <v>159</v>
      </c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x14ac:dyDescent="0.2">
      <c r="A132" s="69"/>
      <c r="B132" s="34" t="s">
        <v>6</v>
      </c>
      <c r="C132" s="34" t="s">
        <v>73</v>
      </c>
      <c r="D132" s="35">
        <v>1</v>
      </c>
      <c r="E132" s="35" t="s">
        <v>29</v>
      </c>
      <c r="F132" s="144"/>
      <c r="G132" s="36" t="s">
        <v>159</v>
      </c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x14ac:dyDescent="0.2">
      <c r="A133" s="69"/>
      <c r="B133" s="34" t="s">
        <v>6</v>
      </c>
      <c r="C133" s="34" t="s">
        <v>109</v>
      </c>
      <c r="D133" s="35">
        <v>1</v>
      </c>
      <c r="E133" s="35" t="s">
        <v>29</v>
      </c>
      <c r="F133" s="144"/>
      <c r="G133" s="36" t="s">
        <v>159</v>
      </c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x14ac:dyDescent="0.2">
      <c r="A134" s="69"/>
      <c r="B134" s="34" t="s">
        <v>6</v>
      </c>
      <c r="C134" s="34" t="s">
        <v>110</v>
      </c>
      <c r="D134" s="35">
        <v>1</v>
      </c>
      <c r="E134" s="35" t="s">
        <v>29</v>
      </c>
      <c r="F134" s="144"/>
      <c r="G134" s="36" t="s">
        <v>159</v>
      </c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x14ac:dyDescent="0.2">
      <c r="A135" s="69"/>
      <c r="B135" s="34" t="s">
        <v>6</v>
      </c>
      <c r="C135" s="34" t="s">
        <v>111</v>
      </c>
      <c r="D135" s="35">
        <v>1</v>
      </c>
      <c r="E135" s="35" t="s">
        <v>29</v>
      </c>
      <c r="F135" s="144"/>
      <c r="G135" s="36" t="s">
        <v>159</v>
      </c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x14ac:dyDescent="0.2">
      <c r="A136" s="69"/>
      <c r="B136" s="34" t="s">
        <v>6</v>
      </c>
      <c r="C136" s="34" t="s">
        <v>112</v>
      </c>
      <c r="D136" s="35">
        <v>1</v>
      </c>
      <c r="E136" s="35" t="s">
        <v>29</v>
      </c>
      <c r="F136" s="144"/>
      <c r="G136" s="36" t="s">
        <v>159</v>
      </c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x14ac:dyDescent="0.2">
      <c r="A137" s="69"/>
      <c r="B137" s="34" t="s">
        <v>6</v>
      </c>
      <c r="C137" s="34" t="s">
        <v>70</v>
      </c>
      <c r="D137" s="35">
        <v>1</v>
      </c>
      <c r="E137" s="35" t="s">
        <v>29</v>
      </c>
      <c r="F137" s="144"/>
      <c r="G137" s="36" t="s">
        <v>159</v>
      </c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x14ac:dyDescent="0.2">
      <c r="A138" s="69"/>
      <c r="B138" s="34" t="s">
        <v>6</v>
      </c>
      <c r="C138" s="34" t="s">
        <v>92</v>
      </c>
      <c r="D138" s="35">
        <v>1</v>
      </c>
      <c r="E138" s="35" t="s">
        <v>29</v>
      </c>
      <c r="F138" s="144"/>
      <c r="G138" s="36" t="s">
        <v>159</v>
      </c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x14ac:dyDescent="0.2">
      <c r="A139" s="69"/>
      <c r="B139" s="34" t="s">
        <v>6</v>
      </c>
      <c r="C139" s="34" t="s">
        <v>72</v>
      </c>
      <c r="D139" s="35">
        <v>1</v>
      </c>
      <c r="E139" s="35" t="s">
        <v>29</v>
      </c>
      <c r="F139" s="145"/>
      <c r="G139" s="72" t="s">
        <v>159</v>
      </c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</row>
    <row r="140" spans="1:26" x14ac:dyDescent="0.2">
      <c r="A140" s="69"/>
      <c r="B140" s="34" t="s">
        <v>94</v>
      </c>
      <c r="C140" s="34" t="s">
        <v>160</v>
      </c>
      <c r="D140" s="35">
        <v>0</v>
      </c>
      <c r="E140" s="35" t="s">
        <v>29</v>
      </c>
      <c r="F140" s="145"/>
      <c r="G140" s="72" t="s">
        <v>159</v>
      </c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</row>
    <row r="141" spans="1:26" x14ac:dyDescent="0.2">
      <c r="A141" s="69"/>
      <c r="B141" s="34" t="s">
        <v>94</v>
      </c>
      <c r="C141" s="34" t="s">
        <v>158</v>
      </c>
      <c r="D141" s="35">
        <v>0</v>
      </c>
      <c r="E141" s="35" t="s">
        <v>29</v>
      </c>
      <c r="F141" s="145"/>
      <c r="G141" s="72" t="s">
        <v>159</v>
      </c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</row>
    <row r="142" spans="1:26" x14ac:dyDescent="0.2">
      <c r="A142" s="69"/>
      <c r="B142" s="34" t="s">
        <v>94</v>
      </c>
      <c r="C142" s="34" t="s">
        <v>70</v>
      </c>
      <c r="D142" s="35">
        <v>1</v>
      </c>
      <c r="E142" s="35" t="s">
        <v>29</v>
      </c>
      <c r="F142" s="145"/>
      <c r="G142" s="72" t="s">
        <v>159</v>
      </c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</row>
    <row r="143" spans="1:26" x14ac:dyDescent="0.2">
      <c r="A143" s="69"/>
      <c r="B143" s="34" t="s">
        <v>95</v>
      </c>
      <c r="C143" s="34" t="s">
        <v>160</v>
      </c>
      <c r="D143" s="35">
        <v>0</v>
      </c>
      <c r="E143" s="35" t="s">
        <v>29</v>
      </c>
      <c r="F143" s="145"/>
      <c r="G143" s="72" t="s">
        <v>159</v>
      </c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</row>
    <row r="144" spans="1:26" x14ac:dyDescent="0.2">
      <c r="A144" s="69"/>
      <c r="B144" s="34" t="s">
        <v>95</v>
      </c>
      <c r="C144" s="34" t="s">
        <v>158</v>
      </c>
      <c r="D144" s="35">
        <v>0</v>
      </c>
      <c r="E144" s="35" t="s">
        <v>29</v>
      </c>
      <c r="F144" s="145"/>
      <c r="G144" s="72" t="s">
        <v>159</v>
      </c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</row>
    <row r="145" spans="1:26" x14ac:dyDescent="0.2">
      <c r="A145" s="69"/>
      <c r="B145" s="34" t="s">
        <v>95</v>
      </c>
      <c r="C145" s="34" t="s">
        <v>70</v>
      </c>
      <c r="D145" s="35">
        <v>1</v>
      </c>
      <c r="E145" s="35" t="s">
        <v>29</v>
      </c>
      <c r="F145" s="145"/>
      <c r="G145" s="72" t="s">
        <v>159</v>
      </c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</row>
    <row r="146" spans="1:26" x14ac:dyDescent="0.2">
      <c r="A146" s="69"/>
      <c r="B146" s="34" t="s">
        <v>96</v>
      </c>
      <c r="C146" s="34" t="s">
        <v>161</v>
      </c>
      <c r="D146" s="35">
        <v>0</v>
      </c>
      <c r="E146" s="35" t="s">
        <v>29</v>
      </c>
      <c r="F146" s="145"/>
      <c r="G146" s="72" t="s">
        <v>159</v>
      </c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</row>
    <row r="147" spans="1:26" x14ac:dyDescent="0.2">
      <c r="A147" s="69"/>
      <c r="B147" s="34" t="s">
        <v>96</v>
      </c>
      <c r="C147" s="34" t="s">
        <v>158</v>
      </c>
      <c r="D147" s="35">
        <v>0</v>
      </c>
      <c r="E147" s="35" t="s">
        <v>29</v>
      </c>
      <c r="F147" s="145"/>
      <c r="G147" s="72" t="s">
        <v>159</v>
      </c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</row>
    <row r="148" spans="1:26" x14ac:dyDescent="0.2">
      <c r="A148" s="69"/>
      <c r="B148" s="34" t="s">
        <v>96</v>
      </c>
      <c r="C148" s="34" t="s">
        <v>70</v>
      </c>
      <c r="D148" s="35">
        <v>1</v>
      </c>
      <c r="E148" s="35" t="s">
        <v>29</v>
      </c>
      <c r="F148" s="145"/>
      <c r="G148" s="72" t="s">
        <v>159</v>
      </c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</row>
    <row r="149" spans="1:26" x14ac:dyDescent="0.2">
      <c r="A149" s="69"/>
      <c r="B149" s="34" t="s">
        <v>97</v>
      </c>
      <c r="C149" s="34" t="s">
        <v>161</v>
      </c>
      <c r="D149" s="35">
        <v>0</v>
      </c>
      <c r="E149" s="35" t="s">
        <v>29</v>
      </c>
      <c r="F149" s="145"/>
      <c r="G149" s="72" t="s">
        <v>159</v>
      </c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</row>
    <row r="150" spans="1:26" x14ac:dyDescent="0.2">
      <c r="A150" s="69"/>
      <c r="B150" s="34" t="s">
        <v>97</v>
      </c>
      <c r="C150" s="34" t="s">
        <v>158</v>
      </c>
      <c r="D150" s="35">
        <v>0</v>
      </c>
      <c r="E150" s="35" t="s">
        <v>29</v>
      </c>
      <c r="F150" s="145"/>
      <c r="G150" s="72" t="s">
        <v>159</v>
      </c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</row>
    <row r="151" spans="1:26" x14ac:dyDescent="0.2">
      <c r="A151" s="69"/>
      <c r="B151" s="34" t="s">
        <v>97</v>
      </c>
      <c r="C151" s="34" t="s">
        <v>162</v>
      </c>
      <c r="D151" s="35">
        <v>0</v>
      </c>
      <c r="E151" s="35" t="s">
        <v>29</v>
      </c>
      <c r="F151" s="144"/>
      <c r="G151" s="36" t="s">
        <v>159</v>
      </c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x14ac:dyDescent="0.2">
      <c r="A152" s="69"/>
      <c r="B152" s="34" t="s">
        <v>97</v>
      </c>
      <c r="C152" s="34" t="s">
        <v>70</v>
      </c>
      <c r="D152" s="35">
        <v>1</v>
      </c>
      <c r="E152" s="35" t="s">
        <v>29</v>
      </c>
      <c r="F152" s="144"/>
      <c r="G152" s="36" t="s">
        <v>159</v>
      </c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4" spans="1:26" ht="15" x14ac:dyDescent="0.25">
      <c r="B154" s="28" t="s">
        <v>56</v>
      </c>
      <c r="C154" s="9"/>
      <c r="D154" s="9"/>
      <c r="E154" s="29"/>
      <c r="F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" x14ac:dyDescent="0.25">
      <c r="B155" s="30" t="s">
        <v>28</v>
      </c>
      <c r="C155" s="30"/>
      <c r="D155" s="30"/>
      <c r="E155" s="31" t="s">
        <v>20</v>
      </c>
      <c r="F155" s="32" t="s">
        <v>48</v>
      </c>
      <c r="G155" s="32">
        <v>2022</v>
      </c>
      <c r="H155" s="32">
        <v>2023</v>
      </c>
      <c r="I155" s="32">
        <v>2024</v>
      </c>
      <c r="J155" s="32">
        <v>2025</v>
      </c>
      <c r="K155" s="32">
        <v>2026</v>
      </c>
      <c r="L155" s="32">
        <v>2027</v>
      </c>
      <c r="M155" s="32">
        <v>2028</v>
      </c>
      <c r="N155" s="32">
        <v>2029</v>
      </c>
      <c r="O155" s="32">
        <v>2030</v>
      </c>
      <c r="P155" s="32">
        <v>2031</v>
      </c>
      <c r="Q155" s="32">
        <v>2032</v>
      </c>
      <c r="R155" s="32">
        <v>2033</v>
      </c>
      <c r="S155" s="32">
        <v>2034</v>
      </c>
      <c r="T155" s="32">
        <v>2035</v>
      </c>
      <c r="U155" s="32">
        <v>2036</v>
      </c>
      <c r="V155" s="32">
        <v>2037</v>
      </c>
      <c r="W155" s="32">
        <v>2038</v>
      </c>
      <c r="X155" s="32">
        <v>2039</v>
      </c>
      <c r="Y155" s="32">
        <v>2040</v>
      </c>
      <c r="Z155" s="32">
        <v>2041</v>
      </c>
    </row>
    <row r="156" spans="1:26" x14ac:dyDescent="0.2">
      <c r="B156" s="33" t="s">
        <v>103</v>
      </c>
      <c r="C156" s="34"/>
      <c r="D156" s="34"/>
      <c r="E156" s="35" t="s">
        <v>29</v>
      </c>
      <c r="F156" s="41">
        <v>-18195481.21833941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-3077098.9999999995</v>
      </c>
      <c r="N156" s="36">
        <v>-3077098.9999999995</v>
      </c>
      <c r="O156" s="36">
        <v>-3077098.9999999995</v>
      </c>
      <c r="P156" s="36">
        <v>-3077098.9999999995</v>
      </c>
      <c r="Q156" s="36">
        <v>-3077098.9999999995</v>
      </c>
      <c r="R156" s="36">
        <v>-3077098.9999999995</v>
      </c>
      <c r="S156" s="36">
        <v>-3077098.9999999995</v>
      </c>
      <c r="T156" s="36">
        <v>-3077098.9999999995</v>
      </c>
      <c r="U156" s="36">
        <v>-3077098.9999999995</v>
      </c>
      <c r="V156" s="36">
        <v>-3077098.9999999995</v>
      </c>
      <c r="W156" s="36">
        <v>-3077098.9999999995</v>
      </c>
      <c r="X156" s="36">
        <v>-3077098.9999999995</v>
      </c>
      <c r="Y156" s="36">
        <v>-3077098.9999999995</v>
      </c>
      <c r="Z156" s="36">
        <v>-3077098.9999999995</v>
      </c>
    </row>
    <row r="157" spans="1:26" x14ac:dyDescent="0.2">
      <c r="B157" s="33" t="s">
        <v>104</v>
      </c>
      <c r="C157" s="34"/>
      <c r="D157" s="34"/>
      <c r="E157" s="35" t="s">
        <v>29</v>
      </c>
      <c r="F157" s="41">
        <v>-16006992.195724888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-755004.05</v>
      </c>
      <c r="M157" s="36">
        <v>-755004.05</v>
      </c>
      <c r="N157" s="36">
        <v>-755004.05</v>
      </c>
      <c r="O157" s="36">
        <v>-755004.05</v>
      </c>
      <c r="P157" s="36">
        <v>-755004.05</v>
      </c>
      <c r="Q157" s="36">
        <v>-3832103.05</v>
      </c>
      <c r="R157" s="36">
        <v>-3832103.05</v>
      </c>
      <c r="S157" s="36">
        <v>-3832103.05</v>
      </c>
      <c r="T157" s="36">
        <v>-3832103.05</v>
      </c>
      <c r="U157" s="36">
        <v>-3832103.05</v>
      </c>
      <c r="V157" s="36">
        <v>-3832103.05</v>
      </c>
      <c r="W157" s="36">
        <v>-3832103.05</v>
      </c>
      <c r="X157" s="36">
        <v>-3832103.05</v>
      </c>
      <c r="Y157" s="36">
        <v>-3832103.05</v>
      </c>
      <c r="Z157" s="36">
        <v>-3832103.05</v>
      </c>
    </row>
    <row r="158" spans="1:26" x14ac:dyDescent="0.2">
      <c r="B158" s="33" t="s">
        <v>2</v>
      </c>
      <c r="C158" s="34"/>
      <c r="D158" s="34"/>
      <c r="E158" s="35" t="s">
        <v>29</v>
      </c>
      <c r="F158" s="41">
        <v>-17607454.096015483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-2663860.0437500002</v>
      </c>
      <c r="M158" s="36">
        <v>-2663860.0437500002</v>
      </c>
      <c r="N158" s="36">
        <v>-2663860.0437500002</v>
      </c>
      <c r="O158" s="36">
        <v>-2663860.0437500002</v>
      </c>
      <c r="P158" s="36">
        <v>-2663860.0437500002</v>
      </c>
      <c r="Q158" s="36">
        <v>-2663860.0437500002</v>
      </c>
      <c r="R158" s="36">
        <v>-2663860.0437500002</v>
      </c>
      <c r="S158" s="36">
        <v>-2663860.0437500002</v>
      </c>
      <c r="T158" s="36">
        <v>-2663860.0437500002</v>
      </c>
      <c r="U158" s="36">
        <v>-2663860.0437500002</v>
      </c>
      <c r="V158" s="36">
        <v>-2663860.0437500002</v>
      </c>
      <c r="W158" s="36">
        <v>-2663860.0437500002</v>
      </c>
      <c r="X158" s="36">
        <v>-2663860.0437500002</v>
      </c>
      <c r="Y158" s="36">
        <v>-2663860.0437500002</v>
      </c>
      <c r="Z158" s="36">
        <v>-2663860.0437500002</v>
      </c>
    </row>
    <row r="159" spans="1:26" x14ac:dyDescent="0.2">
      <c r="B159" s="33" t="s">
        <v>3</v>
      </c>
      <c r="C159" s="34"/>
      <c r="D159" s="34"/>
      <c r="E159" s="35" t="s">
        <v>29</v>
      </c>
      <c r="F159" s="41">
        <v>-17607454.096015483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-2663860.0437500002</v>
      </c>
      <c r="M159" s="36">
        <v>-2663860.0437500002</v>
      </c>
      <c r="N159" s="36">
        <v>-2663860.0437500002</v>
      </c>
      <c r="O159" s="36">
        <v>-2663860.0437500002</v>
      </c>
      <c r="P159" s="36">
        <v>-2663860.0437500002</v>
      </c>
      <c r="Q159" s="36">
        <v>-2663860.0437500002</v>
      </c>
      <c r="R159" s="36">
        <v>-2663860.0437500002</v>
      </c>
      <c r="S159" s="36">
        <v>-2663860.0437500002</v>
      </c>
      <c r="T159" s="36">
        <v>-2663860.0437500002</v>
      </c>
      <c r="U159" s="36">
        <v>-2663860.0437500002</v>
      </c>
      <c r="V159" s="36">
        <v>-2663860.0437500002</v>
      </c>
      <c r="W159" s="36">
        <v>-2663860.0437500002</v>
      </c>
      <c r="X159" s="36">
        <v>-2663860.0437500002</v>
      </c>
      <c r="Y159" s="36">
        <v>-2663860.0437500002</v>
      </c>
      <c r="Z159" s="36">
        <v>-2663860.0437500002</v>
      </c>
    </row>
    <row r="160" spans="1:26" x14ac:dyDescent="0.2">
      <c r="B160" s="33" t="s">
        <v>4</v>
      </c>
      <c r="C160" s="34"/>
      <c r="D160" s="34"/>
      <c r="E160" s="35" t="s">
        <v>29</v>
      </c>
      <c r="F160" s="41"/>
      <c r="G160" s="72" t="s">
        <v>159</v>
      </c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2:26" x14ac:dyDescent="0.2">
      <c r="B161" s="33" t="s">
        <v>6</v>
      </c>
      <c r="C161" s="34"/>
      <c r="D161" s="34"/>
      <c r="E161" s="35" t="s">
        <v>29</v>
      </c>
      <c r="F161" s="41"/>
      <c r="G161" s="72" t="s">
        <v>159</v>
      </c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2:26" x14ac:dyDescent="0.2">
      <c r="B162" s="33" t="s">
        <v>94</v>
      </c>
      <c r="C162" s="34"/>
      <c r="D162" s="34"/>
      <c r="E162" s="35" t="s">
        <v>29</v>
      </c>
      <c r="F162" s="41"/>
      <c r="G162" s="72" t="s">
        <v>159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2:26" x14ac:dyDescent="0.2">
      <c r="B163" s="33" t="s">
        <v>95</v>
      </c>
      <c r="C163" s="34"/>
      <c r="D163" s="34"/>
      <c r="E163" s="35" t="s">
        <v>29</v>
      </c>
      <c r="F163" s="41"/>
      <c r="G163" s="72" t="s">
        <v>159</v>
      </c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2:26" x14ac:dyDescent="0.2">
      <c r="B164" s="33" t="s">
        <v>96</v>
      </c>
      <c r="C164" s="34"/>
      <c r="D164" s="34"/>
      <c r="E164" s="35" t="s">
        <v>29</v>
      </c>
      <c r="F164" s="41"/>
      <c r="G164" s="36" t="s">
        <v>159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2:26" x14ac:dyDescent="0.2">
      <c r="B165" s="33" t="s">
        <v>97</v>
      </c>
      <c r="C165" s="34"/>
      <c r="D165" s="34"/>
      <c r="E165" s="35" t="s">
        <v>29</v>
      </c>
      <c r="F165" s="41"/>
      <c r="G165" s="36" t="s">
        <v>159</v>
      </c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7" spans="2:26" ht="15" x14ac:dyDescent="0.25">
      <c r="B167" s="28" t="s">
        <v>113</v>
      </c>
      <c r="C167" s="9"/>
      <c r="D167" s="9"/>
      <c r="E167" s="29"/>
      <c r="F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2:26" ht="15" x14ac:dyDescent="0.25">
      <c r="B168" s="30" t="s">
        <v>28</v>
      </c>
      <c r="C168" s="30"/>
      <c r="D168" s="30"/>
      <c r="E168" s="31" t="s">
        <v>20</v>
      </c>
      <c r="F168" s="32" t="s">
        <v>48</v>
      </c>
      <c r="G168" s="32">
        <v>2022</v>
      </c>
      <c r="H168" s="32">
        <v>2023</v>
      </c>
      <c r="I168" s="32">
        <v>2024</v>
      </c>
      <c r="J168" s="32">
        <v>2025</v>
      </c>
      <c r="K168" s="32">
        <v>2026</v>
      </c>
      <c r="L168" s="32">
        <v>2027</v>
      </c>
      <c r="M168" s="32">
        <v>2028</v>
      </c>
      <c r="N168" s="32">
        <v>2029</v>
      </c>
      <c r="O168" s="32">
        <v>2030</v>
      </c>
      <c r="P168" s="32">
        <v>2031</v>
      </c>
      <c r="Q168" s="32">
        <v>2032</v>
      </c>
      <c r="R168" s="32">
        <v>2033</v>
      </c>
      <c r="S168" s="32">
        <v>2034</v>
      </c>
      <c r="T168" s="32">
        <v>2035</v>
      </c>
      <c r="U168" s="32">
        <v>2036</v>
      </c>
      <c r="V168" s="32">
        <v>2037</v>
      </c>
      <c r="W168" s="32">
        <v>2038</v>
      </c>
      <c r="X168" s="32">
        <v>2039</v>
      </c>
      <c r="Y168" s="32">
        <v>2040</v>
      </c>
      <c r="Z168" s="32">
        <v>2041</v>
      </c>
    </row>
    <row r="169" spans="2:26" x14ac:dyDescent="0.2">
      <c r="B169" s="33" t="s">
        <v>103</v>
      </c>
      <c r="C169" s="34"/>
      <c r="D169" s="34"/>
      <c r="E169" s="35" t="s">
        <v>29</v>
      </c>
      <c r="F169" s="41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</row>
    <row r="170" spans="2:26" x14ac:dyDescent="0.2">
      <c r="B170" s="33" t="s">
        <v>104</v>
      </c>
      <c r="C170" s="34"/>
      <c r="D170" s="34"/>
      <c r="E170" s="35" t="s">
        <v>29</v>
      </c>
      <c r="F170" s="41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</row>
    <row r="171" spans="2:26" x14ac:dyDescent="0.2">
      <c r="B171" s="33" t="s">
        <v>2</v>
      </c>
      <c r="C171" s="34"/>
      <c r="D171" s="34"/>
      <c r="E171" s="35" t="s">
        <v>29</v>
      </c>
      <c r="F171" s="41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</row>
    <row r="172" spans="2:26" x14ac:dyDescent="0.2">
      <c r="B172" s="33" t="s">
        <v>3</v>
      </c>
      <c r="C172" s="34"/>
      <c r="D172" s="34"/>
      <c r="E172" s="35" t="s">
        <v>29</v>
      </c>
      <c r="F172" s="41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</row>
    <row r="173" spans="2:26" x14ac:dyDescent="0.2">
      <c r="B173" s="33" t="s">
        <v>4</v>
      </c>
      <c r="C173" s="34"/>
      <c r="D173" s="34"/>
      <c r="E173" s="35" t="s">
        <v>29</v>
      </c>
      <c r="F173" s="41"/>
      <c r="G173" s="72" t="s">
        <v>159</v>
      </c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2:26" x14ac:dyDescent="0.2">
      <c r="B174" s="33" t="s">
        <v>6</v>
      </c>
      <c r="C174" s="34"/>
      <c r="D174" s="34"/>
      <c r="E174" s="35" t="s">
        <v>29</v>
      </c>
      <c r="F174" s="41"/>
      <c r="G174" s="72" t="s">
        <v>159</v>
      </c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2:26" x14ac:dyDescent="0.2">
      <c r="B175" s="33" t="s">
        <v>94</v>
      </c>
      <c r="C175" s="34"/>
      <c r="D175" s="34"/>
      <c r="E175" s="35" t="s">
        <v>29</v>
      </c>
      <c r="F175" s="41"/>
      <c r="G175" s="72" t="s">
        <v>159</v>
      </c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2:26" x14ac:dyDescent="0.2">
      <c r="B176" s="33" t="s">
        <v>95</v>
      </c>
      <c r="C176" s="34"/>
      <c r="D176" s="34"/>
      <c r="E176" s="35" t="s">
        <v>29</v>
      </c>
      <c r="F176" s="41"/>
      <c r="G176" s="72" t="s">
        <v>159</v>
      </c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2:26" x14ac:dyDescent="0.2">
      <c r="B177" s="33" t="s">
        <v>96</v>
      </c>
      <c r="C177" s="34"/>
      <c r="D177" s="34"/>
      <c r="E177" s="35" t="s">
        <v>29</v>
      </c>
      <c r="F177" s="41"/>
      <c r="G177" s="36" t="s">
        <v>159</v>
      </c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2:26" x14ac:dyDescent="0.2">
      <c r="B178" s="33" t="s">
        <v>97</v>
      </c>
      <c r="C178" s="34"/>
      <c r="D178" s="34"/>
      <c r="E178" s="35" t="s">
        <v>29</v>
      </c>
      <c r="F178" s="41"/>
      <c r="G178" s="36" t="s">
        <v>159</v>
      </c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80" spans="2:26" ht="15" x14ac:dyDescent="0.25">
      <c r="B180" s="28" t="s">
        <v>55</v>
      </c>
      <c r="C180" s="9"/>
      <c r="D180" s="9"/>
      <c r="E180" s="29"/>
      <c r="F180" s="40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2:26" ht="15" x14ac:dyDescent="0.25">
      <c r="B181" s="30" t="s">
        <v>28</v>
      </c>
      <c r="C181" s="30"/>
      <c r="D181" s="30"/>
      <c r="E181" s="31" t="s">
        <v>20</v>
      </c>
      <c r="F181" s="32" t="s">
        <v>48</v>
      </c>
      <c r="G181" s="32">
        <v>2022</v>
      </c>
      <c r="H181" s="32">
        <v>2023</v>
      </c>
      <c r="I181" s="32">
        <v>2024</v>
      </c>
      <c r="J181" s="32">
        <v>2025</v>
      </c>
      <c r="K181" s="32">
        <v>2026</v>
      </c>
      <c r="L181" s="32">
        <v>2027</v>
      </c>
      <c r="M181" s="32">
        <v>2028</v>
      </c>
      <c r="N181" s="32">
        <v>2029</v>
      </c>
      <c r="O181" s="32">
        <v>2030</v>
      </c>
      <c r="P181" s="32">
        <v>2031</v>
      </c>
      <c r="Q181" s="32">
        <v>2032</v>
      </c>
      <c r="R181" s="32">
        <v>2033</v>
      </c>
      <c r="S181" s="32">
        <v>2034</v>
      </c>
      <c r="T181" s="32">
        <v>2035</v>
      </c>
      <c r="U181" s="32">
        <v>2036</v>
      </c>
      <c r="V181" s="32">
        <v>2037</v>
      </c>
      <c r="W181" s="32">
        <v>2038</v>
      </c>
      <c r="X181" s="32">
        <v>2039</v>
      </c>
      <c r="Y181" s="32">
        <v>2040</v>
      </c>
      <c r="Z181" s="32">
        <v>2041</v>
      </c>
    </row>
    <row r="182" spans="2:26" x14ac:dyDescent="0.2">
      <c r="B182" s="33" t="s">
        <v>103</v>
      </c>
      <c r="C182" s="34"/>
      <c r="D182" s="34"/>
      <c r="E182" s="35" t="s">
        <v>29</v>
      </c>
      <c r="F182" s="41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</row>
    <row r="183" spans="2:26" x14ac:dyDescent="0.2">
      <c r="B183" s="33" t="s">
        <v>104</v>
      </c>
      <c r="C183" s="34"/>
      <c r="D183" s="34"/>
      <c r="E183" s="35" t="s">
        <v>29</v>
      </c>
      <c r="F183" s="41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</row>
    <row r="184" spans="2:26" x14ac:dyDescent="0.2">
      <c r="B184" s="33" t="s">
        <v>2</v>
      </c>
      <c r="C184" s="34"/>
      <c r="D184" s="34"/>
      <c r="E184" s="35" t="s">
        <v>29</v>
      </c>
      <c r="F184" s="41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</row>
    <row r="185" spans="2:26" x14ac:dyDescent="0.2">
      <c r="B185" s="33" t="s">
        <v>3</v>
      </c>
      <c r="C185" s="34"/>
      <c r="D185" s="34"/>
      <c r="E185" s="35" t="s">
        <v>29</v>
      </c>
      <c r="F185" s="41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</row>
    <row r="186" spans="2:26" x14ac:dyDescent="0.2">
      <c r="B186" s="33" t="s">
        <v>4</v>
      </c>
      <c r="C186" s="34"/>
      <c r="D186" s="34"/>
      <c r="E186" s="35" t="s">
        <v>29</v>
      </c>
      <c r="F186" s="41"/>
      <c r="G186" s="72" t="s">
        <v>159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2:26" x14ac:dyDescent="0.2">
      <c r="B187" s="33" t="s">
        <v>6</v>
      </c>
      <c r="C187" s="34"/>
      <c r="D187" s="34"/>
      <c r="E187" s="35" t="s">
        <v>29</v>
      </c>
      <c r="F187" s="41"/>
      <c r="G187" s="72" t="s">
        <v>159</v>
      </c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2:26" x14ac:dyDescent="0.2">
      <c r="B188" s="33" t="s">
        <v>94</v>
      </c>
      <c r="C188" s="34"/>
      <c r="D188" s="34"/>
      <c r="E188" s="35" t="s">
        <v>29</v>
      </c>
      <c r="F188" s="41"/>
      <c r="G188" s="72" t="s">
        <v>159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2:26" x14ac:dyDescent="0.2">
      <c r="B189" s="33" t="s">
        <v>95</v>
      </c>
      <c r="C189" s="34"/>
      <c r="D189" s="34"/>
      <c r="E189" s="35" t="s">
        <v>29</v>
      </c>
      <c r="F189" s="41"/>
      <c r="G189" s="72" t="s">
        <v>159</v>
      </c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2:26" x14ac:dyDescent="0.2">
      <c r="B190" s="33" t="s">
        <v>96</v>
      </c>
      <c r="C190" s="34"/>
      <c r="D190" s="34"/>
      <c r="E190" s="35" t="s">
        <v>29</v>
      </c>
      <c r="F190" s="41"/>
      <c r="G190" s="36" t="s">
        <v>159</v>
      </c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2:26" x14ac:dyDescent="0.2">
      <c r="B191" s="33" t="s">
        <v>97</v>
      </c>
      <c r="C191" s="34"/>
      <c r="D191" s="34"/>
      <c r="E191" s="35" t="s">
        <v>29</v>
      </c>
      <c r="F191" s="41"/>
      <c r="G191" s="36" t="s">
        <v>159</v>
      </c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4" spans="2:26" ht="15" x14ac:dyDescent="0.25">
      <c r="B194" s="28" t="s">
        <v>8</v>
      </c>
      <c r="C194" s="9"/>
      <c r="D194" s="9"/>
      <c r="E194" s="29"/>
      <c r="F194" s="40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2:26" ht="15" x14ac:dyDescent="0.25">
      <c r="B195" s="30" t="s">
        <v>28</v>
      </c>
      <c r="C195" s="30"/>
      <c r="D195" s="30"/>
      <c r="E195" s="31" t="s">
        <v>20</v>
      </c>
      <c r="F195" s="32" t="s">
        <v>48</v>
      </c>
      <c r="G195" s="32">
        <v>2022</v>
      </c>
      <c r="H195" s="32">
        <v>2023</v>
      </c>
      <c r="I195" s="32">
        <v>2024</v>
      </c>
      <c r="J195" s="32">
        <v>2025</v>
      </c>
      <c r="K195" s="32">
        <v>2026</v>
      </c>
      <c r="L195" s="32">
        <v>2027</v>
      </c>
      <c r="M195" s="32">
        <v>2028</v>
      </c>
      <c r="N195" s="32">
        <v>2029</v>
      </c>
      <c r="O195" s="32">
        <v>2030</v>
      </c>
      <c r="P195" s="32">
        <v>2031</v>
      </c>
      <c r="Q195" s="32">
        <v>2032</v>
      </c>
      <c r="R195" s="32">
        <v>2033</v>
      </c>
      <c r="S195" s="32">
        <v>2034</v>
      </c>
      <c r="T195" s="32">
        <v>2035</v>
      </c>
      <c r="U195" s="32">
        <v>2036</v>
      </c>
      <c r="V195" s="32">
        <v>2037</v>
      </c>
      <c r="W195" s="32">
        <v>2038</v>
      </c>
      <c r="X195" s="32">
        <v>2039</v>
      </c>
      <c r="Y195" s="32">
        <v>2040</v>
      </c>
      <c r="Z195" s="32">
        <v>2041</v>
      </c>
    </row>
    <row r="196" spans="2:26" x14ac:dyDescent="0.2">
      <c r="B196" s="33" t="s">
        <v>103</v>
      </c>
      <c r="C196" s="34"/>
      <c r="D196" s="34"/>
      <c r="E196" s="35" t="s">
        <v>29</v>
      </c>
      <c r="F196" s="41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</row>
    <row r="197" spans="2:26" x14ac:dyDescent="0.2">
      <c r="B197" s="33" t="s">
        <v>104</v>
      </c>
      <c r="C197" s="34"/>
      <c r="D197" s="34"/>
      <c r="E197" s="35" t="s">
        <v>29</v>
      </c>
      <c r="F197" s="41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</row>
    <row r="198" spans="2:26" x14ac:dyDescent="0.2">
      <c r="B198" s="33" t="s">
        <v>2</v>
      </c>
      <c r="C198" s="34"/>
      <c r="D198" s="34"/>
      <c r="E198" s="35" t="s">
        <v>29</v>
      </c>
      <c r="F198" s="41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</row>
    <row r="199" spans="2:26" x14ac:dyDescent="0.2">
      <c r="B199" s="33" t="s">
        <v>3</v>
      </c>
      <c r="C199" s="34"/>
      <c r="D199" s="34"/>
      <c r="E199" s="35" t="s">
        <v>29</v>
      </c>
      <c r="F199" s="41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</row>
    <row r="200" spans="2:26" x14ac:dyDescent="0.2">
      <c r="B200" s="33" t="s">
        <v>4</v>
      </c>
      <c r="C200" s="34"/>
      <c r="D200" s="34"/>
      <c r="E200" s="35" t="s">
        <v>29</v>
      </c>
      <c r="F200" s="41"/>
      <c r="G200" s="72" t="s">
        <v>159</v>
      </c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2:26" x14ac:dyDescent="0.2">
      <c r="B201" s="33" t="s">
        <v>6</v>
      </c>
      <c r="C201" s="34"/>
      <c r="D201" s="34"/>
      <c r="E201" s="35" t="s">
        <v>29</v>
      </c>
      <c r="F201" s="41"/>
      <c r="G201" s="72" t="s">
        <v>159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2:26" x14ac:dyDescent="0.2">
      <c r="B202" s="33" t="s">
        <v>94</v>
      </c>
      <c r="C202" s="34"/>
      <c r="D202" s="34"/>
      <c r="E202" s="35" t="s">
        <v>29</v>
      </c>
      <c r="F202" s="41"/>
      <c r="G202" s="72" t="s">
        <v>159</v>
      </c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2:26" x14ac:dyDescent="0.2">
      <c r="B203" s="33" t="s">
        <v>95</v>
      </c>
      <c r="C203" s="34"/>
      <c r="D203" s="34"/>
      <c r="E203" s="35" t="s">
        <v>29</v>
      </c>
      <c r="F203" s="41"/>
      <c r="G203" s="72" t="s">
        <v>159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2:26" x14ac:dyDescent="0.2">
      <c r="B204" s="33" t="s">
        <v>96</v>
      </c>
      <c r="C204" s="34"/>
      <c r="D204" s="34"/>
      <c r="E204" s="35" t="s">
        <v>29</v>
      </c>
      <c r="F204" s="41"/>
      <c r="G204" s="36" t="s">
        <v>159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2:26" x14ac:dyDescent="0.2">
      <c r="B205" s="33" t="s">
        <v>97</v>
      </c>
      <c r="C205" s="34"/>
      <c r="D205" s="34"/>
      <c r="E205" s="35" t="s">
        <v>29</v>
      </c>
      <c r="F205" s="41"/>
      <c r="G205" s="36" t="s">
        <v>159</v>
      </c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7" spans="2:26" ht="15" x14ac:dyDescent="0.25">
      <c r="B207" s="28" t="s">
        <v>9</v>
      </c>
      <c r="C207" s="9"/>
      <c r="D207" s="9"/>
      <c r="E207" s="29"/>
      <c r="F207" s="40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2:26" ht="15" x14ac:dyDescent="0.25">
      <c r="B208" s="30" t="s">
        <v>28</v>
      </c>
      <c r="C208" s="30"/>
      <c r="D208" s="30"/>
      <c r="E208" s="31" t="s">
        <v>20</v>
      </c>
      <c r="F208" s="32" t="s">
        <v>48</v>
      </c>
      <c r="G208" s="32">
        <v>2022</v>
      </c>
      <c r="H208" s="32">
        <v>2023</v>
      </c>
      <c r="I208" s="32">
        <v>2024</v>
      </c>
      <c r="J208" s="32">
        <v>2025</v>
      </c>
      <c r="K208" s="32">
        <v>2026</v>
      </c>
      <c r="L208" s="32">
        <v>2027</v>
      </c>
      <c r="M208" s="32">
        <v>2028</v>
      </c>
      <c r="N208" s="32">
        <v>2029</v>
      </c>
      <c r="O208" s="32">
        <v>2030</v>
      </c>
      <c r="P208" s="32">
        <v>2031</v>
      </c>
      <c r="Q208" s="32">
        <v>2032</v>
      </c>
      <c r="R208" s="32">
        <v>2033</v>
      </c>
      <c r="S208" s="32">
        <v>2034</v>
      </c>
      <c r="T208" s="32">
        <v>2035</v>
      </c>
      <c r="U208" s="32">
        <v>2036</v>
      </c>
      <c r="V208" s="32">
        <v>2037</v>
      </c>
      <c r="W208" s="32">
        <v>2038</v>
      </c>
      <c r="X208" s="32">
        <v>2039</v>
      </c>
      <c r="Y208" s="32">
        <v>2040</v>
      </c>
      <c r="Z208" s="32">
        <v>2041</v>
      </c>
    </row>
    <row r="209" spans="2:26" x14ac:dyDescent="0.2">
      <c r="B209" s="33" t="s">
        <v>103</v>
      </c>
      <c r="C209" s="34"/>
      <c r="D209" s="34"/>
      <c r="E209" s="35" t="s">
        <v>29</v>
      </c>
      <c r="F209" s="41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</row>
    <row r="210" spans="2:26" x14ac:dyDescent="0.2">
      <c r="B210" s="33" t="s">
        <v>104</v>
      </c>
      <c r="C210" s="34"/>
      <c r="D210" s="34"/>
      <c r="E210" s="35" t="s">
        <v>29</v>
      </c>
      <c r="F210" s="41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</row>
    <row r="211" spans="2:26" x14ac:dyDescent="0.2">
      <c r="B211" s="33" t="s">
        <v>2</v>
      </c>
      <c r="C211" s="34"/>
      <c r="D211" s="34"/>
      <c r="E211" s="35" t="s">
        <v>29</v>
      </c>
      <c r="F211" s="41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</row>
    <row r="212" spans="2:26" x14ac:dyDescent="0.2">
      <c r="B212" s="33" t="s">
        <v>3</v>
      </c>
      <c r="C212" s="34"/>
      <c r="D212" s="34"/>
      <c r="E212" s="35" t="s">
        <v>29</v>
      </c>
      <c r="F212" s="41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</row>
    <row r="213" spans="2:26" x14ac:dyDescent="0.2">
      <c r="B213" s="33" t="s">
        <v>4</v>
      </c>
      <c r="C213" s="34"/>
      <c r="D213" s="34"/>
      <c r="E213" s="35" t="s">
        <v>29</v>
      </c>
      <c r="F213" s="41"/>
      <c r="G213" s="72" t="s">
        <v>159</v>
      </c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2:26" x14ac:dyDescent="0.2">
      <c r="B214" s="33" t="s">
        <v>6</v>
      </c>
      <c r="C214" s="34"/>
      <c r="D214" s="34"/>
      <c r="E214" s="35" t="s">
        <v>29</v>
      </c>
      <c r="F214" s="41"/>
      <c r="G214" s="72" t="s">
        <v>159</v>
      </c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2:26" x14ac:dyDescent="0.2">
      <c r="B215" s="33" t="s">
        <v>94</v>
      </c>
      <c r="C215" s="34"/>
      <c r="D215" s="34"/>
      <c r="E215" s="35" t="s">
        <v>29</v>
      </c>
      <c r="F215" s="41"/>
      <c r="G215" s="72" t="s">
        <v>159</v>
      </c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2:26" x14ac:dyDescent="0.2">
      <c r="B216" s="33" t="s">
        <v>95</v>
      </c>
      <c r="C216" s="34"/>
      <c r="D216" s="34"/>
      <c r="E216" s="35" t="s">
        <v>29</v>
      </c>
      <c r="F216" s="41"/>
      <c r="G216" s="72" t="s">
        <v>159</v>
      </c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2:26" x14ac:dyDescent="0.2">
      <c r="B217" s="33" t="s">
        <v>96</v>
      </c>
      <c r="C217" s="34"/>
      <c r="D217" s="34"/>
      <c r="E217" s="35" t="s">
        <v>29</v>
      </c>
      <c r="F217" s="41"/>
      <c r="G217" s="36" t="s">
        <v>159</v>
      </c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2:26" x14ac:dyDescent="0.2">
      <c r="B218" s="33" t="s">
        <v>97</v>
      </c>
      <c r="C218" s="34"/>
      <c r="D218" s="34"/>
      <c r="E218" s="35" t="s">
        <v>29</v>
      </c>
      <c r="F218" s="41"/>
      <c r="G218" s="36" t="s">
        <v>159</v>
      </c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20" spans="2:26" ht="15" x14ac:dyDescent="0.25">
      <c r="B220" s="28" t="s">
        <v>119</v>
      </c>
      <c r="C220" s="9"/>
      <c r="D220" s="9"/>
      <c r="E220" s="29"/>
      <c r="F220" s="40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2:26" ht="15" x14ac:dyDescent="0.25">
      <c r="B221" s="30" t="s">
        <v>28</v>
      </c>
      <c r="C221" s="30"/>
      <c r="D221" s="30"/>
      <c r="E221" s="31" t="s">
        <v>20</v>
      </c>
      <c r="F221" s="32" t="s">
        <v>48</v>
      </c>
      <c r="G221" s="32">
        <v>2022</v>
      </c>
      <c r="H221" s="32">
        <v>2023</v>
      </c>
      <c r="I221" s="32">
        <v>2024</v>
      </c>
      <c r="J221" s="32">
        <v>2025</v>
      </c>
      <c r="K221" s="32">
        <v>2026</v>
      </c>
      <c r="L221" s="32">
        <v>2027</v>
      </c>
      <c r="M221" s="32">
        <v>2028</v>
      </c>
      <c r="N221" s="32">
        <v>2029</v>
      </c>
      <c r="O221" s="32">
        <v>2030</v>
      </c>
      <c r="P221" s="32">
        <v>2031</v>
      </c>
      <c r="Q221" s="32">
        <v>2032</v>
      </c>
      <c r="R221" s="32">
        <v>2033</v>
      </c>
      <c r="S221" s="32">
        <v>2034</v>
      </c>
      <c r="T221" s="32">
        <v>2035</v>
      </c>
      <c r="U221" s="32">
        <v>2036</v>
      </c>
      <c r="V221" s="32">
        <v>2037</v>
      </c>
      <c r="W221" s="32">
        <v>2038</v>
      </c>
      <c r="X221" s="32">
        <v>2039</v>
      </c>
      <c r="Y221" s="32">
        <v>2040</v>
      </c>
      <c r="Z221" s="32">
        <v>2041</v>
      </c>
    </row>
    <row r="222" spans="2:26" x14ac:dyDescent="0.2">
      <c r="B222" s="33" t="s">
        <v>103</v>
      </c>
      <c r="C222" s="34"/>
      <c r="D222" s="34"/>
      <c r="E222" s="35" t="s">
        <v>29</v>
      </c>
      <c r="F222" s="41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</row>
    <row r="223" spans="2:26" x14ac:dyDescent="0.2">
      <c r="B223" s="33" t="s">
        <v>104</v>
      </c>
      <c r="C223" s="34"/>
      <c r="D223" s="34"/>
      <c r="E223" s="35" t="s">
        <v>29</v>
      </c>
      <c r="F223" s="41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</row>
    <row r="224" spans="2:26" x14ac:dyDescent="0.2">
      <c r="B224" s="33" t="s">
        <v>2</v>
      </c>
      <c r="C224" s="34"/>
      <c r="D224" s="34"/>
      <c r="E224" s="35" t="s">
        <v>29</v>
      </c>
      <c r="F224" s="41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</row>
    <row r="225" spans="2:26" x14ac:dyDescent="0.2">
      <c r="B225" s="33" t="s">
        <v>3</v>
      </c>
      <c r="C225" s="34"/>
      <c r="D225" s="34"/>
      <c r="E225" s="35" t="s">
        <v>29</v>
      </c>
      <c r="F225" s="41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</row>
    <row r="226" spans="2:26" x14ac:dyDescent="0.2">
      <c r="B226" s="33" t="s">
        <v>4</v>
      </c>
      <c r="C226" s="34"/>
      <c r="D226" s="34"/>
      <c r="E226" s="35" t="s">
        <v>29</v>
      </c>
      <c r="F226" s="41"/>
      <c r="G226" s="72" t="s">
        <v>159</v>
      </c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2:26" x14ac:dyDescent="0.2">
      <c r="B227" s="33" t="s">
        <v>6</v>
      </c>
      <c r="C227" s="34"/>
      <c r="D227" s="34"/>
      <c r="E227" s="35" t="s">
        <v>29</v>
      </c>
      <c r="F227" s="41"/>
      <c r="G227" s="72" t="s">
        <v>159</v>
      </c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2:26" x14ac:dyDescent="0.2">
      <c r="B228" s="33" t="s">
        <v>94</v>
      </c>
      <c r="C228" s="34"/>
      <c r="D228" s="34"/>
      <c r="E228" s="35" t="s">
        <v>29</v>
      </c>
      <c r="F228" s="41"/>
      <c r="G228" s="72" t="s">
        <v>159</v>
      </c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2:26" x14ac:dyDescent="0.2">
      <c r="B229" s="33" t="s">
        <v>95</v>
      </c>
      <c r="C229" s="34"/>
      <c r="D229" s="34"/>
      <c r="E229" s="35" t="s">
        <v>29</v>
      </c>
      <c r="F229" s="41"/>
      <c r="G229" s="72" t="s">
        <v>159</v>
      </c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2:26" x14ac:dyDescent="0.2">
      <c r="B230" s="33" t="s">
        <v>96</v>
      </c>
      <c r="C230" s="34"/>
      <c r="D230" s="34"/>
      <c r="E230" s="35" t="s">
        <v>29</v>
      </c>
      <c r="F230" s="41"/>
      <c r="G230" s="36" t="s">
        <v>159</v>
      </c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2:26" x14ac:dyDescent="0.2">
      <c r="B231" s="33" t="s">
        <v>97</v>
      </c>
      <c r="C231" s="34"/>
      <c r="D231" s="34"/>
      <c r="E231" s="35" t="s">
        <v>29</v>
      </c>
      <c r="F231" s="41"/>
      <c r="G231" s="36" t="s">
        <v>159</v>
      </c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2:26" ht="15" x14ac:dyDescent="0.25">
      <c r="B232" s="58"/>
    </row>
    <row r="233" spans="2:26" ht="15" x14ac:dyDescent="0.25">
      <c r="B233" s="28" t="s">
        <v>134</v>
      </c>
      <c r="C233" s="9"/>
      <c r="D233" s="9"/>
      <c r="E233" s="29"/>
      <c r="F233" s="40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2:26" ht="15" x14ac:dyDescent="0.25">
      <c r="B234" s="30" t="s">
        <v>28</v>
      </c>
      <c r="C234" s="30"/>
      <c r="D234" s="30"/>
      <c r="E234" s="31" t="s">
        <v>20</v>
      </c>
      <c r="F234" s="32" t="s">
        <v>48</v>
      </c>
      <c r="G234" s="32">
        <v>2022</v>
      </c>
      <c r="H234" s="32">
        <v>2023</v>
      </c>
      <c r="I234" s="32">
        <v>2024</v>
      </c>
      <c r="J234" s="32">
        <v>2025</v>
      </c>
      <c r="K234" s="32">
        <v>2026</v>
      </c>
      <c r="L234" s="32">
        <v>2027</v>
      </c>
      <c r="M234" s="32">
        <v>2028</v>
      </c>
      <c r="N234" s="32">
        <v>2029</v>
      </c>
      <c r="O234" s="32">
        <v>2030</v>
      </c>
      <c r="P234" s="32">
        <v>2031</v>
      </c>
      <c r="Q234" s="32">
        <v>2032</v>
      </c>
      <c r="R234" s="32">
        <v>2033</v>
      </c>
      <c r="S234" s="32">
        <v>2034</v>
      </c>
      <c r="T234" s="32">
        <v>2035</v>
      </c>
      <c r="U234" s="32">
        <v>2036</v>
      </c>
      <c r="V234" s="32">
        <v>2037</v>
      </c>
      <c r="W234" s="32">
        <v>2038</v>
      </c>
      <c r="X234" s="32">
        <v>2039</v>
      </c>
      <c r="Y234" s="32">
        <v>2040</v>
      </c>
      <c r="Z234" s="32">
        <v>2041</v>
      </c>
    </row>
    <row r="235" spans="2:26" x14ac:dyDescent="0.2">
      <c r="B235" s="33" t="s">
        <v>103</v>
      </c>
      <c r="C235" s="34"/>
      <c r="D235" s="34"/>
      <c r="E235" s="35" t="s">
        <v>29</v>
      </c>
      <c r="F235" s="41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</row>
    <row r="236" spans="2:26" x14ac:dyDescent="0.2">
      <c r="B236" s="33" t="s">
        <v>104</v>
      </c>
      <c r="C236" s="34"/>
      <c r="D236" s="34"/>
      <c r="E236" s="35" t="s">
        <v>29</v>
      </c>
      <c r="F236" s="41">
        <v>2064601.0955358655</v>
      </c>
      <c r="G236" s="36">
        <v>0</v>
      </c>
      <c r="H236" s="36">
        <v>0</v>
      </c>
      <c r="I236" s="36">
        <v>0</v>
      </c>
      <c r="J236" s="36">
        <v>0</v>
      </c>
      <c r="K236" s="36">
        <v>1.3300933687787617E-9</v>
      </c>
      <c r="L236" s="36">
        <v>2964001.8795978678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</row>
    <row r="237" spans="2:26" x14ac:dyDescent="0.2">
      <c r="B237" s="33" t="s">
        <v>2</v>
      </c>
      <c r="C237" s="34"/>
      <c r="D237" s="34"/>
      <c r="E237" s="35" t="s">
        <v>29</v>
      </c>
      <c r="F237" s="41">
        <v>2064601.0955358655</v>
      </c>
      <c r="G237" s="36">
        <v>0</v>
      </c>
      <c r="H237" s="36">
        <v>0</v>
      </c>
      <c r="I237" s="36">
        <v>0</v>
      </c>
      <c r="J237" s="36">
        <v>0</v>
      </c>
      <c r="K237" s="36">
        <v>1.3300933687787617E-9</v>
      </c>
      <c r="L237" s="36">
        <v>2964001.8795978678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</row>
    <row r="238" spans="2:26" x14ac:dyDescent="0.2">
      <c r="B238" s="33" t="s">
        <v>3</v>
      </c>
      <c r="C238" s="34"/>
      <c r="D238" s="34"/>
      <c r="E238" s="35" t="s">
        <v>29</v>
      </c>
      <c r="F238" s="41">
        <v>2064601.0955358655</v>
      </c>
      <c r="G238" s="36">
        <v>0</v>
      </c>
      <c r="H238" s="36">
        <v>0</v>
      </c>
      <c r="I238" s="36">
        <v>0</v>
      </c>
      <c r="J238" s="36">
        <v>0</v>
      </c>
      <c r="K238" s="36">
        <v>1.3300933687787617E-9</v>
      </c>
      <c r="L238" s="36">
        <v>2964001.8795978678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</row>
    <row r="239" spans="2:26" x14ac:dyDescent="0.2">
      <c r="B239" s="33" t="s">
        <v>4</v>
      </c>
      <c r="C239" s="34"/>
      <c r="D239" s="34"/>
      <c r="E239" s="35" t="s">
        <v>29</v>
      </c>
      <c r="F239" s="41"/>
      <c r="G239" s="72" t="s">
        <v>159</v>
      </c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2:26" x14ac:dyDescent="0.2">
      <c r="B240" s="33" t="s">
        <v>6</v>
      </c>
      <c r="C240" s="34"/>
      <c r="D240" s="34"/>
      <c r="E240" s="35" t="s">
        <v>29</v>
      </c>
      <c r="F240" s="41"/>
      <c r="G240" s="72" t="s">
        <v>159</v>
      </c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2:26" x14ac:dyDescent="0.2">
      <c r="B241" s="33" t="s">
        <v>94</v>
      </c>
      <c r="C241" s="34"/>
      <c r="D241" s="34"/>
      <c r="E241" s="35" t="s">
        <v>29</v>
      </c>
      <c r="F241" s="41"/>
      <c r="G241" s="72" t="s">
        <v>159</v>
      </c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2:26" x14ac:dyDescent="0.2">
      <c r="B242" s="33" t="s">
        <v>95</v>
      </c>
      <c r="C242" s="34"/>
      <c r="D242" s="34"/>
      <c r="E242" s="35" t="s">
        <v>29</v>
      </c>
      <c r="F242" s="41"/>
      <c r="G242" s="72" t="s">
        <v>159</v>
      </c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2:26" x14ac:dyDescent="0.2">
      <c r="B243" s="33" t="s">
        <v>96</v>
      </c>
      <c r="C243" s="34"/>
      <c r="D243" s="34"/>
      <c r="E243" s="35" t="s">
        <v>29</v>
      </c>
      <c r="F243" s="41"/>
      <c r="G243" s="36" t="s">
        <v>159</v>
      </c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2:26" x14ac:dyDescent="0.2">
      <c r="B244" s="33" t="s">
        <v>97</v>
      </c>
      <c r="C244" s="34"/>
      <c r="D244" s="34"/>
      <c r="E244" s="35" t="s">
        <v>29</v>
      </c>
      <c r="F244" s="41"/>
      <c r="G244" s="36" t="s">
        <v>159</v>
      </c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2:26" x14ac:dyDescent="0.2">
      <c r="O245" s="76"/>
    </row>
    <row r="246" spans="2:26" ht="15" x14ac:dyDescent="0.25">
      <c r="B246" s="28" t="s">
        <v>10</v>
      </c>
      <c r="C246" s="9"/>
      <c r="D246" s="9"/>
      <c r="E246" s="29"/>
      <c r="F246" s="40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2:26" ht="15" x14ac:dyDescent="0.25">
      <c r="B247" s="30" t="s">
        <v>28</v>
      </c>
      <c r="C247" s="30"/>
      <c r="D247" s="30"/>
      <c r="E247" s="31" t="s">
        <v>20</v>
      </c>
      <c r="F247" s="32" t="s">
        <v>48</v>
      </c>
      <c r="G247" s="32">
        <v>2022</v>
      </c>
      <c r="H247" s="32">
        <v>2023</v>
      </c>
      <c r="I247" s="32">
        <v>2024</v>
      </c>
      <c r="J247" s="32">
        <v>2025</v>
      </c>
      <c r="K247" s="32">
        <v>2026</v>
      </c>
      <c r="L247" s="32">
        <v>2027</v>
      </c>
      <c r="M247" s="32">
        <v>2028</v>
      </c>
      <c r="N247" s="32">
        <v>2029</v>
      </c>
      <c r="O247" s="32">
        <v>2030</v>
      </c>
      <c r="P247" s="32">
        <v>2031</v>
      </c>
      <c r="Q247" s="32">
        <v>2032</v>
      </c>
      <c r="R247" s="32">
        <v>2033</v>
      </c>
      <c r="S247" s="32">
        <v>2034</v>
      </c>
      <c r="T247" s="32">
        <v>2035</v>
      </c>
      <c r="U247" s="32">
        <v>2036</v>
      </c>
      <c r="V247" s="32">
        <v>2037</v>
      </c>
      <c r="W247" s="32">
        <v>2038</v>
      </c>
      <c r="X247" s="32">
        <v>2039</v>
      </c>
      <c r="Y247" s="32">
        <v>2040</v>
      </c>
      <c r="Z247" s="32">
        <v>2041</v>
      </c>
    </row>
    <row r="248" spans="2:26" x14ac:dyDescent="0.2">
      <c r="B248" s="33" t="s">
        <v>103</v>
      </c>
      <c r="C248" s="34"/>
      <c r="D248" s="34"/>
      <c r="E248" s="35" t="s">
        <v>29</v>
      </c>
      <c r="F248" s="41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</row>
    <row r="249" spans="2:26" x14ac:dyDescent="0.2">
      <c r="B249" s="33" t="s">
        <v>104</v>
      </c>
      <c r="C249" s="34"/>
      <c r="D249" s="34"/>
      <c r="E249" s="35" t="s">
        <v>29</v>
      </c>
      <c r="F249" s="41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</row>
    <row r="250" spans="2:26" x14ac:dyDescent="0.2">
      <c r="B250" s="33" t="s">
        <v>2</v>
      </c>
      <c r="C250" s="34"/>
      <c r="D250" s="34"/>
      <c r="E250" s="35" t="s">
        <v>29</v>
      </c>
      <c r="F250" s="41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</row>
    <row r="251" spans="2:26" x14ac:dyDescent="0.2">
      <c r="B251" s="33" t="s">
        <v>3</v>
      </c>
      <c r="C251" s="34"/>
      <c r="D251" s="34"/>
      <c r="E251" s="35" t="s">
        <v>29</v>
      </c>
      <c r="F251" s="41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</row>
    <row r="252" spans="2:26" x14ac:dyDescent="0.2">
      <c r="B252" s="33" t="s">
        <v>4</v>
      </c>
      <c r="C252" s="34"/>
      <c r="D252" s="34"/>
      <c r="E252" s="35" t="s">
        <v>29</v>
      </c>
      <c r="F252" s="41"/>
      <c r="G252" s="72" t="s">
        <v>159</v>
      </c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2:26" x14ac:dyDescent="0.2">
      <c r="B253" s="33" t="s">
        <v>6</v>
      </c>
      <c r="C253" s="34"/>
      <c r="D253" s="34"/>
      <c r="E253" s="35" t="s">
        <v>29</v>
      </c>
      <c r="F253" s="41"/>
      <c r="G253" s="72" t="s">
        <v>159</v>
      </c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2:26" x14ac:dyDescent="0.2">
      <c r="B254" s="33" t="s">
        <v>94</v>
      </c>
      <c r="C254" s="34"/>
      <c r="D254" s="34"/>
      <c r="E254" s="35" t="s">
        <v>29</v>
      </c>
      <c r="F254" s="41"/>
      <c r="G254" s="72" t="s">
        <v>159</v>
      </c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2:26" x14ac:dyDescent="0.2">
      <c r="B255" s="33" t="s">
        <v>95</v>
      </c>
      <c r="C255" s="34"/>
      <c r="D255" s="34"/>
      <c r="E255" s="35" t="s">
        <v>29</v>
      </c>
      <c r="F255" s="41"/>
      <c r="G255" s="72" t="s">
        <v>159</v>
      </c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2:26" x14ac:dyDescent="0.2">
      <c r="B256" s="33" t="s">
        <v>96</v>
      </c>
      <c r="C256" s="34"/>
      <c r="D256" s="34"/>
      <c r="E256" s="35" t="s">
        <v>29</v>
      </c>
      <c r="F256" s="41"/>
      <c r="G256" s="36" t="s">
        <v>159</v>
      </c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2:26" x14ac:dyDescent="0.2">
      <c r="B257" s="33" t="s">
        <v>97</v>
      </c>
      <c r="C257" s="34"/>
      <c r="D257" s="34"/>
      <c r="E257" s="35" t="s">
        <v>29</v>
      </c>
      <c r="F257" s="41"/>
      <c r="G257" s="36" t="s">
        <v>159</v>
      </c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9" spans="2:26" ht="15" x14ac:dyDescent="0.25">
      <c r="B259" s="28" t="s">
        <v>7</v>
      </c>
      <c r="C259" s="9"/>
      <c r="D259" s="9"/>
      <c r="E259" s="29"/>
      <c r="F259" s="40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2:26" ht="15" x14ac:dyDescent="0.25">
      <c r="B260" s="30" t="s">
        <v>28</v>
      </c>
      <c r="C260" s="30"/>
      <c r="D260" s="30"/>
      <c r="E260" s="31" t="s">
        <v>20</v>
      </c>
      <c r="F260" s="32" t="s">
        <v>48</v>
      </c>
      <c r="G260" s="32">
        <v>2022</v>
      </c>
      <c r="H260" s="32">
        <v>2023</v>
      </c>
      <c r="I260" s="32">
        <v>2024</v>
      </c>
      <c r="J260" s="32">
        <v>2025</v>
      </c>
      <c r="K260" s="32">
        <v>2026</v>
      </c>
      <c r="L260" s="32">
        <v>2027</v>
      </c>
      <c r="M260" s="32">
        <v>2028</v>
      </c>
      <c r="N260" s="32">
        <v>2029</v>
      </c>
      <c r="O260" s="32">
        <v>2030</v>
      </c>
      <c r="P260" s="32">
        <v>2031</v>
      </c>
      <c r="Q260" s="32">
        <v>2032</v>
      </c>
      <c r="R260" s="32">
        <v>2033</v>
      </c>
      <c r="S260" s="32">
        <v>2034</v>
      </c>
      <c r="T260" s="32">
        <v>2035</v>
      </c>
      <c r="U260" s="32">
        <v>2036</v>
      </c>
      <c r="V260" s="32">
        <v>2037</v>
      </c>
      <c r="W260" s="32">
        <v>2038</v>
      </c>
      <c r="X260" s="32">
        <v>2039</v>
      </c>
      <c r="Y260" s="32">
        <v>2040</v>
      </c>
      <c r="Z260" s="32">
        <v>2041</v>
      </c>
    </row>
    <row r="261" spans="2:26" x14ac:dyDescent="0.2">
      <c r="B261" s="33" t="s">
        <v>103</v>
      </c>
      <c r="C261" s="34"/>
      <c r="D261" s="34"/>
      <c r="E261" s="35" t="s">
        <v>29</v>
      </c>
      <c r="F261" s="41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0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</row>
    <row r="262" spans="2:26" x14ac:dyDescent="0.2">
      <c r="B262" s="33" t="s">
        <v>104</v>
      </c>
      <c r="C262" s="34"/>
      <c r="D262" s="34"/>
      <c r="E262" s="35" t="s">
        <v>29</v>
      </c>
      <c r="F262" s="41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</row>
    <row r="263" spans="2:26" x14ac:dyDescent="0.2">
      <c r="B263" s="33" t="s">
        <v>2</v>
      </c>
      <c r="C263" s="34"/>
      <c r="D263" s="34"/>
      <c r="E263" s="35" t="s">
        <v>29</v>
      </c>
      <c r="F263" s="41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</row>
    <row r="264" spans="2:26" x14ac:dyDescent="0.2">
      <c r="B264" s="33" t="s">
        <v>3</v>
      </c>
      <c r="C264" s="34"/>
      <c r="D264" s="34"/>
      <c r="E264" s="35" t="s">
        <v>29</v>
      </c>
      <c r="F264" s="41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</row>
    <row r="265" spans="2:26" x14ac:dyDescent="0.2">
      <c r="B265" s="33" t="s">
        <v>4</v>
      </c>
      <c r="C265" s="34"/>
      <c r="D265" s="34"/>
      <c r="E265" s="35" t="s">
        <v>29</v>
      </c>
      <c r="F265" s="41"/>
      <c r="G265" s="72" t="s">
        <v>159</v>
      </c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2:26" x14ac:dyDescent="0.2">
      <c r="B266" s="33" t="s">
        <v>6</v>
      </c>
      <c r="C266" s="34"/>
      <c r="D266" s="34"/>
      <c r="E266" s="35" t="s">
        <v>29</v>
      </c>
      <c r="F266" s="41"/>
      <c r="G266" s="72" t="s">
        <v>159</v>
      </c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2:26" x14ac:dyDescent="0.2">
      <c r="B267" s="33" t="s">
        <v>94</v>
      </c>
      <c r="C267" s="34"/>
      <c r="D267" s="34"/>
      <c r="E267" s="35" t="s">
        <v>29</v>
      </c>
      <c r="F267" s="41"/>
      <c r="G267" s="72" t="s">
        <v>159</v>
      </c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2:26" x14ac:dyDescent="0.2">
      <c r="B268" s="33" t="s">
        <v>95</v>
      </c>
      <c r="C268" s="34"/>
      <c r="D268" s="34"/>
      <c r="E268" s="35" t="s">
        <v>29</v>
      </c>
      <c r="F268" s="41"/>
      <c r="G268" s="72" t="s">
        <v>159</v>
      </c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2:26" x14ac:dyDescent="0.2">
      <c r="B269" s="33" t="s">
        <v>96</v>
      </c>
      <c r="C269" s="34"/>
      <c r="D269" s="34"/>
      <c r="E269" s="35" t="s">
        <v>29</v>
      </c>
      <c r="F269" s="41"/>
      <c r="G269" s="36" t="s">
        <v>159</v>
      </c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2:26" x14ac:dyDescent="0.2">
      <c r="B270" s="33" t="s">
        <v>97</v>
      </c>
      <c r="C270" s="34"/>
      <c r="D270" s="34"/>
      <c r="E270" s="35" t="s">
        <v>29</v>
      </c>
      <c r="F270" s="41"/>
      <c r="G270" s="36" t="s">
        <v>159</v>
      </c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2" spans="2:26" ht="15" x14ac:dyDescent="0.25">
      <c r="B272" s="28" t="s">
        <v>62</v>
      </c>
      <c r="C272" s="9"/>
      <c r="D272" s="9"/>
      <c r="E272" s="29"/>
      <c r="F272" s="40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2:26" ht="15" x14ac:dyDescent="0.25">
      <c r="B273" s="30" t="s">
        <v>28</v>
      </c>
      <c r="C273" s="30"/>
      <c r="D273" s="30"/>
      <c r="E273" s="31" t="s">
        <v>20</v>
      </c>
      <c r="F273" s="32" t="s">
        <v>48</v>
      </c>
      <c r="G273" s="32">
        <v>2022</v>
      </c>
      <c r="H273" s="32">
        <v>2023</v>
      </c>
      <c r="I273" s="32">
        <v>2024</v>
      </c>
      <c r="J273" s="32">
        <v>2025</v>
      </c>
      <c r="K273" s="32">
        <v>2026</v>
      </c>
      <c r="L273" s="32">
        <v>2027</v>
      </c>
      <c r="M273" s="32">
        <v>2028</v>
      </c>
      <c r="N273" s="32">
        <v>2029</v>
      </c>
      <c r="O273" s="32">
        <v>2030</v>
      </c>
      <c r="P273" s="32">
        <v>2031</v>
      </c>
      <c r="Q273" s="32">
        <v>2032</v>
      </c>
      <c r="R273" s="32">
        <v>2033</v>
      </c>
      <c r="S273" s="32">
        <v>2034</v>
      </c>
      <c r="T273" s="32">
        <v>2035</v>
      </c>
      <c r="U273" s="32">
        <v>2036</v>
      </c>
      <c r="V273" s="32">
        <v>2037</v>
      </c>
      <c r="W273" s="32">
        <v>2038</v>
      </c>
      <c r="X273" s="32">
        <v>2039</v>
      </c>
      <c r="Y273" s="32">
        <v>2040</v>
      </c>
      <c r="Z273" s="32">
        <v>2041</v>
      </c>
    </row>
    <row r="274" spans="2:26" x14ac:dyDescent="0.2">
      <c r="B274" s="33" t="s">
        <v>103</v>
      </c>
      <c r="C274" s="34"/>
      <c r="D274" s="34"/>
      <c r="E274" s="35" t="s">
        <v>29</v>
      </c>
      <c r="F274" s="41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</row>
    <row r="275" spans="2:26" x14ac:dyDescent="0.2">
      <c r="B275" s="33" t="s">
        <v>104</v>
      </c>
      <c r="C275" s="34"/>
      <c r="D275" s="34"/>
      <c r="E275" s="35" t="s">
        <v>29</v>
      </c>
      <c r="F275" s="41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</row>
    <row r="276" spans="2:26" x14ac:dyDescent="0.2">
      <c r="B276" s="33" t="s">
        <v>2</v>
      </c>
      <c r="C276" s="34"/>
      <c r="D276" s="34"/>
      <c r="E276" s="35" t="s">
        <v>29</v>
      </c>
      <c r="F276" s="41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</row>
    <row r="277" spans="2:26" x14ac:dyDescent="0.2">
      <c r="B277" s="33" t="s">
        <v>3</v>
      </c>
      <c r="C277" s="34"/>
      <c r="D277" s="34"/>
      <c r="E277" s="35" t="s">
        <v>29</v>
      </c>
      <c r="F277" s="41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</row>
    <row r="278" spans="2:26" x14ac:dyDescent="0.2">
      <c r="B278" s="33" t="s">
        <v>4</v>
      </c>
      <c r="C278" s="34"/>
      <c r="D278" s="34"/>
      <c r="E278" s="35" t="s">
        <v>29</v>
      </c>
      <c r="F278" s="41"/>
      <c r="G278" s="72" t="s">
        <v>159</v>
      </c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2:26" x14ac:dyDescent="0.2">
      <c r="B279" s="33" t="s">
        <v>6</v>
      </c>
      <c r="C279" s="34"/>
      <c r="D279" s="34"/>
      <c r="E279" s="35" t="s">
        <v>29</v>
      </c>
      <c r="F279" s="41"/>
      <c r="G279" s="72" t="s">
        <v>159</v>
      </c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2:26" x14ac:dyDescent="0.2">
      <c r="B280" s="33" t="s">
        <v>94</v>
      </c>
      <c r="C280" s="34"/>
      <c r="D280" s="34"/>
      <c r="E280" s="35" t="s">
        <v>29</v>
      </c>
      <c r="F280" s="41"/>
      <c r="G280" s="72" t="s">
        <v>159</v>
      </c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2:26" x14ac:dyDescent="0.2">
      <c r="B281" s="33" t="s">
        <v>95</v>
      </c>
      <c r="C281" s="34"/>
      <c r="D281" s="34"/>
      <c r="E281" s="35" t="s">
        <v>29</v>
      </c>
      <c r="F281" s="41"/>
      <c r="G281" s="72" t="s">
        <v>159</v>
      </c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2:26" x14ac:dyDescent="0.2">
      <c r="B282" s="33" t="s">
        <v>96</v>
      </c>
      <c r="C282" s="34"/>
      <c r="D282" s="34"/>
      <c r="E282" s="35" t="s">
        <v>29</v>
      </c>
      <c r="F282" s="41"/>
      <c r="G282" s="36" t="s">
        <v>159</v>
      </c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2:26" x14ac:dyDescent="0.2">
      <c r="B283" s="33" t="s">
        <v>97</v>
      </c>
      <c r="C283" s="34"/>
      <c r="D283" s="34"/>
      <c r="E283" s="35" t="s">
        <v>29</v>
      </c>
      <c r="F283" s="41"/>
      <c r="G283" s="36" t="s">
        <v>159</v>
      </c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E64BC-ACB3-4DE7-9272-D791D78B32DD}">
  <sheetPr>
    <tabColor theme="9"/>
  </sheetPr>
  <dimension ref="A2:Z179"/>
  <sheetViews>
    <sheetView showGridLines="0" tabSelected="1" zoomScale="70" zoomScaleNormal="70" workbookViewId="0">
      <selection activeCell="J12" sqref="J12"/>
    </sheetView>
  </sheetViews>
  <sheetFormatPr defaultRowHeight="14.25" x14ac:dyDescent="0.2"/>
  <cols>
    <col min="2" max="2" width="12.875" customWidth="1"/>
    <col min="6" max="6" width="14.625" style="39" customWidth="1"/>
    <col min="7" max="7" width="12.375" customWidth="1"/>
    <col min="8" max="8" width="13.125" customWidth="1"/>
    <col min="9" max="9" width="13.875" customWidth="1"/>
    <col min="10" max="10" width="12.875" customWidth="1"/>
    <col min="11" max="11" width="14.625" customWidth="1"/>
    <col min="12" max="12" width="14.25" customWidth="1"/>
    <col min="13" max="13" width="14.625" customWidth="1"/>
    <col min="14" max="14" width="11.5" customWidth="1"/>
    <col min="15" max="15" width="13.875" customWidth="1"/>
    <col min="16" max="17" width="12.75" customWidth="1"/>
    <col min="18" max="19" width="11.5" customWidth="1"/>
    <col min="20" max="20" width="12.75" customWidth="1"/>
    <col min="21" max="21" width="13.625" customWidth="1"/>
    <col min="22" max="22" width="12.75" customWidth="1"/>
    <col min="23" max="23" width="12.375" customWidth="1"/>
    <col min="24" max="24" width="12.75" customWidth="1"/>
    <col min="25" max="25" width="11.5" customWidth="1"/>
    <col min="26" max="26" width="12.875" customWidth="1"/>
  </cols>
  <sheetData>
    <row r="2" spans="2:26" ht="15" x14ac:dyDescent="0.25">
      <c r="B2" s="4" t="s">
        <v>45</v>
      </c>
      <c r="C2" s="4"/>
      <c r="D2" s="4"/>
      <c r="E2" s="4"/>
      <c r="F2" s="22" t="s">
        <v>20</v>
      </c>
      <c r="G2" s="3" t="s">
        <v>142</v>
      </c>
      <c r="H2" s="3" t="s">
        <v>74</v>
      </c>
      <c r="I2" s="3" t="s">
        <v>76</v>
      </c>
    </row>
    <row r="3" spans="2:26" x14ac:dyDescent="0.2">
      <c r="B3" s="105" t="s">
        <v>46</v>
      </c>
      <c r="C3" s="105"/>
      <c r="D3" s="105"/>
      <c r="E3" s="105"/>
      <c r="F3" s="107" t="s">
        <v>41</v>
      </c>
      <c r="G3" s="19">
        <v>0.5</v>
      </c>
      <c r="H3" s="19">
        <v>0.25</v>
      </c>
      <c r="I3" s="19">
        <v>0.25</v>
      </c>
    </row>
    <row r="6" spans="2:26" ht="19.5" x14ac:dyDescent="0.3">
      <c r="B6" s="24" t="s">
        <v>57</v>
      </c>
      <c r="C6" s="24" t="s">
        <v>47</v>
      </c>
      <c r="D6" s="24"/>
      <c r="E6" s="1"/>
      <c r="F6" s="38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8" spans="2:26" ht="15" x14ac:dyDescent="0.25">
      <c r="B8" s="28" t="s">
        <v>47</v>
      </c>
      <c r="C8" s="9"/>
      <c r="D8" s="9"/>
      <c r="E8" s="29"/>
      <c r="F8" s="4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2:26" ht="15" x14ac:dyDescent="0.25">
      <c r="B9" s="30" t="s">
        <v>28</v>
      </c>
      <c r="C9" s="30"/>
      <c r="D9" s="30"/>
      <c r="E9" s="31" t="s">
        <v>20</v>
      </c>
      <c r="F9" s="32" t="s">
        <v>48</v>
      </c>
      <c r="G9" s="32">
        <v>2022</v>
      </c>
      <c r="H9" s="32">
        <v>2023</v>
      </c>
      <c r="I9" s="32">
        <v>2024</v>
      </c>
      <c r="J9" s="32">
        <v>2025</v>
      </c>
      <c r="K9" s="32">
        <v>2026</v>
      </c>
      <c r="L9" s="32">
        <v>2027</v>
      </c>
      <c r="M9" s="32">
        <v>2028</v>
      </c>
      <c r="N9" s="32">
        <v>2029</v>
      </c>
      <c r="O9" s="32">
        <v>2030</v>
      </c>
      <c r="P9" s="32">
        <v>2031</v>
      </c>
      <c r="Q9" s="32">
        <v>2032</v>
      </c>
      <c r="R9" s="32">
        <v>2033</v>
      </c>
      <c r="S9" s="32">
        <v>2034</v>
      </c>
      <c r="T9" s="32">
        <v>2035</v>
      </c>
      <c r="U9" s="32">
        <v>2036</v>
      </c>
      <c r="V9" s="32">
        <v>2037</v>
      </c>
      <c r="W9" s="32">
        <v>2038</v>
      </c>
      <c r="X9" s="32">
        <v>2039</v>
      </c>
      <c r="Y9" s="32">
        <v>2040</v>
      </c>
      <c r="Z9" s="32">
        <v>2041</v>
      </c>
    </row>
    <row r="10" spans="2:26" x14ac:dyDescent="0.2">
      <c r="B10" s="33" t="s">
        <v>103</v>
      </c>
      <c r="C10" s="34"/>
      <c r="D10" s="34"/>
      <c r="E10" s="35" t="s">
        <v>29</v>
      </c>
      <c r="F10" s="137">
        <v>-159516159.01369515</v>
      </c>
      <c r="G10" s="136">
        <v>0</v>
      </c>
      <c r="H10" s="136">
        <v>-344086.875</v>
      </c>
      <c r="I10" s="136">
        <v>-1755765.0854225196</v>
      </c>
      <c r="J10" s="136">
        <v>-5025816.6489933869</v>
      </c>
      <c r="K10" s="136">
        <v>-16324625.483739361</v>
      </c>
      <c r="L10" s="136">
        <v>-152668952.7117193</v>
      </c>
      <c r="M10" s="136">
        <v>-76679251.311375409</v>
      </c>
      <c r="N10" s="136">
        <v>-4149539.17875</v>
      </c>
      <c r="O10" s="136">
        <v>-4149539.17875</v>
      </c>
      <c r="P10" s="136">
        <v>-4149539.17875</v>
      </c>
      <c r="Q10" s="136">
        <v>-4149539.17875</v>
      </c>
      <c r="R10" s="136">
        <v>-4149539.17875</v>
      </c>
      <c r="S10" s="136">
        <v>-4149539.17875</v>
      </c>
      <c r="T10" s="136">
        <v>-4149539.17875</v>
      </c>
      <c r="U10" s="136">
        <v>-4149539.17875</v>
      </c>
      <c r="V10" s="136">
        <v>-4149539.17875</v>
      </c>
      <c r="W10" s="136">
        <v>-4149539.17875</v>
      </c>
      <c r="X10" s="136">
        <v>-4149539.17875</v>
      </c>
      <c r="Y10" s="136">
        <v>-4149539.17875</v>
      </c>
      <c r="Z10" s="136">
        <v>157472284.13062498</v>
      </c>
    </row>
    <row r="11" spans="2:26" x14ac:dyDescent="0.2">
      <c r="B11" s="33" t="s">
        <v>104</v>
      </c>
      <c r="C11" s="34"/>
      <c r="D11" s="34"/>
      <c r="E11" s="35" t="s">
        <v>29</v>
      </c>
      <c r="F11" s="137">
        <v>1438011747.7388277</v>
      </c>
      <c r="G11" s="136">
        <v>0</v>
      </c>
      <c r="H11" s="136">
        <v>0</v>
      </c>
      <c r="I11" s="136">
        <v>-2203256.9454467325</v>
      </c>
      <c r="J11" s="136">
        <v>-10724841.930557955</v>
      </c>
      <c r="K11" s="136">
        <v>-29528252.89507081</v>
      </c>
      <c r="L11" s="136">
        <v>1823506374.2609868</v>
      </c>
      <c r="M11" s="136">
        <v>-48541974.284280762</v>
      </c>
      <c r="N11" s="136">
        <v>-4086388.4121854329</v>
      </c>
      <c r="O11" s="136">
        <v>-8650469.9074185509</v>
      </c>
      <c r="P11" s="136">
        <v>-38174142.252099782</v>
      </c>
      <c r="Q11" s="136">
        <v>-24488159.14082044</v>
      </c>
      <c r="R11" s="136">
        <v>-3616338.0212500002</v>
      </c>
      <c r="S11" s="136">
        <v>-3616338.0212500002</v>
      </c>
      <c r="T11" s="136">
        <v>-3616338.0212500002</v>
      </c>
      <c r="U11" s="136">
        <v>-3616338.0212500002</v>
      </c>
      <c r="V11" s="136">
        <v>-3616338.0212500002</v>
      </c>
      <c r="W11" s="136">
        <v>-3616338.0212500002</v>
      </c>
      <c r="X11" s="136">
        <v>-3616338.0212500002</v>
      </c>
      <c r="Y11" s="136">
        <v>-3616338.0212500002</v>
      </c>
      <c r="Z11" s="136">
        <v>146357875.56937498</v>
      </c>
    </row>
    <row r="12" spans="2:26" x14ac:dyDescent="0.2">
      <c r="B12" s="33" t="s">
        <v>2</v>
      </c>
      <c r="C12" s="34"/>
      <c r="D12" s="34"/>
      <c r="E12" s="35" t="s">
        <v>29</v>
      </c>
      <c r="F12" s="137">
        <v>1516971771.410115</v>
      </c>
      <c r="G12" s="136">
        <v>0</v>
      </c>
      <c r="H12" s="136">
        <v>-79707.1875</v>
      </c>
      <c r="I12" s="136">
        <v>-4419222.9375</v>
      </c>
      <c r="J12" s="136">
        <v>-24429347</v>
      </c>
      <c r="K12" s="136">
        <v>-64285694.5</v>
      </c>
      <c r="L12" s="136">
        <v>1941946324.3693564</v>
      </c>
      <c r="M12" s="136">
        <v>-4824037.7300000004</v>
      </c>
      <c r="N12" s="136">
        <v>-4043972.4175000004</v>
      </c>
      <c r="O12" s="136">
        <v>-7958422.4174999995</v>
      </c>
      <c r="P12" s="136">
        <v>-50653986.917499997</v>
      </c>
      <c r="Q12" s="136">
        <v>-8605284.9375</v>
      </c>
      <c r="R12" s="136">
        <v>-3791165.4375</v>
      </c>
      <c r="S12" s="136">
        <v>-3791165.4375</v>
      </c>
      <c r="T12" s="136">
        <v>-3791165.4375</v>
      </c>
      <c r="U12" s="136">
        <v>-3791165.4375</v>
      </c>
      <c r="V12" s="136">
        <v>-3791165.4375</v>
      </c>
      <c r="W12" s="136">
        <v>-3791165.4375</v>
      </c>
      <c r="X12" s="136">
        <v>-3791165.4375</v>
      </c>
      <c r="Y12" s="136">
        <v>-3791165.4375</v>
      </c>
      <c r="Z12" s="136">
        <v>112865299.68125001</v>
      </c>
    </row>
    <row r="13" spans="2:26" x14ac:dyDescent="0.2">
      <c r="B13" s="33" t="s">
        <v>3</v>
      </c>
      <c r="C13" s="34"/>
      <c r="D13" s="34"/>
      <c r="E13" s="35" t="s">
        <v>29</v>
      </c>
      <c r="F13" s="137">
        <v>1503015097.4051039</v>
      </c>
      <c r="G13" s="136">
        <v>0</v>
      </c>
      <c r="H13" s="136">
        <v>0</v>
      </c>
      <c r="I13" s="136">
        <v>-4460509.6214854727</v>
      </c>
      <c r="J13" s="136">
        <v>-24656321.731061261</v>
      </c>
      <c r="K13" s="136">
        <v>-65209110.715701133</v>
      </c>
      <c r="L13" s="136">
        <v>1940561019.9468465</v>
      </c>
      <c r="M13" s="136">
        <v>-15708089.726953527</v>
      </c>
      <c r="N13" s="136">
        <v>-4108009.0932466937</v>
      </c>
      <c r="O13" s="136">
        <v>-6801945.8856196813</v>
      </c>
      <c r="P13" s="136">
        <v>-45817430.437109649</v>
      </c>
      <c r="Q13" s="136">
        <v>-36873856.435062706</v>
      </c>
      <c r="R13" s="136">
        <v>-3927696.2437499994</v>
      </c>
      <c r="S13" s="136">
        <v>-3927696.2437499994</v>
      </c>
      <c r="T13" s="136">
        <v>-3927696.2437499994</v>
      </c>
      <c r="U13" s="136">
        <v>-3927696.2437499994</v>
      </c>
      <c r="V13" s="136">
        <v>-3927696.2437499994</v>
      </c>
      <c r="W13" s="136">
        <v>-3927696.2437499994</v>
      </c>
      <c r="X13" s="136">
        <v>-3927696.2437499994</v>
      </c>
      <c r="Y13" s="136">
        <v>-3927696.2437499994</v>
      </c>
      <c r="Z13" s="136">
        <v>137740910.47812498</v>
      </c>
    </row>
    <row r="14" spans="2:26" x14ac:dyDescent="0.2">
      <c r="B14" s="33" t="s">
        <v>4</v>
      </c>
      <c r="C14" s="34"/>
      <c r="D14" s="34"/>
      <c r="E14" s="35" t="s">
        <v>29</v>
      </c>
      <c r="F14" s="137">
        <v>1489423608.5291548</v>
      </c>
      <c r="G14" s="136" t="s">
        <v>159</v>
      </c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</row>
    <row r="15" spans="2:26" x14ac:dyDescent="0.2">
      <c r="B15" s="33" t="s">
        <v>6</v>
      </c>
      <c r="C15" s="34"/>
      <c r="D15" s="34"/>
      <c r="E15" s="35" t="s">
        <v>29</v>
      </c>
      <c r="F15" s="137">
        <v>1475466934.5241442</v>
      </c>
      <c r="G15" s="136" t="s">
        <v>159</v>
      </c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</row>
    <row r="16" spans="2:26" x14ac:dyDescent="0.2">
      <c r="B16" s="33" t="s">
        <v>94</v>
      </c>
      <c r="C16" s="34"/>
      <c r="D16" s="34"/>
      <c r="E16" s="35" t="s">
        <v>29</v>
      </c>
      <c r="F16" s="137">
        <v>3831209125.2235193</v>
      </c>
      <c r="G16" s="136" t="s">
        <v>159</v>
      </c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</row>
    <row r="17" spans="1:26" x14ac:dyDescent="0.2">
      <c r="B17" s="33" t="s">
        <v>95</v>
      </c>
      <c r="C17" s="34"/>
      <c r="D17" s="34"/>
      <c r="E17" s="35" t="s">
        <v>29</v>
      </c>
      <c r="F17" s="137">
        <v>3860531021.7138224</v>
      </c>
      <c r="G17" s="136" t="s">
        <v>159</v>
      </c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</row>
    <row r="18" spans="1:26" x14ac:dyDescent="0.2">
      <c r="B18" s="33" t="s">
        <v>96</v>
      </c>
      <c r="C18" s="34"/>
      <c r="D18" s="34"/>
      <c r="E18" s="35" t="s">
        <v>29</v>
      </c>
      <c r="F18" s="137">
        <v>3820143256.1006045</v>
      </c>
      <c r="G18" s="136" t="s">
        <v>159</v>
      </c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</row>
    <row r="19" spans="1:26" x14ac:dyDescent="0.2">
      <c r="B19" s="33" t="s">
        <v>97</v>
      </c>
      <c r="C19" s="34"/>
      <c r="D19" s="34"/>
      <c r="E19" s="35" t="s">
        <v>29</v>
      </c>
      <c r="F19" s="137">
        <v>3919744793.8944507</v>
      </c>
      <c r="G19" s="136" t="s">
        <v>159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</row>
    <row r="22" spans="1:26" ht="19.5" x14ac:dyDescent="0.3">
      <c r="B22" s="24" t="s">
        <v>57</v>
      </c>
      <c r="C22" s="24" t="s">
        <v>49</v>
      </c>
      <c r="D22" s="24"/>
      <c r="E22" s="1"/>
      <c r="F22" s="38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4" spans="1:26" ht="15" x14ac:dyDescent="0.25">
      <c r="B24" s="28" t="s">
        <v>53</v>
      </c>
      <c r="C24" s="9"/>
      <c r="D24" s="9"/>
      <c r="E24" s="29"/>
      <c r="F24" s="4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5" x14ac:dyDescent="0.25">
      <c r="B25" s="30" t="s">
        <v>28</v>
      </c>
      <c r="C25" s="30"/>
      <c r="D25" s="30"/>
      <c r="E25" s="31" t="s">
        <v>20</v>
      </c>
      <c r="F25" s="32" t="s">
        <v>48</v>
      </c>
      <c r="G25" s="32">
        <v>2022</v>
      </c>
      <c r="H25" s="32">
        <v>2023</v>
      </c>
      <c r="I25" s="32">
        <v>2024</v>
      </c>
      <c r="J25" s="32">
        <v>2025</v>
      </c>
      <c r="K25" s="32">
        <v>2026</v>
      </c>
      <c r="L25" s="32">
        <v>2027</v>
      </c>
      <c r="M25" s="32">
        <v>2028</v>
      </c>
      <c r="N25" s="32">
        <v>2029</v>
      </c>
      <c r="O25" s="32">
        <v>2030</v>
      </c>
      <c r="P25" s="32">
        <v>2031</v>
      </c>
      <c r="Q25" s="32">
        <v>2032</v>
      </c>
      <c r="R25" s="32">
        <v>2033</v>
      </c>
      <c r="S25" s="32">
        <v>2034</v>
      </c>
      <c r="T25" s="32">
        <v>2035</v>
      </c>
      <c r="U25" s="32">
        <v>2036</v>
      </c>
      <c r="V25" s="32">
        <v>2037</v>
      </c>
      <c r="W25" s="32">
        <v>2038</v>
      </c>
      <c r="X25" s="32">
        <v>2039</v>
      </c>
      <c r="Y25" s="32">
        <v>2040</v>
      </c>
      <c r="Z25" s="32">
        <v>2041</v>
      </c>
    </row>
    <row r="26" spans="1:26" x14ac:dyDescent="0.2">
      <c r="B26" s="33" t="s">
        <v>103</v>
      </c>
      <c r="C26" s="34"/>
      <c r="D26" s="34"/>
      <c r="E26" s="35" t="s">
        <v>29</v>
      </c>
      <c r="F26" s="41">
        <v>-127093872.65247518</v>
      </c>
      <c r="G26" s="36">
        <v>0</v>
      </c>
      <c r="H26" s="36">
        <v>-344086.875</v>
      </c>
      <c r="I26" s="36">
        <v>-1755765.0854225196</v>
      </c>
      <c r="J26" s="36">
        <v>-5025816.6489933869</v>
      </c>
      <c r="K26" s="36">
        <v>-16324625.483739361</v>
      </c>
      <c r="L26" s="36">
        <v>-152668952.7117193</v>
      </c>
      <c r="M26" s="36">
        <v>-72529712.132625416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161621823.30937499</v>
      </c>
    </row>
    <row r="27" spans="1:26" x14ac:dyDescent="0.2">
      <c r="A27" s="10"/>
      <c r="B27" s="33" t="s">
        <v>104</v>
      </c>
      <c r="C27" s="34"/>
      <c r="D27" s="34"/>
      <c r="E27" s="35" t="s">
        <v>29</v>
      </c>
      <c r="F27" s="41">
        <v>-102544261.07095757</v>
      </c>
      <c r="G27" s="36">
        <v>0</v>
      </c>
      <c r="H27" s="36">
        <v>0</v>
      </c>
      <c r="I27" s="36">
        <v>-2203256.9454467325</v>
      </c>
      <c r="J27" s="36">
        <v>-10724841.930557955</v>
      </c>
      <c r="K27" s="36">
        <v>-29528252.89507081</v>
      </c>
      <c r="L27" s="36">
        <v>-69553259.840869516</v>
      </c>
      <c r="M27" s="36">
        <v>-45955597.653030761</v>
      </c>
      <c r="N27" s="36">
        <v>-1500011.7809354335</v>
      </c>
      <c r="O27" s="36">
        <v>-6064093.2761685513</v>
      </c>
      <c r="P27" s="36">
        <v>-35587765.620849781</v>
      </c>
      <c r="Q27" s="36">
        <v>-20871821.119570442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149974213.59062499</v>
      </c>
    </row>
    <row r="28" spans="1:26" x14ac:dyDescent="0.2">
      <c r="A28" s="10"/>
      <c r="B28" s="33" t="s">
        <v>2</v>
      </c>
      <c r="C28" s="34"/>
      <c r="D28" s="34"/>
      <c r="E28" s="35" t="s">
        <v>29</v>
      </c>
      <c r="F28" s="41">
        <v>-97038228.60024035</v>
      </c>
      <c r="G28" s="36">
        <v>0</v>
      </c>
      <c r="H28" s="36">
        <v>-79707.1875</v>
      </c>
      <c r="I28" s="36">
        <v>-4419222.9375</v>
      </c>
      <c r="J28" s="36">
        <v>-24429347</v>
      </c>
      <c r="K28" s="36">
        <v>-64285694.5</v>
      </c>
      <c r="L28" s="36">
        <v>-34385106.9375</v>
      </c>
      <c r="M28" s="36">
        <v>-2240201.3125</v>
      </c>
      <c r="N28" s="36">
        <v>-1460136</v>
      </c>
      <c r="O28" s="36">
        <v>-5374586</v>
      </c>
      <c r="P28" s="36">
        <v>-48070150.5</v>
      </c>
      <c r="Q28" s="36">
        <v>-4814119.5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116656465.11875001</v>
      </c>
    </row>
    <row r="29" spans="1:26" x14ac:dyDescent="0.2">
      <c r="A29" s="10"/>
      <c r="B29" s="33" t="s">
        <v>3</v>
      </c>
      <c r="C29" s="34"/>
      <c r="D29" s="34"/>
      <c r="E29" s="35" t="s">
        <v>29</v>
      </c>
      <c r="F29" s="41">
        <v>-109679665.45807917</v>
      </c>
      <c r="G29" s="36">
        <v>0</v>
      </c>
      <c r="H29" s="36">
        <v>0</v>
      </c>
      <c r="I29" s="36">
        <v>-4460509.6214854727</v>
      </c>
      <c r="J29" s="36">
        <v>-24656321.731061261</v>
      </c>
      <c r="K29" s="36">
        <v>-65209110.715701133</v>
      </c>
      <c r="L29" s="36">
        <v>-35770411.360009871</v>
      </c>
      <c r="M29" s="36">
        <v>-13011233.083203526</v>
      </c>
      <c r="N29" s="36">
        <v>-1411152.4494966934</v>
      </c>
      <c r="O29" s="36">
        <v>-4105089.2418696815</v>
      </c>
      <c r="P29" s="36">
        <v>-43120573.793359652</v>
      </c>
      <c r="Q29" s="36">
        <v>-32946160.191312708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141668606.72187501</v>
      </c>
    </row>
    <row r="30" spans="1:26" x14ac:dyDescent="0.2">
      <c r="A30" s="10"/>
      <c r="B30" s="33" t="s">
        <v>4</v>
      </c>
      <c r="C30" s="34"/>
      <c r="D30" s="34"/>
      <c r="E30" s="35" t="s">
        <v>29</v>
      </c>
      <c r="F30" s="41"/>
      <c r="G30" s="36" t="s">
        <v>159</v>
      </c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x14ac:dyDescent="0.2">
      <c r="A31" s="10"/>
      <c r="B31" s="33" t="s">
        <v>6</v>
      </c>
      <c r="C31" s="34"/>
      <c r="D31" s="34"/>
      <c r="E31" s="35" t="s">
        <v>29</v>
      </c>
      <c r="F31" s="41"/>
      <c r="G31" s="36" t="s">
        <v>159</v>
      </c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x14ac:dyDescent="0.2">
      <c r="B32" s="33" t="s">
        <v>94</v>
      </c>
      <c r="C32" s="34"/>
      <c r="D32" s="34"/>
      <c r="E32" s="35" t="s">
        <v>29</v>
      </c>
      <c r="F32" s="41"/>
      <c r="G32" s="36" t="s">
        <v>159</v>
      </c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2:26" x14ac:dyDescent="0.2">
      <c r="B33" s="33" t="s">
        <v>95</v>
      </c>
      <c r="C33" s="34"/>
      <c r="D33" s="34"/>
      <c r="E33" s="35" t="s">
        <v>29</v>
      </c>
      <c r="F33" s="41"/>
      <c r="G33" s="36" t="s">
        <v>159</v>
      </c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2:26" x14ac:dyDescent="0.2">
      <c r="B34" s="33" t="s">
        <v>96</v>
      </c>
      <c r="C34" s="34"/>
      <c r="D34" s="34"/>
      <c r="E34" s="35" t="s">
        <v>29</v>
      </c>
      <c r="F34" s="41"/>
      <c r="G34" s="36" t="s">
        <v>159</v>
      </c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2:26" x14ac:dyDescent="0.2">
      <c r="B35" s="33" t="s">
        <v>97</v>
      </c>
      <c r="C35" s="34"/>
      <c r="D35" s="34"/>
      <c r="E35" s="35" t="s">
        <v>29</v>
      </c>
      <c r="F35" s="41"/>
      <c r="G35" s="36" t="s">
        <v>159</v>
      </c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7" spans="2:26" ht="15" x14ac:dyDescent="0.25">
      <c r="B37" s="28" t="s">
        <v>54</v>
      </c>
      <c r="C37" s="9"/>
      <c r="D37" s="9"/>
      <c r="E37" s="29"/>
      <c r="F37" s="4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2:26" ht="15" x14ac:dyDescent="0.25">
      <c r="B38" s="30" t="s">
        <v>28</v>
      </c>
      <c r="C38" s="30"/>
      <c r="D38" s="30"/>
      <c r="E38" s="31" t="s">
        <v>20</v>
      </c>
      <c r="F38" s="32" t="s">
        <v>48</v>
      </c>
      <c r="G38" s="32">
        <v>2022</v>
      </c>
      <c r="H38" s="32">
        <v>2023</v>
      </c>
      <c r="I38" s="32">
        <v>2024</v>
      </c>
      <c r="J38" s="32">
        <v>2025</v>
      </c>
      <c r="K38" s="32">
        <v>2026</v>
      </c>
      <c r="L38" s="32">
        <v>2027</v>
      </c>
      <c r="M38" s="32">
        <v>2028</v>
      </c>
      <c r="N38" s="32">
        <v>2029</v>
      </c>
      <c r="O38" s="32">
        <v>2030</v>
      </c>
      <c r="P38" s="32">
        <v>2031</v>
      </c>
      <c r="Q38" s="32">
        <v>2032</v>
      </c>
      <c r="R38" s="32">
        <v>2033</v>
      </c>
      <c r="S38" s="32">
        <v>2034</v>
      </c>
      <c r="T38" s="32">
        <v>2035</v>
      </c>
      <c r="U38" s="32">
        <v>2036</v>
      </c>
      <c r="V38" s="32">
        <v>2037</v>
      </c>
      <c r="W38" s="32">
        <v>2038</v>
      </c>
      <c r="X38" s="32">
        <v>2039</v>
      </c>
      <c r="Y38" s="32">
        <v>2040</v>
      </c>
      <c r="Z38" s="32">
        <v>2041</v>
      </c>
    </row>
    <row r="39" spans="2:26" x14ac:dyDescent="0.2">
      <c r="B39" s="33" t="s">
        <v>103</v>
      </c>
      <c r="C39" s="34"/>
      <c r="D39" s="34"/>
      <c r="E39" s="35" t="s">
        <v>29</v>
      </c>
      <c r="F39" s="41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</row>
    <row r="40" spans="2:26" x14ac:dyDescent="0.2">
      <c r="B40" s="33" t="s">
        <v>104</v>
      </c>
      <c r="C40" s="34"/>
      <c r="D40" s="34"/>
      <c r="E40" s="35" t="s">
        <v>29</v>
      </c>
      <c r="F40" s="41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</row>
    <row r="41" spans="2:26" x14ac:dyDescent="0.2">
      <c r="B41" s="33" t="s">
        <v>2</v>
      </c>
      <c r="C41" s="34"/>
      <c r="D41" s="34"/>
      <c r="E41" s="35" t="s">
        <v>29</v>
      </c>
      <c r="F41" s="41">
        <v>0</v>
      </c>
      <c r="G41" s="36">
        <v>0</v>
      </c>
      <c r="H41" s="36">
        <v>0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</row>
    <row r="42" spans="2:26" x14ac:dyDescent="0.2">
      <c r="B42" s="33" t="s">
        <v>3</v>
      </c>
      <c r="C42" s="34"/>
      <c r="D42" s="34"/>
      <c r="E42" s="35" t="s">
        <v>29</v>
      </c>
      <c r="F42" s="41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</row>
    <row r="43" spans="2:26" x14ac:dyDescent="0.2">
      <c r="B43" s="33" t="s">
        <v>4</v>
      </c>
      <c r="C43" s="34"/>
      <c r="D43" s="34"/>
      <c r="E43" s="35" t="s">
        <v>29</v>
      </c>
      <c r="F43" s="41"/>
      <c r="G43" s="36" t="s">
        <v>159</v>
      </c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2:26" x14ac:dyDescent="0.2">
      <c r="B44" s="33" t="s">
        <v>6</v>
      </c>
      <c r="C44" s="34"/>
      <c r="D44" s="34"/>
      <c r="E44" s="35" t="s">
        <v>29</v>
      </c>
      <c r="F44" s="41"/>
      <c r="G44" s="36" t="s">
        <v>159</v>
      </c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2:26" x14ac:dyDescent="0.2">
      <c r="B45" s="33" t="s">
        <v>94</v>
      </c>
      <c r="C45" s="34"/>
      <c r="D45" s="34"/>
      <c r="E45" s="35" t="s">
        <v>29</v>
      </c>
      <c r="F45" s="41"/>
      <c r="G45" s="36" t="s">
        <v>159</v>
      </c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2:26" x14ac:dyDescent="0.2">
      <c r="B46" s="33" t="s">
        <v>95</v>
      </c>
      <c r="C46" s="34"/>
      <c r="D46" s="34"/>
      <c r="E46" s="35" t="s">
        <v>29</v>
      </c>
      <c r="F46" s="41"/>
      <c r="G46" s="36" t="s">
        <v>159</v>
      </c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2:26" x14ac:dyDescent="0.2">
      <c r="B47" s="33" t="s">
        <v>96</v>
      </c>
      <c r="C47" s="34"/>
      <c r="D47" s="34"/>
      <c r="E47" s="35" t="s">
        <v>29</v>
      </c>
      <c r="F47" s="41"/>
      <c r="G47" s="36" t="s">
        <v>159</v>
      </c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2:26" x14ac:dyDescent="0.2">
      <c r="B48" s="33" t="s">
        <v>97</v>
      </c>
      <c r="C48" s="34"/>
      <c r="D48" s="34"/>
      <c r="E48" s="35" t="s">
        <v>29</v>
      </c>
      <c r="F48" s="41"/>
      <c r="G48" s="36" t="s">
        <v>159</v>
      </c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50" spans="2:26" ht="15" x14ac:dyDescent="0.25">
      <c r="B50" s="28" t="s">
        <v>56</v>
      </c>
      <c r="C50" s="9"/>
      <c r="D50" s="9"/>
      <c r="E50" s="29"/>
      <c r="F50" s="4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2:26" ht="15" x14ac:dyDescent="0.25">
      <c r="B51" s="30" t="s">
        <v>28</v>
      </c>
      <c r="C51" s="30"/>
      <c r="D51" s="30"/>
      <c r="E51" s="31" t="s">
        <v>20</v>
      </c>
      <c r="F51" s="32" t="s">
        <v>48</v>
      </c>
      <c r="G51" s="32">
        <v>2022</v>
      </c>
      <c r="H51" s="32">
        <v>2023</v>
      </c>
      <c r="I51" s="32">
        <v>2024</v>
      </c>
      <c r="J51" s="32">
        <v>2025</v>
      </c>
      <c r="K51" s="32">
        <v>2026</v>
      </c>
      <c r="L51" s="32">
        <v>2027</v>
      </c>
      <c r="M51" s="32">
        <v>2028</v>
      </c>
      <c r="N51" s="32">
        <v>2029</v>
      </c>
      <c r="O51" s="32">
        <v>2030</v>
      </c>
      <c r="P51" s="32">
        <v>2031</v>
      </c>
      <c r="Q51" s="32">
        <v>2032</v>
      </c>
      <c r="R51" s="32">
        <v>2033</v>
      </c>
      <c r="S51" s="32">
        <v>2034</v>
      </c>
      <c r="T51" s="32">
        <v>2035</v>
      </c>
      <c r="U51" s="32">
        <v>2036</v>
      </c>
      <c r="V51" s="32">
        <v>2037</v>
      </c>
      <c r="W51" s="32">
        <v>2038</v>
      </c>
      <c r="X51" s="32">
        <v>2039</v>
      </c>
      <c r="Y51" s="32">
        <v>2040</v>
      </c>
      <c r="Z51" s="32">
        <v>2041</v>
      </c>
    </row>
    <row r="52" spans="2:26" x14ac:dyDescent="0.2">
      <c r="B52" s="33" t="s">
        <v>103</v>
      </c>
      <c r="C52" s="34"/>
      <c r="D52" s="34"/>
      <c r="E52" s="35" t="s">
        <v>29</v>
      </c>
      <c r="F52" s="41">
        <v>-32422286.361219984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-4149539.17875</v>
      </c>
      <c r="N52" s="36">
        <v>-4149539.17875</v>
      </c>
      <c r="O52" s="36">
        <v>-4149539.17875</v>
      </c>
      <c r="P52" s="36">
        <v>-4149539.17875</v>
      </c>
      <c r="Q52" s="36">
        <v>-4149539.17875</v>
      </c>
      <c r="R52" s="36">
        <v>-4149539.17875</v>
      </c>
      <c r="S52" s="36">
        <v>-4149539.17875</v>
      </c>
      <c r="T52" s="36">
        <v>-4149539.17875</v>
      </c>
      <c r="U52" s="36">
        <v>-4149539.17875</v>
      </c>
      <c r="V52" s="36">
        <v>-4149539.17875</v>
      </c>
      <c r="W52" s="36">
        <v>-4149539.17875</v>
      </c>
      <c r="X52" s="36">
        <v>-4149539.17875</v>
      </c>
      <c r="Y52" s="36">
        <v>-4149539.17875</v>
      </c>
      <c r="Z52" s="36">
        <v>-4149539.17875</v>
      </c>
    </row>
    <row r="53" spans="2:26" x14ac:dyDescent="0.2">
      <c r="B53" s="33" t="s">
        <v>104</v>
      </c>
      <c r="C53" s="34"/>
      <c r="D53" s="34"/>
      <c r="E53" s="35" t="s">
        <v>29</v>
      </c>
      <c r="F53" s="41">
        <v>-26021052.425367363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-604003.24</v>
      </c>
      <c r="M53" s="36">
        <v>-2586376.6312499996</v>
      </c>
      <c r="N53" s="36">
        <v>-2586376.6312499996</v>
      </c>
      <c r="O53" s="36">
        <v>-2586376.6312499996</v>
      </c>
      <c r="P53" s="36">
        <v>-2586376.6312499996</v>
      </c>
      <c r="Q53" s="36">
        <v>-3616338.0212500002</v>
      </c>
      <c r="R53" s="36">
        <v>-3616338.0212500002</v>
      </c>
      <c r="S53" s="36">
        <v>-3616338.0212500002</v>
      </c>
      <c r="T53" s="36">
        <v>-3616338.0212500002</v>
      </c>
      <c r="U53" s="36">
        <v>-3616338.0212500002</v>
      </c>
      <c r="V53" s="36">
        <v>-3616338.0212500002</v>
      </c>
      <c r="W53" s="36">
        <v>-3616338.0212500002</v>
      </c>
      <c r="X53" s="36">
        <v>-3616338.0212500002</v>
      </c>
      <c r="Y53" s="36">
        <v>-3616338.0212500002</v>
      </c>
      <c r="Z53" s="36">
        <v>-3616338.0212500002</v>
      </c>
    </row>
    <row r="54" spans="2:26" x14ac:dyDescent="0.2">
      <c r="B54" s="33" t="s">
        <v>2</v>
      </c>
      <c r="C54" s="34"/>
      <c r="D54" s="34"/>
      <c r="E54" s="35" t="s">
        <v>29</v>
      </c>
      <c r="F54" s="41">
        <v>-28107233.995156519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-2131088.0350000001</v>
      </c>
      <c r="M54" s="36">
        <v>-2583836.4175000004</v>
      </c>
      <c r="N54" s="36">
        <v>-2583836.4175000004</v>
      </c>
      <c r="O54" s="36">
        <v>-2583836.4175000004</v>
      </c>
      <c r="P54" s="36">
        <v>-2583836.4175000004</v>
      </c>
      <c r="Q54" s="36">
        <v>-3791165.4375</v>
      </c>
      <c r="R54" s="36">
        <v>-3791165.4375</v>
      </c>
      <c r="S54" s="36">
        <v>-3791165.4375</v>
      </c>
      <c r="T54" s="36">
        <v>-3791165.4375</v>
      </c>
      <c r="U54" s="36">
        <v>-3791165.4375</v>
      </c>
      <c r="V54" s="36">
        <v>-3791165.4375</v>
      </c>
      <c r="W54" s="36">
        <v>-3791165.4375</v>
      </c>
      <c r="X54" s="36">
        <v>-3791165.4375</v>
      </c>
      <c r="Y54" s="36">
        <v>-3791165.4375</v>
      </c>
      <c r="Z54" s="36">
        <v>-3791165.4375</v>
      </c>
    </row>
    <row r="55" spans="2:26" x14ac:dyDescent="0.2">
      <c r="B55" s="33" t="s">
        <v>3</v>
      </c>
      <c r="C55" s="34"/>
      <c r="D55" s="34"/>
      <c r="E55" s="35" t="s">
        <v>29</v>
      </c>
      <c r="F55" s="41">
        <v>-29422471.142328903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-2131088.0350000001</v>
      </c>
      <c r="M55" s="36">
        <v>-2696856.6437499998</v>
      </c>
      <c r="N55" s="36">
        <v>-2696856.6437499998</v>
      </c>
      <c r="O55" s="36">
        <v>-2696856.6437499998</v>
      </c>
      <c r="P55" s="36">
        <v>-2696856.6437499998</v>
      </c>
      <c r="Q55" s="36">
        <v>-3927696.2437499994</v>
      </c>
      <c r="R55" s="36">
        <v>-3927696.2437499994</v>
      </c>
      <c r="S55" s="36">
        <v>-3927696.2437499994</v>
      </c>
      <c r="T55" s="36">
        <v>-3927696.2437499994</v>
      </c>
      <c r="U55" s="36">
        <v>-3927696.2437499994</v>
      </c>
      <c r="V55" s="36">
        <v>-3927696.2437499994</v>
      </c>
      <c r="W55" s="36">
        <v>-3927696.2437499994</v>
      </c>
      <c r="X55" s="36">
        <v>-3927696.2437499994</v>
      </c>
      <c r="Y55" s="36">
        <v>-3927696.2437499994</v>
      </c>
      <c r="Z55" s="36">
        <v>-3927696.2437499994</v>
      </c>
    </row>
    <row r="56" spans="2:26" x14ac:dyDescent="0.2">
      <c r="B56" s="33" t="s">
        <v>4</v>
      </c>
      <c r="C56" s="34"/>
      <c r="D56" s="34"/>
      <c r="E56" s="35" t="s">
        <v>29</v>
      </c>
      <c r="F56" s="41"/>
      <c r="G56" s="36" t="s">
        <v>159</v>
      </c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2:26" x14ac:dyDescent="0.2">
      <c r="B57" s="33" t="s">
        <v>6</v>
      </c>
      <c r="C57" s="34"/>
      <c r="D57" s="34"/>
      <c r="E57" s="35" t="s">
        <v>29</v>
      </c>
      <c r="F57" s="41"/>
      <c r="G57" s="36" t="s">
        <v>159</v>
      </c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2:26" x14ac:dyDescent="0.2">
      <c r="B58" s="33" t="s">
        <v>94</v>
      </c>
      <c r="C58" s="34"/>
      <c r="D58" s="34"/>
      <c r="E58" s="35" t="s">
        <v>29</v>
      </c>
      <c r="F58" s="41"/>
      <c r="G58" s="36" t="s">
        <v>159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2:26" x14ac:dyDescent="0.2">
      <c r="B59" s="33" t="s">
        <v>95</v>
      </c>
      <c r="C59" s="34"/>
      <c r="D59" s="34"/>
      <c r="E59" s="35" t="s">
        <v>29</v>
      </c>
      <c r="F59" s="41"/>
      <c r="G59" s="36" t="s">
        <v>159</v>
      </c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2:26" x14ac:dyDescent="0.2">
      <c r="B60" s="33" t="s">
        <v>96</v>
      </c>
      <c r="C60" s="34"/>
      <c r="D60" s="34"/>
      <c r="E60" s="35" t="s">
        <v>29</v>
      </c>
      <c r="F60" s="41"/>
      <c r="G60" s="36" t="s">
        <v>159</v>
      </c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2:26" x14ac:dyDescent="0.2">
      <c r="B61" s="33" t="s">
        <v>97</v>
      </c>
      <c r="C61" s="34"/>
      <c r="D61" s="34"/>
      <c r="E61" s="35" t="s">
        <v>29</v>
      </c>
      <c r="F61" s="41"/>
      <c r="G61" s="36" t="s">
        <v>159</v>
      </c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3" spans="2:26" ht="15" x14ac:dyDescent="0.25">
      <c r="B63" s="28" t="s">
        <v>113</v>
      </c>
      <c r="C63" s="9"/>
      <c r="D63" s="9"/>
      <c r="E63" s="29"/>
      <c r="F63" s="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2:26" ht="15" x14ac:dyDescent="0.25">
      <c r="B64" s="30" t="s">
        <v>28</v>
      </c>
      <c r="C64" s="30"/>
      <c r="D64" s="30"/>
      <c r="E64" s="31" t="s">
        <v>20</v>
      </c>
      <c r="F64" s="32" t="s">
        <v>48</v>
      </c>
      <c r="G64" s="32">
        <v>2022</v>
      </c>
      <c r="H64" s="32">
        <v>2023</v>
      </c>
      <c r="I64" s="32">
        <v>2024</v>
      </c>
      <c r="J64" s="32">
        <v>2025</v>
      </c>
      <c r="K64" s="32">
        <v>2026</v>
      </c>
      <c r="L64" s="32">
        <v>2027</v>
      </c>
      <c r="M64" s="32">
        <v>2028</v>
      </c>
      <c r="N64" s="32">
        <v>2029</v>
      </c>
      <c r="O64" s="32">
        <v>2030</v>
      </c>
      <c r="P64" s="32">
        <v>2031</v>
      </c>
      <c r="Q64" s="32">
        <v>2032</v>
      </c>
      <c r="R64" s="32">
        <v>2033</v>
      </c>
      <c r="S64" s="32">
        <v>2034</v>
      </c>
      <c r="T64" s="32">
        <v>2035</v>
      </c>
      <c r="U64" s="32">
        <v>2036</v>
      </c>
      <c r="V64" s="32">
        <v>2037</v>
      </c>
      <c r="W64" s="32">
        <v>2038</v>
      </c>
      <c r="X64" s="32">
        <v>2039</v>
      </c>
      <c r="Y64" s="32">
        <v>2040</v>
      </c>
      <c r="Z64" s="32">
        <v>2041</v>
      </c>
    </row>
    <row r="65" spans="2:26" x14ac:dyDescent="0.2">
      <c r="B65" s="33" t="s">
        <v>103</v>
      </c>
      <c r="C65" s="34"/>
      <c r="D65" s="34"/>
      <c r="E65" s="35" t="s">
        <v>29</v>
      </c>
      <c r="F65" s="41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</row>
    <row r="66" spans="2:26" x14ac:dyDescent="0.2">
      <c r="B66" s="33" t="s">
        <v>104</v>
      </c>
      <c r="C66" s="34"/>
      <c r="D66" s="34"/>
      <c r="E66" s="35" t="s">
        <v>29</v>
      </c>
      <c r="F66" s="41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</row>
    <row r="67" spans="2:26" x14ac:dyDescent="0.2">
      <c r="B67" s="33" t="s">
        <v>2</v>
      </c>
      <c r="C67" s="34"/>
      <c r="D67" s="34"/>
      <c r="E67" s="35" t="s">
        <v>29</v>
      </c>
      <c r="F67" s="41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</row>
    <row r="68" spans="2:26" x14ac:dyDescent="0.2">
      <c r="B68" s="33" t="s">
        <v>3</v>
      </c>
      <c r="C68" s="34"/>
      <c r="D68" s="34"/>
      <c r="E68" s="35" t="s">
        <v>29</v>
      </c>
      <c r="F68" s="41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</row>
    <row r="69" spans="2:26" x14ac:dyDescent="0.2">
      <c r="B69" s="33" t="s">
        <v>4</v>
      </c>
      <c r="C69" s="34"/>
      <c r="D69" s="34"/>
      <c r="E69" s="35" t="s">
        <v>29</v>
      </c>
      <c r="F69" s="41"/>
      <c r="G69" s="36" t="s">
        <v>159</v>
      </c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2:26" x14ac:dyDescent="0.2">
      <c r="B70" s="33" t="s">
        <v>6</v>
      </c>
      <c r="C70" s="34"/>
      <c r="D70" s="34"/>
      <c r="E70" s="35" t="s">
        <v>29</v>
      </c>
      <c r="F70" s="41"/>
      <c r="G70" s="36" t="s">
        <v>159</v>
      </c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2:26" x14ac:dyDescent="0.2">
      <c r="B71" s="33" t="s">
        <v>94</v>
      </c>
      <c r="C71" s="34"/>
      <c r="D71" s="34"/>
      <c r="E71" s="35" t="s">
        <v>29</v>
      </c>
      <c r="F71" s="41"/>
      <c r="G71" s="36" t="s">
        <v>159</v>
      </c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2:26" x14ac:dyDescent="0.2">
      <c r="B72" s="33" t="s">
        <v>95</v>
      </c>
      <c r="C72" s="34"/>
      <c r="D72" s="34"/>
      <c r="E72" s="35" t="s">
        <v>29</v>
      </c>
      <c r="F72" s="41"/>
      <c r="G72" s="36" t="s">
        <v>159</v>
      </c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2:26" x14ac:dyDescent="0.2">
      <c r="B73" s="33" t="s">
        <v>96</v>
      </c>
      <c r="C73" s="34"/>
      <c r="D73" s="34"/>
      <c r="E73" s="35" t="s">
        <v>29</v>
      </c>
      <c r="F73" s="41"/>
      <c r="G73" s="36" t="s">
        <v>159</v>
      </c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2:26" x14ac:dyDescent="0.2">
      <c r="B74" s="33" t="s">
        <v>97</v>
      </c>
      <c r="C74" s="34"/>
      <c r="D74" s="34"/>
      <c r="E74" s="35" t="s">
        <v>29</v>
      </c>
      <c r="F74" s="41"/>
      <c r="G74" s="36" t="s">
        <v>159</v>
      </c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6" spans="2:26" ht="15" x14ac:dyDescent="0.25">
      <c r="B76" s="28" t="s">
        <v>55</v>
      </c>
      <c r="C76" s="9"/>
      <c r="D76" s="9"/>
      <c r="E76" s="29"/>
      <c r="F76" s="40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2:26" ht="15" x14ac:dyDescent="0.25">
      <c r="B77" s="30" t="s">
        <v>28</v>
      </c>
      <c r="C77" s="30"/>
      <c r="D77" s="30"/>
      <c r="E77" s="31" t="s">
        <v>20</v>
      </c>
      <c r="F77" s="32" t="s">
        <v>48</v>
      </c>
      <c r="G77" s="32">
        <v>2022</v>
      </c>
      <c r="H77" s="32">
        <v>2023</v>
      </c>
      <c r="I77" s="32">
        <v>2024</v>
      </c>
      <c r="J77" s="32">
        <v>2025</v>
      </c>
      <c r="K77" s="32">
        <v>2026</v>
      </c>
      <c r="L77" s="32">
        <v>2027</v>
      </c>
      <c r="M77" s="32">
        <v>2028</v>
      </c>
      <c r="N77" s="32">
        <v>2029</v>
      </c>
      <c r="O77" s="32">
        <v>2030</v>
      </c>
      <c r="P77" s="32">
        <v>2031</v>
      </c>
      <c r="Q77" s="32">
        <v>2032</v>
      </c>
      <c r="R77" s="32">
        <v>2033</v>
      </c>
      <c r="S77" s="32">
        <v>2034</v>
      </c>
      <c r="T77" s="32">
        <v>2035</v>
      </c>
      <c r="U77" s="32">
        <v>2036</v>
      </c>
      <c r="V77" s="32">
        <v>2037</v>
      </c>
      <c r="W77" s="32">
        <v>2038</v>
      </c>
      <c r="X77" s="32">
        <v>2039</v>
      </c>
      <c r="Y77" s="32">
        <v>2040</v>
      </c>
      <c r="Z77" s="32">
        <v>2041</v>
      </c>
    </row>
    <row r="78" spans="2:26" x14ac:dyDescent="0.2">
      <c r="B78" s="33" t="s">
        <v>103</v>
      </c>
      <c r="C78" s="34"/>
      <c r="D78" s="34"/>
      <c r="E78" s="35" t="s">
        <v>29</v>
      </c>
      <c r="F78" s="41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</row>
    <row r="79" spans="2:26" x14ac:dyDescent="0.2">
      <c r="B79" s="33" t="s">
        <v>104</v>
      </c>
      <c r="C79" s="34"/>
      <c r="D79" s="34"/>
      <c r="E79" s="35" t="s">
        <v>29</v>
      </c>
      <c r="F79" s="41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</row>
    <row r="80" spans="2:26" x14ac:dyDescent="0.2">
      <c r="B80" s="33" t="s">
        <v>2</v>
      </c>
      <c r="C80" s="34"/>
      <c r="D80" s="34"/>
      <c r="E80" s="35" t="s">
        <v>29</v>
      </c>
      <c r="F80" s="41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</row>
    <row r="81" spans="2:26" x14ac:dyDescent="0.2">
      <c r="B81" s="33" t="s">
        <v>3</v>
      </c>
      <c r="C81" s="34"/>
      <c r="D81" s="34"/>
      <c r="E81" s="35" t="s">
        <v>29</v>
      </c>
      <c r="F81" s="41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</row>
    <row r="82" spans="2:26" x14ac:dyDescent="0.2">
      <c r="B82" s="33" t="s">
        <v>4</v>
      </c>
      <c r="C82" s="34"/>
      <c r="D82" s="34"/>
      <c r="E82" s="35" t="s">
        <v>29</v>
      </c>
      <c r="F82" s="41"/>
      <c r="G82" s="36" t="s">
        <v>159</v>
      </c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2:26" x14ac:dyDescent="0.2">
      <c r="B83" s="33" t="s">
        <v>6</v>
      </c>
      <c r="C83" s="34"/>
      <c r="D83" s="34"/>
      <c r="E83" s="35" t="s">
        <v>29</v>
      </c>
      <c r="F83" s="41"/>
      <c r="G83" s="36" t="s">
        <v>159</v>
      </c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2:26" x14ac:dyDescent="0.2">
      <c r="B84" s="33" t="s">
        <v>94</v>
      </c>
      <c r="C84" s="34"/>
      <c r="D84" s="34"/>
      <c r="E84" s="35" t="s">
        <v>29</v>
      </c>
      <c r="F84" s="41"/>
      <c r="G84" s="36" t="s">
        <v>159</v>
      </c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2:26" x14ac:dyDescent="0.2">
      <c r="B85" s="33" t="s">
        <v>95</v>
      </c>
      <c r="C85" s="34"/>
      <c r="D85" s="34"/>
      <c r="E85" s="35" t="s">
        <v>29</v>
      </c>
      <c r="F85" s="41"/>
      <c r="G85" s="36" t="s">
        <v>159</v>
      </c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2:26" x14ac:dyDescent="0.2">
      <c r="B86" s="33" t="s">
        <v>96</v>
      </c>
      <c r="C86" s="34"/>
      <c r="D86" s="34"/>
      <c r="E86" s="35" t="s">
        <v>29</v>
      </c>
      <c r="F86" s="41"/>
      <c r="G86" s="36" t="s">
        <v>159</v>
      </c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2:26" x14ac:dyDescent="0.2">
      <c r="B87" s="33" t="s">
        <v>97</v>
      </c>
      <c r="C87" s="34"/>
      <c r="D87" s="34"/>
      <c r="E87" s="35" t="s">
        <v>29</v>
      </c>
      <c r="F87" s="41"/>
      <c r="G87" s="36" t="s">
        <v>159</v>
      </c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90" spans="2:26" ht="15" x14ac:dyDescent="0.25">
      <c r="B90" s="28" t="s">
        <v>8</v>
      </c>
      <c r="C90" s="9"/>
      <c r="D90" s="9"/>
      <c r="E90" s="29"/>
      <c r="F90" s="40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2:26" ht="15" x14ac:dyDescent="0.25">
      <c r="B91" s="30" t="s">
        <v>28</v>
      </c>
      <c r="C91" s="30"/>
      <c r="D91" s="30"/>
      <c r="E91" s="31" t="s">
        <v>20</v>
      </c>
      <c r="F91" s="32" t="s">
        <v>48</v>
      </c>
      <c r="G91" s="32">
        <v>2022</v>
      </c>
      <c r="H91" s="32">
        <v>2023</v>
      </c>
      <c r="I91" s="32">
        <v>2024</v>
      </c>
      <c r="J91" s="32">
        <v>2025</v>
      </c>
      <c r="K91" s="32">
        <v>2026</v>
      </c>
      <c r="L91" s="32">
        <v>2027</v>
      </c>
      <c r="M91" s="32">
        <v>2028</v>
      </c>
      <c r="N91" s="32">
        <v>2029</v>
      </c>
      <c r="O91" s="32">
        <v>2030</v>
      </c>
      <c r="P91" s="32">
        <v>2031</v>
      </c>
      <c r="Q91" s="32">
        <v>2032</v>
      </c>
      <c r="R91" s="32">
        <v>2033</v>
      </c>
      <c r="S91" s="32">
        <v>2034</v>
      </c>
      <c r="T91" s="32">
        <v>2035</v>
      </c>
      <c r="U91" s="32">
        <v>2036</v>
      </c>
      <c r="V91" s="32">
        <v>2037</v>
      </c>
      <c r="W91" s="32">
        <v>2038</v>
      </c>
      <c r="X91" s="32">
        <v>2039</v>
      </c>
      <c r="Y91" s="32">
        <v>2040</v>
      </c>
      <c r="Z91" s="32">
        <v>2041</v>
      </c>
    </row>
    <row r="92" spans="2:26" x14ac:dyDescent="0.2">
      <c r="B92" s="33" t="s">
        <v>103</v>
      </c>
      <c r="C92" s="34"/>
      <c r="D92" s="34"/>
      <c r="E92" s="35" t="s">
        <v>29</v>
      </c>
      <c r="F92" s="41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</row>
    <row r="93" spans="2:26" x14ac:dyDescent="0.2">
      <c r="B93" s="33" t="s">
        <v>104</v>
      </c>
      <c r="C93" s="34"/>
      <c r="D93" s="34"/>
      <c r="E93" s="35" t="s">
        <v>29</v>
      </c>
      <c r="F93" s="41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</row>
    <row r="94" spans="2:26" x14ac:dyDescent="0.2">
      <c r="B94" s="33" t="s">
        <v>2</v>
      </c>
      <c r="C94" s="34"/>
      <c r="D94" s="34"/>
      <c r="E94" s="35" t="s">
        <v>29</v>
      </c>
      <c r="F94" s="41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</row>
    <row r="95" spans="2:26" x14ac:dyDescent="0.2">
      <c r="B95" s="33" t="s">
        <v>3</v>
      </c>
      <c r="C95" s="34"/>
      <c r="D95" s="34"/>
      <c r="E95" s="35" t="s">
        <v>29</v>
      </c>
      <c r="F95" s="41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</row>
    <row r="96" spans="2:26" x14ac:dyDescent="0.2">
      <c r="B96" s="33" t="s">
        <v>4</v>
      </c>
      <c r="C96" s="34"/>
      <c r="D96" s="34"/>
      <c r="E96" s="35" t="s">
        <v>29</v>
      </c>
      <c r="F96" s="41"/>
      <c r="G96" s="36" t="s">
        <v>159</v>
      </c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2:26" x14ac:dyDescent="0.2">
      <c r="B97" s="33" t="s">
        <v>6</v>
      </c>
      <c r="C97" s="34"/>
      <c r="D97" s="34"/>
      <c r="E97" s="35" t="s">
        <v>29</v>
      </c>
      <c r="F97" s="41"/>
      <c r="G97" s="36" t="s">
        <v>159</v>
      </c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2:26" x14ac:dyDescent="0.2">
      <c r="B98" s="33" t="s">
        <v>94</v>
      </c>
      <c r="C98" s="34"/>
      <c r="D98" s="34"/>
      <c r="E98" s="35" t="s">
        <v>29</v>
      </c>
      <c r="F98" s="41"/>
      <c r="G98" s="36" t="s">
        <v>159</v>
      </c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2:26" x14ac:dyDescent="0.2">
      <c r="B99" s="33" t="s">
        <v>95</v>
      </c>
      <c r="C99" s="34"/>
      <c r="D99" s="34"/>
      <c r="E99" s="35" t="s">
        <v>29</v>
      </c>
      <c r="F99" s="41"/>
      <c r="G99" s="36" t="s">
        <v>159</v>
      </c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2:26" x14ac:dyDescent="0.2">
      <c r="B100" s="33" t="s">
        <v>96</v>
      </c>
      <c r="C100" s="34"/>
      <c r="D100" s="34"/>
      <c r="E100" s="35" t="s">
        <v>29</v>
      </c>
      <c r="F100" s="41"/>
      <c r="G100" s="36" t="s">
        <v>159</v>
      </c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2:26" x14ac:dyDescent="0.2">
      <c r="B101" s="33" t="s">
        <v>97</v>
      </c>
      <c r="C101" s="34"/>
      <c r="D101" s="34"/>
      <c r="E101" s="35" t="s">
        <v>29</v>
      </c>
      <c r="F101" s="41"/>
      <c r="G101" s="36" t="s">
        <v>159</v>
      </c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3" spans="2:26" ht="15" x14ac:dyDescent="0.25">
      <c r="B103" s="28" t="s">
        <v>9</v>
      </c>
      <c r="C103" s="9"/>
      <c r="D103" s="9"/>
      <c r="E103" s="29"/>
      <c r="F103" s="40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2:26" ht="15" x14ac:dyDescent="0.25">
      <c r="B104" s="30" t="s">
        <v>28</v>
      </c>
      <c r="C104" s="30"/>
      <c r="D104" s="30"/>
      <c r="E104" s="31" t="s">
        <v>20</v>
      </c>
      <c r="F104" s="32" t="s">
        <v>48</v>
      </c>
      <c r="G104" s="32">
        <v>2022</v>
      </c>
      <c r="H104" s="32">
        <v>2023</v>
      </c>
      <c r="I104" s="32">
        <v>2024</v>
      </c>
      <c r="J104" s="32">
        <v>2025</v>
      </c>
      <c r="K104" s="32">
        <v>2026</v>
      </c>
      <c r="L104" s="32">
        <v>2027</v>
      </c>
      <c r="M104" s="32">
        <v>2028</v>
      </c>
      <c r="N104" s="32">
        <v>2029</v>
      </c>
      <c r="O104" s="32">
        <v>2030</v>
      </c>
      <c r="P104" s="32">
        <v>2031</v>
      </c>
      <c r="Q104" s="32">
        <v>2032</v>
      </c>
      <c r="R104" s="32">
        <v>2033</v>
      </c>
      <c r="S104" s="32">
        <v>2034</v>
      </c>
      <c r="T104" s="32">
        <v>2035</v>
      </c>
      <c r="U104" s="32">
        <v>2036</v>
      </c>
      <c r="V104" s="32">
        <v>2037</v>
      </c>
      <c r="W104" s="32">
        <v>2038</v>
      </c>
      <c r="X104" s="32">
        <v>2039</v>
      </c>
      <c r="Y104" s="32">
        <v>2040</v>
      </c>
      <c r="Z104" s="32">
        <v>2041</v>
      </c>
    </row>
    <row r="105" spans="2:26" x14ac:dyDescent="0.2">
      <c r="B105" s="33" t="s">
        <v>103</v>
      </c>
      <c r="C105" s="34"/>
      <c r="D105" s="34"/>
      <c r="E105" s="35" t="s">
        <v>29</v>
      </c>
      <c r="F105" s="41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</row>
    <row r="106" spans="2:26" x14ac:dyDescent="0.2">
      <c r="B106" s="33" t="s">
        <v>104</v>
      </c>
      <c r="C106" s="34"/>
      <c r="D106" s="34"/>
      <c r="E106" s="35" t="s">
        <v>29</v>
      </c>
      <c r="F106" s="41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</row>
    <row r="107" spans="2:26" x14ac:dyDescent="0.2">
      <c r="B107" s="33" t="s">
        <v>2</v>
      </c>
      <c r="C107" s="34"/>
      <c r="D107" s="34"/>
      <c r="E107" s="35" t="s">
        <v>29</v>
      </c>
      <c r="F107" s="41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</row>
    <row r="108" spans="2:26" x14ac:dyDescent="0.2">
      <c r="B108" s="33" t="s">
        <v>3</v>
      </c>
      <c r="C108" s="34"/>
      <c r="D108" s="34"/>
      <c r="E108" s="35" t="s">
        <v>29</v>
      </c>
      <c r="F108" s="41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</row>
    <row r="109" spans="2:26" x14ac:dyDescent="0.2">
      <c r="B109" s="33" t="s">
        <v>4</v>
      </c>
      <c r="C109" s="34"/>
      <c r="D109" s="34"/>
      <c r="E109" s="35" t="s">
        <v>29</v>
      </c>
      <c r="F109" s="41"/>
      <c r="G109" s="36" t="s">
        <v>159</v>
      </c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2:26" x14ac:dyDescent="0.2">
      <c r="B110" s="33" t="s">
        <v>6</v>
      </c>
      <c r="C110" s="34"/>
      <c r="D110" s="34"/>
      <c r="E110" s="35" t="s">
        <v>29</v>
      </c>
      <c r="F110" s="41"/>
      <c r="G110" s="36" t="s">
        <v>159</v>
      </c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2:26" x14ac:dyDescent="0.2">
      <c r="B111" s="33" t="s">
        <v>94</v>
      </c>
      <c r="C111" s="34"/>
      <c r="D111" s="34"/>
      <c r="E111" s="35" t="s">
        <v>29</v>
      </c>
      <c r="F111" s="41"/>
      <c r="G111" s="36" t="s">
        <v>159</v>
      </c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2:26" x14ac:dyDescent="0.2">
      <c r="B112" s="33" t="s">
        <v>95</v>
      </c>
      <c r="C112" s="34"/>
      <c r="D112" s="34"/>
      <c r="E112" s="35" t="s">
        <v>29</v>
      </c>
      <c r="F112" s="41"/>
      <c r="G112" s="36" t="s">
        <v>159</v>
      </c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2:26" x14ac:dyDescent="0.2">
      <c r="B113" s="33" t="s">
        <v>96</v>
      </c>
      <c r="C113" s="34"/>
      <c r="D113" s="34"/>
      <c r="E113" s="35" t="s">
        <v>29</v>
      </c>
      <c r="F113" s="41"/>
      <c r="G113" s="36" t="s">
        <v>159</v>
      </c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2:26" x14ac:dyDescent="0.2">
      <c r="B114" s="33" t="s">
        <v>97</v>
      </c>
      <c r="C114" s="34"/>
      <c r="D114" s="34"/>
      <c r="E114" s="35" t="s">
        <v>29</v>
      </c>
      <c r="F114" s="41"/>
      <c r="G114" s="36" t="s">
        <v>159</v>
      </c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6" spans="2:26" ht="15" x14ac:dyDescent="0.25">
      <c r="B116" s="28" t="s">
        <v>119</v>
      </c>
      <c r="C116" s="9"/>
      <c r="D116" s="9"/>
      <c r="E116" s="29"/>
      <c r="F116" s="40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2:26" ht="15" x14ac:dyDescent="0.25">
      <c r="B117" s="30" t="s">
        <v>28</v>
      </c>
      <c r="C117" s="30"/>
      <c r="D117" s="30"/>
      <c r="E117" s="31" t="s">
        <v>20</v>
      </c>
      <c r="F117" s="32" t="s">
        <v>48</v>
      </c>
      <c r="G117" s="32">
        <v>2022</v>
      </c>
      <c r="H117" s="32">
        <v>2023</v>
      </c>
      <c r="I117" s="32">
        <v>2024</v>
      </c>
      <c r="J117" s="32">
        <v>2025</v>
      </c>
      <c r="K117" s="32">
        <v>2026</v>
      </c>
      <c r="L117" s="32">
        <v>2027</v>
      </c>
      <c r="M117" s="32">
        <v>2028</v>
      </c>
      <c r="N117" s="32">
        <v>2029</v>
      </c>
      <c r="O117" s="32">
        <v>2030</v>
      </c>
      <c r="P117" s="32">
        <v>2031</v>
      </c>
      <c r="Q117" s="32">
        <v>2032</v>
      </c>
      <c r="R117" s="32">
        <v>2033</v>
      </c>
      <c r="S117" s="32">
        <v>2034</v>
      </c>
      <c r="T117" s="32">
        <v>2035</v>
      </c>
      <c r="U117" s="32">
        <v>2036</v>
      </c>
      <c r="V117" s="32">
        <v>2037</v>
      </c>
      <c r="W117" s="32">
        <v>2038</v>
      </c>
      <c r="X117" s="32">
        <v>2039</v>
      </c>
      <c r="Y117" s="32">
        <v>2040</v>
      </c>
      <c r="Z117" s="32">
        <v>2041</v>
      </c>
    </row>
    <row r="118" spans="2:26" x14ac:dyDescent="0.2">
      <c r="B118" s="33" t="s">
        <v>103</v>
      </c>
      <c r="C118" s="34"/>
      <c r="D118" s="34"/>
      <c r="E118" s="35" t="s">
        <v>29</v>
      </c>
      <c r="F118" s="41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</row>
    <row r="119" spans="2:26" x14ac:dyDescent="0.2">
      <c r="B119" s="33" t="s">
        <v>104</v>
      </c>
      <c r="C119" s="34"/>
      <c r="D119" s="34"/>
      <c r="E119" s="35" t="s">
        <v>29</v>
      </c>
      <c r="F119" s="41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</row>
    <row r="120" spans="2:26" x14ac:dyDescent="0.2">
      <c r="B120" s="33" t="s">
        <v>2</v>
      </c>
      <c r="C120" s="34"/>
      <c r="D120" s="34"/>
      <c r="E120" s="35" t="s">
        <v>29</v>
      </c>
      <c r="F120" s="41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</row>
    <row r="121" spans="2:26" x14ac:dyDescent="0.2">
      <c r="B121" s="33" t="s">
        <v>3</v>
      </c>
      <c r="C121" s="34"/>
      <c r="D121" s="34"/>
      <c r="E121" s="35" t="s">
        <v>29</v>
      </c>
      <c r="F121" s="41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</row>
    <row r="122" spans="2:26" x14ac:dyDescent="0.2">
      <c r="B122" s="33" t="s">
        <v>4</v>
      </c>
      <c r="C122" s="34"/>
      <c r="D122" s="34"/>
      <c r="E122" s="35" t="s">
        <v>29</v>
      </c>
      <c r="F122" s="41"/>
      <c r="G122" s="36" t="s">
        <v>159</v>
      </c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2:26" x14ac:dyDescent="0.2">
      <c r="B123" s="33" t="s">
        <v>6</v>
      </c>
      <c r="C123" s="34"/>
      <c r="D123" s="34"/>
      <c r="E123" s="35" t="s">
        <v>29</v>
      </c>
      <c r="F123" s="41"/>
      <c r="G123" s="36" t="s">
        <v>159</v>
      </c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2:26" x14ac:dyDescent="0.2">
      <c r="B124" s="33" t="s">
        <v>94</v>
      </c>
      <c r="C124" s="34"/>
      <c r="D124" s="34"/>
      <c r="E124" s="35" t="s">
        <v>29</v>
      </c>
      <c r="F124" s="41"/>
      <c r="G124" s="36" t="s">
        <v>159</v>
      </c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2:26" x14ac:dyDescent="0.2">
      <c r="B125" s="33" t="s">
        <v>95</v>
      </c>
      <c r="C125" s="34"/>
      <c r="D125" s="34"/>
      <c r="E125" s="35" t="s">
        <v>29</v>
      </c>
      <c r="F125" s="41"/>
      <c r="G125" s="36" t="s">
        <v>159</v>
      </c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2:26" x14ac:dyDescent="0.2">
      <c r="B126" s="33" t="s">
        <v>96</v>
      </c>
      <c r="C126" s="34"/>
      <c r="D126" s="34"/>
      <c r="E126" s="35" t="s">
        <v>29</v>
      </c>
      <c r="F126" s="41"/>
      <c r="G126" s="36" t="s">
        <v>159</v>
      </c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2:26" x14ac:dyDescent="0.2">
      <c r="B127" s="33" t="s">
        <v>97</v>
      </c>
      <c r="C127" s="34"/>
      <c r="D127" s="34"/>
      <c r="E127" s="35" t="s">
        <v>29</v>
      </c>
      <c r="F127" s="41"/>
      <c r="G127" s="36" t="s">
        <v>159</v>
      </c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9" spans="2:26" ht="15" x14ac:dyDescent="0.25">
      <c r="B129" s="28" t="s">
        <v>134</v>
      </c>
      <c r="C129" s="9"/>
      <c r="D129" s="9"/>
      <c r="E129" s="29"/>
      <c r="F129" s="40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2:26" ht="15" x14ac:dyDescent="0.25">
      <c r="B130" s="30" t="s">
        <v>28</v>
      </c>
      <c r="C130" s="30"/>
      <c r="D130" s="30"/>
      <c r="E130" s="31" t="s">
        <v>20</v>
      </c>
      <c r="F130" s="32" t="s">
        <v>48</v>
      </c>
      <c r="G130" s="32">
        <v>2022</v>
      </c>
      <c r="H130" s="32">
        <v>2023</v>
      </c>
      <c r="I130" s="32">
        <v>2024</v>
      </c>
      <c r="J130" s="32">
        <v>2025</v>
      </c>
      <c r="K130" s="32">
        <v>2026</v>
      </c>
      <c r="L130" s="32">
        <v>2027</v>
      </c>
      <c r="M130" s="32">
        <v>2028</v>
      </c>
      <c r="N130" s="32">
        <v>2029</v>
      </c>
      <c r="O130" s="32">
        <v>2030</v>
      </c>
      <c r="P130" s="32">
        <v>2031</v>
      </c>
      <c r="Q130" s="32">
        <v>2032</v>
      </c>
      <c r="R130" s="32">
        <v>2033</v>
      </c>
      <c r="S130" s="32">
        <v>2034</v>
      </c>
      <c r="T130" s="32">
        <v>2035</v>
      </c>
      <c r="U130" s="32">
        <v>2036</v>
      </c>
      <c r="V130" s="32">
        <v>2037</v>
      </c>
      <c r="W130" s="32">
        <v>2038</v>
      </c>
      <c r="X130" s="32">
        <v>2039</v>
      </c>
      <c r="Y130" s="32">
        <v>2040</v>
      </c>
      <c r="Z130" s="32">
        <v>2041</v>
      </c>
    </row>
    <row r="131" spans="2:26" x14ac:dyDescent="0.2">
      <c r="B131" s="33" t="s">
        <v>103</v>
      </c>
      <c r="C131" s="34"/>
      <c r="D131" s="34"/>
      <c r="E131" s="35" t="s">
        <v>29</v>
      </c>
      <c r="F131" s="41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</row>
    <row r="132" spans="2:26" x14ac:dyDescent="0.2">
      <c r="B132" s="33" t="s">
        <v>104</v>
      </c>
      <c r="C132" s="34"/>
      <c r="D132" s="34"/>
      <c r="E132" s="35" t="s">
        <v>29</v>
      </c>
      <c r="F132" s="41">
        <v>1566577061.2351525</v>
      </c>
      <c r="G132" s="36">
        <v>0</v>
      </c>
      <c r="H132" s="36">
        <v>0</v>
      </c>
      <c r="I132" s="36">
        <v>0</v>
      </c>
      <c r="J132" s="36">
        <v>0</v>
      </c>
      <c r="K132" s="36">
        <v>3.3252334219469043E-10</v>
      </c>
      <c r="L132" s="36">
        <v>1893663637.3418565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</row>
    <row r="133" spans="2:26" x14ac:dyDescent="0.2">
      <c r="B133" s="33" t="s">
        <v>2</v>
      </c>
      <c r="C133" s="34"/>
      <c r="D133" s="34"/>
      <c r="E133" s="35" t="s">
        <v>29</v>
      </c>
      <c r="F133" s="41">
        <v>1642117234.005512</v>
      </c>
      <c r="G133" s="36">
        <v>0</v>
      </c>
      <c r="H133" s="36">
        <v>0</v>
      </c>
      <c r="I133" s="36">
        <v>0</v>
      </c>
      <c r="J133" s="36">
        <v>0</v>
      </c>
      <c r="K133" s="36">
        <v>3.3252334219469043E-10</v>
      </c>
      <c r="L133" s="36">
        <v>1978462519.3418562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</row>
    <row r="134" spans="2:26" x14ac:dyDescent="0.2">
      <c r="B134" s="33" t="s">
        <v>3</v>
      </c>
      <c r="C134" s="34"/>
      <c r="D134" s="34"/>
      <c r="E134" s="35" t="s">
        <v>29</v>
      </c>
      <c r="F134" s="41">
        <v>1642117234.005512</v>
      </c>
      <c r="G134" s="36">
        <v>0</v>
      </c>
      <c r="H134" s="36">
        <v>0</v>
      </c>
      <c r="I134" s="36">
        <v>0</v>
      </c>
      <c r="J134" s="36">
        <v>0</v>
      </c>
      <c r="K134" s="36">
        <v>3.3252334219469043E-10</v>
      </c>
      <c r="L134" s="36">
        <v>1978462519.3418562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</row>
    <row r="135" spans="2:26" x14ac:dyDescent="0.2">
      <c r="B135" s="33" t="s">
        <v>4</v>
      </c>
      <c r="C135" s="34"/>
      <c r="D135" s="34"/>
      <c r="E135" s="35" t="s">
        <v>29</v>
      </c>
      <c r="F135" s="41"/>
      <c r="G135" s="36" t="s">
        <v>159</v>
      </c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2:26" x14ac:dyDescent="0.2">
      <c r="B136" s="33" t="s">
        <v>6</v>
      </c>
      <c r="C136" s="34"/>
      <c r="D136" s="34"/>
      <c r="E136" s="35" t="s">
        <v>29</v>
      </c>
      <c r="F136" s="41"/>
      <c r="G136" s="36" t="s">
        <v>159</v>
      </c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2:26" x14ac:dyDescent="0.2">
      <c r="B137" s="33" t="s">
        <v>94</v>
      </c>
      <c r="C137" s="34"/>
      <c r="D137" s="34"/>
      <c r="E137" s="35" t="s">
        <v>29</v>
      </c>
      <c r="F137" s="41"/>
      <c r="G137" s="36" t="s">
        <v>159</v>
      </c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2:26" x14ac:dyDescent="0.2">
      <c r="B138" s="33" t="s">
        <v>95</v>
      </c>
      <c r="C138" s="34"/>
      <c r="D138" s="34"/>
      <c r="E138" s="35" t="s">
        <v>29</v>
      </c>
      <c r="F138" s="41"/>
      <c r="G138" s="36" t="s">
        <v>159</v>
      </c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2:26" x14ac:dyDescent="0.2">
      <c r="B139" s="33" t="s">
        <v>96</v>
      </c>
      <c r="C139" s="34"/>
      <c r="D139" s="34"/>
      <c r="E139" s="35" t="s">
        <v>29</v>
      </c>
      <c r="F139" s="41"/>
      <c r="G139" s="36" t="s">
        <v>159</v>
      </c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2:26" x14ac:dyDescent="0.2">
      <c r="B140" s="33" t="s">
        <v>97</v>
      </c>
      <c r="C140" s="34"/>
      <c r="D140" s="34"/>
      <c r="E140" s="35" t="s">
        <v>29</v>
      </c>
      <c r="F140" s="41"/>
      <c r="G140" s="36" t="s">
        <v>159</v>
      </c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2:26" x14ac:dyDescent="0.2">
      <c r="J141" s="25"/>
      <c r="K141" s="25"/>
      <c r="L141" s="25"/>
    </row>
    <row r="142" spans="2:26" ht="15" x14ac:dyDescent="0.25">
      <c r="B142" s="28" t="s">
        <v>10</v>
      </c>
      <c r="C142" s="9"/>
      <c r="D142" s="9"/>
      <c r="E142" s="29"/>
      <c r="F142" s="40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2:26" ht="15" x14ac:dyDescent="0.25">
      <c r="B143" s="30" t="s">
        <v>28</v>
      </c>
      <c r="C143" s="30"/>
      <c r="D143" s="30"/>
      <c r="E143" s="31" t="s">
        <v>20</v>
      </c>
      <c r="F143" s="32" t="s">
        <v>48</v>
      </c>
      <c r="G143" s="32">
        <v>2022</v>
      </c>
      <c r="H143" s="32">
        <v>2023</v>
      </c>
      <c r="I143" s="32">
        <v>2024</v>
      </c>
      <c r="J143" s="32">
        <v>2025</v>
      </c>
      <c r="K143" s="32">
        <v>2026</v>
      </c>
      <c r="L143" s="32">
        <v>2027</v>
      </c>
      <c r="M143" s="32">
        <v>2028</v>
      </c>
      <c r="N143" s="32">
        <v>2029</v>
      </c>
      <c r="O143" s="32">
        <v>2030</v>
      </c>
      <c r="P143" s="32">
        <v>2031</v>
      </c>
      <c r="Q143" s="32">
        <v>2032</v>
      </c>
      <c r="R143" s="32">
        <v>2033</v>
      </c>
      <c r="S143" s="32">
        <v>2034</v>
      </c>
      <c r="T143" s="32">
        <v>2035</v>
      </c>
      <c r="U143" s="32">
        <v>2036</v>
      </c>
      <c r="V143" s="32">
        <v>2037</v>
      </c>
      <c r="W143" s="32">
        <v>2038</v>
      </c>
      <c r="X143" s="32">
        <v>2039</v>
      </c>
      <c r="Y143" s="32">
        <v>2040</v>
      </c>
      <c r="Z143" s="32">
        <v>2041</v>
      </c>
    </row>
    <row r="144" spans="2:26" x14ac:dyDescent="0.2">
      <c r="B144" s="33" t="s">
        <v>103</v>
      </c>
      <c r="C144" s="34"/>
      <c r="D144" s="34"/>
      <c r="E144" s="35" t="s">
        <v>29</v>
      </c>
      <c r="F144" s="41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</row>
    <row r="145" spans="2:26" x14ac:dyDescent="0.2">
      <c r="B145" s="33" t="s">
        <v>104</v>
      </c>
      <c r="C145" s="34"/>
      <c r="D145" s="34"/>
      <c r="E145" s="35" t="s">
        <v>29</v>
      </c>
      <c r="F145" s="41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</row>
    <row r="146" spans="2:26" x14ac:dyDescent="0.2">
      <c r="B146" s="33" t="s">
        <v>2</v>
      </c>
      <c r="C146" s="34"/>
      <c r="D146" s="34"/>
      <c r="E146" s="35" t="s">
        <v>29</v>
      </c>
      <c r="F146" s="41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</row>
    <row r="147" spans="2:26" x14ac:dyDescent="0.2">
      <c r="B147" s="33" t="s">
        <v>3</v>
      </c>
      <c r="C147" s="34"/>
      <c r="D147" s="34"/>
      <c r="E147" s="35" t="s">
        <v>29</v>
      </c>
      <c r="F147" s="41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</row>
    <row r="148" spans="2:26" x14ac:dyDescent="0.2">
      <c r="B148" s="33" t="s">
        <v>4</v>
      </c>
      <c r="C148" s="34"/>
      <c r="D148" s="34"/>
      <c r="E148" s="35" t="s">
        <v>29</v>
      </c>
      <c r="F148" s="41"/>
      <c r="G148" s="36" t="s">
        <v>159</v>
      </c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2:26" x14ac:dyDescent="0.2">
      <c r="B149" s="33" t="s">
        <v>6</v>
      </c>
      <c r="C149" s="34"/>
      <c r="D149" s="34"/>
      <c r="E149" s="35" t="s">
        <v>29</v>
      </c>
      <c r="F149" s="41"/>
      <c r="G149" s="36" t="s">
        <v>159</v>
      </c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2:26" x14ac:dyDescent="0.2">
      <c r="B150" s="33" t="s">
        <v>94</v>
      </c>
      <c r="C150" s="34"/>
      <c r="D150" s="34"/>
      <c r="E150" s="35" t="s">
        <v>29</v>
      </c>
      <c r="F150" s="41"/>
      <c r="G150" s="36" t="s">
        <v>159</v>
      </c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2:26" x14ac:dyDescent="0.2">
      <c r="B151" s="33" t="s">
        <v>95</v>
      </c>
      <c r="C151" s="34"/>
      <c r="D151" s="34"/>
      <c r="E151" s="35" t="s">
        <v>29</v>
      </c>
      <c r="F151" s="41"/>
      <c r="G151" s="36" t="s">
        <v>159</v>
      </c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2:26" x14ac:dyDescent="0.2">
      <c r="B152" s="33" t="s">
        <v>96</v>
      </c>
      <c r="C152" s="34"/>
      <c r="D152" s="34"/>
      <c r="E152" s="35" t="s">
        <v>29</v>
      </c>
      <c r="F152" s="41"/>
      <c r="G152" s="36" t="s">
        <v>159</v>
      </c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2:26" x14ac:dyDescent="0.2">
      <c r="B153" s="33" t="s">
        <v>97</v>
      </c>
      <c r="C153" s="34"/>
      <c r="D153" s="34"/>
      <c r="E153" s="35" t="s">
        <v>29</v>
      </c>
      <c r="F153" s="41"/>
      <c r="G153" s="36" t="s">
        <v>159</v>
      </c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5" spans="2:26" ht="15" x14ac:dyDescent="0.25">
      <c r="B155" s="28" t="s">
        <v>7</v>
      </c>
      <c r="C155" s="9"/>
      <c r="D155" s="9"/>
      <c r="E155" s="29"/>
      <c r="F155" s="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2:26" ht="15" x14ac:dyDescent="0.25">
      <c r="B156" s="30" t="s">
        <v>28</v>
      </c>
      <c r="C156" s="30"/>
      <c r="D156" s="30"/>
      <c r="E156" s="31" t="s">
        <v>20</v>
      </c>
      <c r="F156" s="32" t="s">
        <v>48</v>
      </c>
      <c r="G156" s="32">
        <v>2022</v>
      </c>
      <c r="H156" s="32">
        <v>2023</v>
      </c>
      <c r="I156" s="32">
        <v>2024</v>
      </c>
      <c r="J156" s="32">
        <v>2025</v>
      </c>
      <c r="K156" s="32">
        <v>2026</v>
      </c>
      <c r="L156" s="32">
        <v>2027</v>
      </c>
      <c r="M156" s="32">
        <v>2028</v>
      </c>
      <c r="N156" s="32">
        <v>2029</v>
      </c>
      <c r="O156" s="32">
        <v>2030</v>
      </c>
      <c r="P156" s="32">
        <v>2031</v>
      </c>
      <c r="Q156" s="32">
        <v>2032</v>
      </c>
      <c r="R156" s="32">
        <v>2033</v>
      </c>
      <c r="S156" s="32">
        <v>2034</v>
      </c>
      <c r="T156" s="32">
        <v>2035</v>
      </c>
      <c r="U156" s="32">
        <v>2036</v>
      </c>
      <c r="V156" s="32">
        <v>2037</v>
      </c>
      <c r="W156" s="32">
        <v>2038</v>
      </c>
      <c r="X156" s="32">
        <v>2039</v>
      </c>
      <c r="Y156" s="32">
        <v>2040</v>
      </c>
      <c r="Z156" s="32">
        <v>2041</v>
      </c>
    </row>
    <row r="157" spans="2:26" x14ac:dyDescent="0.2">
      <c r="B157" s="33" t="s">
        <v>103</v>
      </c>
      <c r="C157" s="34"/>
      <c r="D157" s="34"/>
      <c r="E157" s="35" t="s">
        <v>29</v>
      </c>
      <c r="F157" s="41">
        <v>0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0</v>
      </c>
    </row>
    <row r="158" spans="2:26" x14ac:dyDescent="0.2">
      <c r="B158" s="33" t="s">
        <v>104</v>
      </c>
      <c r="C158" s="34"/>
      <c r="D158" s="34"/>
      <c r="E158" s="35" t="s">
        <v>29</v>
      </c>
      <c r="F158" s="41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</row>
    <row r="159" spans="2:26" x14ac:dyDescent="0.2">
      <c r="B159" s="33" t="s">
        <v>2</v>
      </c>
      <c r="C159" s="34"/>
      <c r="D159" s="34"/>
      <c r="E159" s="35" t="s">
        <v>29</v>
      </c>
      <c r="F159" s="41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</row>
    <row r="160" spans="2:26" x14ac:dyDescent="0.2">
      <c r="B160" s="33" t="s">
        <v>3</v>
      </c>
      <c r="C160" s="34"/>
      <c r="D160" s="34"/>
      <c r="E160" s="35" t="s">
        <v>29</v>
      </c>
      <c r="F160" s="41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</row>
    <row r="161" spans="2:26" x14ac:dyDescent="0.2">
      <c r="B161" s="33" t="s">
        <v>4</v>
      </c>
      <c r="C161" s="34"/>
      <c r="D161" s="34"/>
      <c r="E161" s="35" t="s">
        <v>29</v>
      </c>
      <c r="F161" s="41"/>
      <c r="G161" s="36" t="s">
        <v>159</v>
      </c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2:26" x14ac:dyDescent="0.2">
      <c r="B162" s="33" t="s">
        <v>6</v>
      </c>
      <c r="C162" s="34"/>
      <c r="D162" s="34"/>
      <c r="E162" s="35" t="s">
        <v>29</v>
      </c>
      <c r="F162" s="41"/>
      <c r="G162" s="36" t="s">
        <v>159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2:26" x14ac:dyDescent="0.2">
      <c r="B163" s="33" t="s">
        <v>94</v>
      </c>
      <c r="C163" s="34"/>
      <c r="D163" s="34"/>
      <c r="E163" s="35" t="s">
        <v>29</v>
      </c>
      <c r="F163" s="41"/>
      <c r="G163" s="36" t="s">
        <v>159</v>
      </c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2:26" x14ac:dyDescent="0.2">
      <c r="B164" s="33" t="s">
        <v>95</v>
      </c>
      <c r="C164" s="34"/>
      <c r="D164" s="34"/>
      <c r="E164" s="35" t="s">
        <v>29</v>
      </c>
      <c r="F164" s="41"/>
      <c r="G164" s="36" t="s">
        <v>159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2:26" x14ac:dyDescent="0.2">
      <c r="B165" s="33" t="s">
        <v>96</v>
      </c>
      <c r="C165" s="34"/>
      <c r="D165" s="34"/>
      <c r="E165" s="35" t="s">
        <v>29</v>
      </c>
      <c r="F165" s="41"/>
      <c r="G165" s="36" t="s">
        <v>159</v>
      </c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2:26" x14ac:dyDescent="0.2">
      <c r="B166" s="33" t="s">
        <v>97</v>
      </c>
      <c r="C166" s="34"/>
      <c r="D166" s="34"/>
      <c r="E166" s="35" t="s">
        <v>29</v>
      </c>
      <c r="F166" s="41"/>
      <c r="G166" s="36" t="s">
        <v>159</v>
      </c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8" spans="2:26" ht="15" x14ac:dyDescent="0.25">
      <c r="B168" s="28" t="s">
        <v>62</v>
      </c>
      <c r="C168" s="9"/>
      <c r="D168" s="9"/>
      <c r="E168" s="29"/>
      <c r="F168" s="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2:26" ht="15" x14ac:dyDescent="0.25">
      <c r="B169" s="30" t="s">
        <v>28</v>
      </c>
      <c r="C169" s="30"/>
      <c r="D169" s="30"/>
      <c r="E169" s="31" t="s">
        <v>20</v>
      </c>
      <c r="F169" s="32" t="s">
        <v>48</v>
      </c>
      <c r="G169" s="32">
        <v>2022</v>
      </c>
      <c r="H169" s="32">
        <v>2023</v>
      </c>
      <c r="I169" s="32">
        <v>2024</v>
      </c>
      <c r="J169" s="32">
        <v>2025</v>
      </c>
      <c r="K169" s="32">
        <v>2026</v>
      </c>
      <c r="L169" s="32">
        <v>2027</v>
      </c>
      <c r="M169" s="32">
        <v>2028</v>
      </c>
      <c r="N169" s="32">
        <v>2029</v>
      </c>
      <c r="O169" s="32">
        <v>2030</v>
      </c>
      <c r="P169" s="32">
        <v>2031</v>
      </c>
      <c r="Q169" s="32">
        <v>2032</v>
      </c>
      <c r="R169" s="32">
        <v>2033</v>
      </c>
      <c r="S169" s="32">
        <v>2034</v>
      </c>
      <c r="T169" s="32">
        <v>2035</v>
      </c>
      <c r="U169" s="32">
        <v>2036</v>
      </c>
      <c r="V169" s="32">
        <v>2037</v>
      </c>
      <c r="W169" s="32">
        <v>2038</v>
      </c>
      <c r="X169" s="32">
        <v>2039</v>
      </c>
      <c r="Y169" s="32">
        <v>2040</v>
      </c>
      <c r="Z169" s="32">
        <v>2041</v>
      </c>
    </row>
    <row r="170" spans="2:26" x14ac:dyDescent="0.2">
      <c r="B170" s="33" t="s">
        <v>103</v>
      </c>
      <c r="C170" s="34"/>
      <c r="D170" s="34"/>
      <c r="E170" s="35" t="s">
        <v>29</v>
      </c>
      <c r="F170" s="41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</row>
    <row r="171" spans="2:26" x14ac:dyDescent="0.2">
      <c r="B171" s="33" t="s">
        <v>104</v>
      </c>
      <c r="C171" s="34"/>
      <c r="D171" s="34"/>
      <c r="E171" s="35" t="s">
        <v>29</v>
      </c>
      <c r="F171" s="41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</row>
    <row r="172" spans="2:26" x14ac:dyDescent="0.2">
      <c r="B172" s="33" t="s">
        <v>2</v>
      </c>
      <c r="C172" s="34"/>
      <c r="D172" s="34"/>
      <c r="E172" s="35" t="s">
        <v>29</v>
      </c>
      <c r="F172" s="41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</row>
    <row r="173" spans="2:26" x14ac:dyDescent="0.2">
      <c r="B173" s="33" t="s">
        <v>3</v>
      </c>
      <c r="C173" s="34"/>
      <c r="D173" s="34"/>
      <c r="E173" s="35" t="s">
        <v>29</v>
      </c>
      <c r="F173" s="41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</row>
    <row r="174" spans="2:26" x14ac:dyDescent="0.2">
      <c r="B174" s="33" t="s">
        <v>4</v>
      </c>
      <c r="C174" s="34"/>
      <c r="D174" s="34"/>
      <c r="E174" s="35" t="s">
        <v>29</v>
      </c>
      <c r="F174" s="41"/>
      <c r="G174" s="36" t="s">
        <v>159</v>
      </c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2:26" x14ac:dyDescent="0.2">
      <c r="B175" s="33" t="s">
        <v>6</v>
      </c>
      <c r="C175" s="34"/>
      <c r="D175" s="34"/>
      <c r="E175" s="35" t="s">
        <v>29</v>
      </c>
      <c r="F175" s="41"/>
      <c r="G175" s="36" t="s">
        <v>159</v>
      </c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2:26" x14ac:dyDescent="0.2">
      <c r="B176" s="33" t="s">
        <v>94</v>
      </c>
      <c r="C176" s="34"/>
      <c r="D176" s="34"/>
      <c r="E176" s="35" t="s">
        <v>29</v>
      </c>
      <c r="F176" s="41"/>
      <c r="G176" s="36" t="s">
        <v>159</v>
      </c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2:26" x14ac:dyDescent="0.2">
      <c r="B177" s="33" t="s">
        <v>95</v>
      </c>
      <c r="C177" s="34"/>
      <c r="D177" s="34"/>
      <c r="E177" s="35" t="s">
        <v>29</v>
      </c>
      <c r="F177" s="41"/>
      <c r="G177" s="36" t="s">
        <v>159</v>
      </c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2:26" x14ac:dyDescent="0.2">
      <c r="B178" s="33" t="s">
        <v>96</v>
      </c>
      <c r="C178" s="34"/>
      <c r="D178" s="34"/>
      <c r="E178" s="35" t="s">
        <v>29</v>
      </c>
      <c r="F178" s="41"/>
      <c r="G178" s="36" t="s">
        <v>159</v>
      </c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2:26" x14ac:dyDescent="0.2">
      <c r="B179" s="33" t="s">
        <v>97</v>
      </c>
      <c r="C179" s="34"/>
      <c r="D179" s="34"/>
      <c r="E179" s="35" t="s">
        <v>29</v>
      </c>
      <c r="F179" s="41"/>
      <c r="G179" s="36" t="s">
        <v>159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Overview of the model</vt:lpstr>
      <vt:lpstr>Results</vt:lpstr>
      <vt:lpstr>Chart tables</vt:lpstr>
      <vt:lpstr>General inputs</vt:lpstr>
      <vt:lpstr>CBA inputs</vt:lpstr>
      <vt:lpstr>Central</vt:lpstr>
      <vt:lpstr>High</vt:lpstr>
      <vt:lpstr>Low</vt:lpstr>
      <vt:lpstr>Weighted</vt:lpstr>
      <vt:lpstr>Timing sensitivity results</vt:lpstr>
      <vt:lpstr>FirstYear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Chen</dc:creator>
  <cp:lastModifiedBy>Tom Graham</cp:lastModifiedBy>
  <dcterms:created xsi:type="dcterms:W3CDTF">2021-07-20T23:32:23Z</dcterms:created>
  <dcterms:modified xsi:type="dcterms:W3CDTF">2022-01-27T16:20:31Z</dcterms:modified>
</cp:coreProperties>
</file>