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29"/>
  <workbookPr/>
  <mc:AlternateContent xmlns:mc="http://schemas.openxmlformats.org/markup-compatibility/2006">
    <mc:Choice Requires="x15">
      <x15ac:absPath xmlns:x15ac="http://schemas.microsoft.com/office/spreadsheetml/2010/11/ac" url="Z:\Houstonkemp\ID2\32C9152D-9D5D-47CF-9748-06E40A752942\0\79000-79999\79208\L\L\"/>
    </mc:Choice>
  </mc:AlternateContent>
  <xr:revisionPtr revIDLastSave="0" documentId="13_ncr:1_{9B361B4D-3B8C-4E46-9F79-A3E68D00D4DF}" xr6:coauthVersionLast="47" xr6:coauthVersionMax="47" xr10:uidLastSave="{00000000-0000-0000-0000-000000000000}"/>
  <bookViews>
    <workbookView xWindow="20370" yWindow="-120" windowWidth="29040" windowHeight="15840" tabRatio="580" xr2:uid="{E2930688-7409-439D-B9CC-F6F3DE60C982}"/>
  </bookViews>
  <sheets>
    <sheet name="Overview of the model" sheetId="2" r:id="rId1"/>
    <sheet name="Results" sheetId="4" r:id="rId2"/>
    <sheet name="Chart tables" sheetId="13" state="hidden" r:id="rId3"/>
    <sheet name="General inputs" sheetId="1" r:id="rId4"/>
    <sheet name="CBA inputs" sheetId="3" r:id="rId5"/>
    <sheet name="Central" sheetId="5" r:id="rId6"/>
    <sheet name="Low" sheetId="20" r:id="rId7"/>
    <sheet name="High" sheetId="21" r:id="rId8"/>
    <sheet name="Weighted" sheetId="9" r:id="rId9"/>
    <sheet name="Timing sensitivity results" sheetId="19" r:id="rId10"/>
    <sheet name="Line 969 costs" sheetId="18" r:id="rId11"/>
  </sheets>
  <definedNames>
    <definedName name="BESS_reinvestment_cost">Results!#REF!</definedName>
    <definedName name="FirstYear">'General inputs'!$D$7</definedName>
    <definedName name="Opex_percentage">Results!#REF!</definedName>
    <definedName name="USE_scaling_factor">Results!#REF!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3" i="18" l="1"/>
  <c r="T6" i="19"/>
  <c r="T5" i="19"/>
  <c r="T4" i="19"/>
  <c r="S6" i="19"/>
  <c r="S5" i="19"/>
  <c r="S4" i="19"/>
  <c r="R6" i="19"/>
  <c r="R5" i="19"/>
  <c r="R4" i="19"/>
  <c r="N6" i="19"/>
  <c r="N5" i="19"/>
  <c r="N4" i="19"/>
  <c r="M6" i="19"/>
  <c r="M5" i="19"/>
  <c r="M4" i="19"/>
  <c r="L6" i="19"/>
  <c r="L5" i="19"/>
  <c r="L4" i="19"/>
  <c r="C160" i="4"/>
  <c r="C161" i="4"/>
  <c r="C162" i="4"/>
  <c r="C163" i="4"/>
  <c r="C164" i="4"/>
  <c r="C165" i="4"/>
  <c r="C166" i="4"/>
  <c r="C167" i="4"/>
  <c r="C168" i="4"/>
  <c r="C169" i="4"/>
  <c r="C170" i="4"/>
  <c r="C159" i="4"/>
  <c r="C144" i="4"/>
  <c r="C145" i="4"/>
  <c r="C146" i="4"/>
  <c r="C147" i="4"/>
  <c r="C148" i="4"/>
  <c r="C149" i="4"/>
  <c r="C150" i="4"/>
  <c r="C151" i="4"/>
  <c r="C152" i="4"/>
  <c r="C153" i="4"/>
  <c r="C154" i="4"/>
  <c r="C143" i="4"/>
  <c r="G3" i="18"/>
  <c r="N24" i="18" l="1"/>
  <c r="M24" i="18"/>
  <c r="L24" i="18"/>
  <c r="K24" i="18"/>
  <c r="J24" i="18"/>
  <c r="J18" i="18"/>
  <c r="K18" i="18" s="1"/>
  <c r="L18" i="18" s="1"/>
  <c r="M18" i="18" s="1"/>
  <c r="N18" i="18" s="1"/>
  <c r="O18" i="18" s="1"/>
  <c r="P18" i="18" s="1"/>
  <c r="Q18" i="18" s="1"/>
  <c r="R18" i="18" s="1"/>
  <c r="S18" i="18" s="1"/>
  <c r="T18" i="18" s="1"/>
  <c r="U18" i="18" s="1"/>
  <c r="V18" i="18" s="1"/>
  <c r="W18" i="18" s="1"/>
  <c r="X18" i="18" s="1"/>
  <c r="Y18" i="18" s="1"/>
  <c r="Z18" i="18" s="1"/>
  <c r="AA18" i="18" s="1"/>
  <c r="AB18" i="18" s="1"/>
  <c r="AC18" i="18" s="1"/>
  <c r="N16" i="18"/>
  <c r="M16" i="18"/>
  <c r="L16" i="18"/>
  <c r="K16" i="18"/>
  <c r="J16" i="18"/>
  <c r="J10" i="18"/>
  <c r="K10" i="18" s="1"/>
  <c r="L10" i="18" s="1"/>
  <c r="M10" i="18" s="1"/>
  <c r="N10" i="18" s="1"/>
  <c r="O10" i="18" s="1"/>
  <c r="P10" i="18" s="1"/>
  <c r="Q10" i="18" s="1"/>
  <c r="R10" i="18" s="1"/>
  <c r="S10" i="18" s="1"/>
  <c r="T10" i="18" s="1"/>
  <c r="U10" i="18" s="1"/>
  <c r="V10" i="18" s="1"/>
  <c r="W10" i="18" s="1"/>
  <c r="X10" i="18" s="1"/>
  <c r="Y10" i="18" s="1"/>
  <c r="Z10" i="18" s="1"/>
  <c r="AA10" i="18" s="1"/>
  <c r="AB10" i="18" s="1"/>
  <c r="AC10" i="18" s="1"/>
  <c r="N8" i="18"/>
  <c r="M8" i="18"/>
  <c r="L8" i="18"/>
  <c r="K8" i="18"/>
  <c r="J8" i="18"/>
  <c r="H8" i="18"/>
  <c r="G8" i="18"/>
  <c r="F8" i="18"/>
  <c r="E8" i="18"/>
  <c r="D8" i="18"/>
  <c r="H7" i="18"/>
  <c r="G7" i="18"/>
  <c r="F7" i="18"/>
  <c r="H6" i="18"/>
  <c r="AC22" i="18" s="1"/>
  <c r="G6" i="18"/>
  <c r="AC14" i="18" s="1"/>
  <c r="F6" i="18"/>
  <c r="AC6" i="18" s="1"/>
  <c r="H5" i="18"/>
  <c r="Y21" i="18" s="1"/>
  <c r="G5" i="18"/>
  <c r="AB13" i="18" s="1"/>
  <c r="F5" i="18"/>
  <c r="AC5" i="18" s="1"/>
  <c r="H4" i="18"/>
  <c r="W20" i="18" s="1"/>
  <c r="G4" i="18"/>
  <c r="Z12" i="18" s="1"/>
  <c r="F4" i="18"/>
  <c r="AA4" i="18" s="1"/>
  <c r="H3" i="18"/>
  <c r="Z19" i="18" s="1"/>
  <c r="AC11" i="18"/>
  <c r="F3" i="18"/>
  <c r="Y3" i="18" s="1"/>
  <c r="J2" i="18"/>
  <c r="K2" i="18" s="1"/>
  <c r="L2" i="18" s="1"/>
  <c r="M2" i="18" s="1"/>
  <c r="N2" i="18" s="1"/>
  <c r="O2" i="18" s="1"/>
  <c r="P2" i="18" s="1"/>
  <c r="Q2" i="18" s="1"/>
  <c r="R2" i="18" s="1"/>
  <c r="S2" i="18" s="1"/>
  <c r="T2" i="18" s="1"/>
  <c r="U2" i="18" s="1"/>
  <c r="V2" i="18" s="1"/>
  <c r="W2" i="18" s="1"/>
  <c r="X2" i="18" s="1"/>
  <c r="Y2" i="18" s="1"/>
  <c r="Z2" i="18" s="1"/>
  <c r="AA2" i="18" s="1"/>
  <c r="AB2" i="18" s="1"/>
  <c r="AC2" i="18" s="1"/>
  <c r="B108" i="13"/>
  <c r="B107" i="13"/>
  <c r="B106" i="13"/>
  <c r="B105" i="13"/>
  <c r="B104" i="13"/>
  <c r="B103" i="13"/>
  <c r="E102" i="13"/>
  <c r="F102" i="13" s="1"/>
  <c r="G102" i="13" s="1"/>
  <c r="H102" i="13" s="1"/>
  <c r="I102" i="13" s="1"/>
  <c r="J102" i="13" s="1"/>
  <c r="K102" i="13" s="1"/>
  <c r="L102" i="13" s="1"/>
  <c r="M102" i="13" s="1"/>
  <c r="N102" i="13" s="1"/>
  <c r="O102" i="13" s="1"/>
  <c r="P102" i="13" s="1"/>
  <c r="Q102" i="13" s="1"/>
  <c r="R102" i="13" s="1"/>
  <c r="S102" i="13" s="1"/>
  <c r="T102" i="13" s="1"/>
  <c r="U102" i="13" s="1"/>
  <c r="V102" i="13" s="1"/>
  <c r="W102" i="13" s="1"/>
  <c r="X102" i="13" s="1"/>
  <c r="Y102" i="13" s="1"/>
  <c r="Z102" i="13" s="1"/>
  <c r="AA102" i="13" s="1"/>
  <c r="AB102" i="13" s="1"/>
  <c r="AC102" i="13" s="1"/>
  <c r="AD102" i="13" s="1"/>
  <c r="AE102" i="13" s="1"/>
  <c r="AF102" i="13" s="1"/>
  <c r="AG102" i="13" s="1"/>
  <c r="AH102" i="13" s="1"/>
  <c r="C102" i="13"/>
  <c r="B100" i="13"/>
  <c r="B99" i="13"/>
  <c r="B98" i="13"/>
  <c r="B97" i="13"/>
  <c r="B96" i="13"/>
  <c r="B95" i="13"/>
  <c r="E94" i="13"/>
  <c r="F94" i="13" s="1"/>
  <c r="G94" i="13" s="1"/>
  <c r="H94" i="13" s="1"/>
  <c r="I94" i="13" s="1"/>
  <c r="J94" i="13" s="1"/>
  <c r="K94" i="13" s="1"/>
  <c r="L94" i="13" s="1"/>
  <c r="M94" i="13" s="1"/>
  <c r="N94" i="13" s="1"/>
  <c r="O94" i="13" s="1"/>
  <c r="P94" i="13" s="1"/>
  <c r="Q94" i="13" s="1"/>
  <c r="R94" i="13" s="1"/>
  <c r="S94" i="13" s="1"/>
  <c r="T94" i="13" s="1"/>
  <c r="U94" i="13" s="1"/>
  <c r="V94" i="13" s="1"/>
  <c r="W94" i="13" s="1"/>
  <c r="X94" i="13" s="1"/>
  <c r="Y94" i="13" s="1"/>
  <c r="Z94" i="13" s="1"/>
  <c r="AA94" i="13" s="1"/>
  <c r="AB94" i="13" s="1"/>
  <c r="AC94" i="13" s="1"/>
  <c r="AD94" i="13" s="1"/>
  <c r="AE94" i="13" s="1"/>
  <c r="AF94" i="13" s="1"/>
  <c r="AG94" i="13" s="1"/>
  <c r="AH94" i="13" s="1"/>
  <c r="C94" i="13"/>
  <c r="B92" i="13"/>
  <c r="B91" i="13"/>
  <c r="B90" i="13"/>
  <c r="B89" i="13"/>
  <c r="B88" i="13"/>
  <c r="B87" i="13"/>
  <c r="E86" i="13"/>
  <c r="F86" i="13" s="1"/>
  <c r="G86" i="13" s="1"/>
  <c r="H86" i="13" s="1"/>
  <c r="I86" i="13" s="1"/>
  <c r="J86" i="13" s="1"/>
  <c r="K86" i="13" s="1"/>
  <c r="L86" i="13" s="1"/>
  <c r="M86" i="13" s="1"/>
  <c r="N86" i="13" s="1"/>
  <c r="O86" i="13" s="1"/>
  <c r="P86" i="13" s="1"/>
  <c r="Q86" i="13" s="1"/>
  <c r="R86" i="13" s="1"/>
  <c r="S86" i="13" s="1"/>
  <c r="T86" i="13" s="1"/>
  <c r="U86" i="13" s="1"/>
  <c r="V86" i="13" s="1"/>
  <c r="W86" i="13" s="1"/>
  <c r="X86" i="13" s="1"/>
  <c r="Y86" i="13" s="1"/>
  <c r="Z86" i="13" s="1"/>
  <c r="AA86" i="13" s="1"/>
  <c r="AB86" i="13" s="1"/>
  <c r="AC86" i="13" s="1"/>
  <c r="AD86" i="13" s="1"/>
  <c r="AE86" i="13" s="1"/>
  <c r="AF86" i="13" s="1"/>
  <c r="AG86" i="13" s="1"/>
  <c r="AH86" i="13" s="1"/>
  <c r="C86" i="13"/>
  <c r="B84" i="13"/>
  <c r="B83" i="13"/>
  <c r="B82" i="13"/>
  <c r="B81" i="13"/>
  <c r="B80" i="13"/>
  <c r="B79" i="13"/>
  <c r="E78" i="13"/>
  <c r="F78" i="13" s="1"/>
  <c r="C78" i="13"/>
  <c r="B73" i="13"/>
  <c r="B72" i="13"/>
  <c r="B71" i="13"/>
  <c r="B70" i="13"/>
  <c r="B69" i="13"/>
  <c r="B68" i="13"/>
  <c r="E67" i="13"/>
  <c r="F67" i="13" s="1"/>
  <c r="G67" i="13" s="1"/>
  <c r="H67" i="13" s="1"/>
  <c r="I67" i="13" s="1"/>
  <c r="J67" i="13" s="1"/>
  <c r="K67" i="13" s="1"/>
  <c r="L67" i="13" s="1"/>
  <c r="M67" i="13" s="1"/>
  <c r="N67" i="13" s="1"/>
  <c r="O67" i="13" s="1"/>
  <c r="P67" i="13" s="1"/>
  <c r="Q67" i="13" s="1"/>
  <c r="R67" i="13" s="1"/>
  <c r="S67" i="13" s="1"/>
  <c r="T67" i="13" s="1"/>
  <c r="U67" i="13" s="1"/>
  <c r="V67" i="13" s="1"/>
  <c r="W67" i="13" s="1"/>
  <c r="X67" i="13" s="1"/>
  <c r="Y67" i="13" s="1"/>
  <c r="Z67" i="13" s="1"/>
  <c r="AA67" i="13" s="1"/>
  <c r="AB67" i="13" s="1"/>
  <c r="AC67" i="13" s="1"/>
  <c r="AD67" i="13" s="1"/>
  <c r="AE67" i="13" s="1"/>
  <c r="AF67" i="13" s="1"/>
  <c r="AG67" i="13" s="1"/>
  <c r="AH67" i="13" s="1"/>
  <c r="C67" i="13"/>
  <c r="B65" i="13"/>
  <c r="B64" i="13"/>
  <c r="B63" i="13"/>
  <c r="B62" i="13"/>
  <c r="B61" i="13"/>
  <c r="B60" i="13"/>
  <c r="E59" i="13"/>
  <c r="F59" i="13" s="1"/>
  <c r="G59" i="13" s="1"/>
  <c r="H59" i="13" s="1"/>
  <c r="I59" i="13" s="1"/>
  <c r="J59" i="13" s="1"/>
  <c r="K59" i="13" s="1"/>
  <c r="L59" i="13" s="1"/>
  <c r="M59" i="13" s="1"/>
  <c r="N59" i="13" s="1"/>
  <c r="O59" i="13" s="1"/>
  <c r="P59" i="13" s="1"/>
  <c r="Q59" i="13" s="1"/>
  <c r="R59" i="13" s="1"/>
  <c r="S59" i="13" s="1"/>
  <c r="T59" i="13" s="1"/>
  <c r="U59" i="13" s="1"/>
  <c r="V59" i="13" s="1"/>
  <c r="W59" i="13" s="1"/>
  <c r="X59" i="13" s="1"/>
  <c r="Y59" i="13" s="1"/>
  <c r="Z59" i="13" s="1"/>
  <c r="AA59" i="13" s="1"/>
  <c r="AB59" i="13" s="1"/>
  <c r="AC59" i="13" s="1"/>
  <c r="AD59" i="13" s="1"/>
  <c r="AE59" i="13" s="1"/>
  <c r="AF59" i="13" s="1"/>
  <c r="AG59" i="13" s="1"/>
  <c r="AH59" i="13" s="1"/>
  <c r="C59" i="13"/>
  <c r="B57" i="13"/>
  <c r="B56" i="13"/>
  <c r="B55" i="13"/>
  <c r="B54" i="13"/>
  <c r="B53" i="13"/>
  <c r="B52" i="13"/>
  <c r="E51" i="13"/>
  <c r="F51" i="13" s="1"/>
  <c r="G51" i="13" s="1"/>
  <c r="H51" i="13" s="1"/>
  <c r="I51" i="13" s="1"/>
  <c r="J51" i="13" s="1"/>
  <c r="K51" i="13" s="1"/>
  <c r="L51" i="13" s="1"/>
  <c r="M51" i="13" s="1"/>
  <c r="N51" i="13" s="1"/>
  <c r="O51" i="13" s="1"/>
  <c r="P51" i="13" s="1"/>
  <c r="Q51" i="13" s="1"/>
  <c r="R51" i="13" s="1"/>
  <c r="S51" i="13" s="1"/>
  <c r="T51" i="13" s="1"/>
  <c r="U51" i="13" s="1"/>
  <c r="V51" i="13" s="1"/>
  <c r="W51" i="13" s="1"/>
  <c r="X51" i="13" s="1"/>
  <c r="Y51" i="13" s="1"/>
  <c r="Z51" i="13" s="1"/>
  <c r="AA51" i="13" s="1"/>
  <c r="AB51" i="13" s="1"/>
  <c r="AC51" i="13" s="1"/>
  <c r="AD51" i="13" s="1"/>
  <c r="AE51" i="13" s="1"/>
  <c r="AF51" i="13" s="1"/>
  <c r="AG51" i="13" s="1"/>
  <c r="AH51" i="13" s="1"/>
  <c r="C51" i="13"/>
  <c r="B49" i="13"/>
  <c r="B48" i="13"/>
  <c r="B47" i="13"/>
  <c r="B46" i="13"/>
  <c r="B45" i="13"/>
  <c r="B44" i="13"/>
  <c r="E43" i="13"/>
  <c r="F43" i="13" s="1"/>
  <c r="G43" i="13" s="1"/>
  <c r="H43" i="13" s="1"/>
  <c r="I43" i="13" s="1"/>
  <c r="J43" i="13" s="1"/>
  <c r="K43" i="13" s="1"/>
  <c r="L43" i="13" s="1"/>
  <c r="M43" i="13" s="1"/>
  <c r="N43" i="13" s="1"/>
  <c r="O43" i="13" s="1"/>
  <c r="P43" i="13" s="1"/>
  <c r="Q43" i="13" s="1"/>
  <c r="R43" i="13" s="1"/>
  <c r="S43" i="13" s="1"/>
  <c r="T43" i="13" s="1"/>
  <c r="U43" i="13" s="1"/>
  <c r="V43" i="13" s="1"/>
  <c r="W43" i="13" s="1"/>
  <c r="X43" i="13" s="1"/>
  <c r="Y43" i="13" s="1"/>
  <c r="Z43" i="13" s="1"/>
  <c r="AA43" i="13" s="1"/>
  <c r="AB43" i="13" s="1"/>
  <c r="AC43" i="13" s="1"/>
  <c r="AD43" i="13" s="1"/>
  <c r="AE43" i="13" s="1"/>
  <c r="AF43" i="13" s="1"/>
  <c r="AG43" i="13" s="1"/>
  <c r="AH43" i="13" s="1"/>
  <c r="C43" i="13"/>
  <c r="B38" i="13"/>
  <c r="B37" i="13"/>
  <c r="B36" i="13"/>
  <c r="B35" i="13"/>
  <c r="B34" i="13"/>
  <c r="B33" i="13"/>
  <c r="E32" i="13"/>
  <c r="F32" i="13" s="1"/>
  <c r="G32" i="13" s="1"/>
  <c r="H32" i="13" s="1"/>
  <c r="I32" i="13" s="1"/>
  <c r="J32" i="13" s="1"/>
  <c r="K32" i="13" s="1"/>
  <c r="L32" i="13" s="1"/>
  <c r="M32" i="13" s="1"/>
  <c r="N32" i="13" s="1"/>
  <c r="O32" i="13" s="1"/>
  <c r="P32" i="13" s="1"/>
  <c r="Q32" i="13" s="1"/>
  <c r="R32" i="13" s="1"/>
  <c r="S32" i="13" s="1"/>
  <c r="T32" i="13" s="1"/>
  <c r="U32" i="13" s="1"/>
  <c r="V32" i="13" s="1"/>
  <c r="W32" i="13" s="1"/>
  <c r="X32" i="13" s="1"/>
  <c r="Y32" i="13" s="1"/>
  <c r="Z32" i="13" s="1"/>
  <c r="AA32" i="13" s="1"/>
  <c r="AB32" i="13" s="1"/>
  <c r="AC32" i="13" s="1"/>
  <c r="AD32" i="13" s="1"/>
  <c r="AE32" i="13" s="1"/>
  <c r="AF32" i="13" s="1"/>
  <c r="AG32" i="13" s="1"/>
  <c r="AH32" i="13" s="1"/>
  <c r="C32" i="13"/>
  <c r="B30" i="13"/>
  <c r="B29" i="13"/>
  <c r="B28" i="13"/>
  <c r="B27" i="13"/>
  <c r="B26" i="13"/>
  <c r="B25" i="13"/>
  <c r="E24" i="13"/>
  <c r="F24" i="13" s="1"/>
  <c r="G24" i="13" s="1"/>
  <c r="H24" i="13" s="1"/>
  <c r="I24" i="13" s="1"/>
  <c r="J24" i="13" s="1"/>
  <c r="K24" i="13" s="1"/>
  <c r="L24" i="13" s="1"/>
  <c r="M24" i="13" s="1"/>
  <c r="N24" i="13" s="1"/>
  <c r="O24" i="13" s="1"/>
  <c r="P24" i="13" s="1"/>
  <c r="Q24" i="13" s="1"/>
  <c r="R24" i="13" s="1"/>
  <c r="S24" i="13" s="1"/>
  <c r="T24" i="13" s="1"/>
  <c r="U24" i="13" s="1"/>
  <c r="V24" i="13" s="1"/>
  <c r="W24" i="13" s="1"/>
  <c r="X24" i="13" s="1"/>
  <c r="Y24" i="13" s="1"/>
  <c r="Z24" i="13" s="1"/>
  <c r="AA24" i="13" s="1"/>
  <c r="AB24" i="13" s="1"/>
  <c r="AC24" i="13" s="1"/>
  <c r="AD24" i="13" s="1"/>
  <c r="AE24" i="13" s="1"/>
  <c r="AF24" i="13" s="1"/>
  <c r="AG24" i="13" s="1"/>
  <c r="AH24" i="13" s="1"/>
  <c r="C24" i="13"/>
  <c r="B22" i="13"/>
  <c r="B21" i="13"/>
  <c r="B20" i="13"/>
  <c r="B19" i="13"/>
  <c r="B18" i="13"/>
  <c r="B17" i="13"/>
  <c r="E16" i="13"/>
  <c r="F16" i="13" s="1"/>
  <c r="G16" i="13" s="1"/>
  <c r="H16" i="13" s="1"/>
  <c r="I16" i="13" s="1"/>
  <c r="J16" i="13" s="1"/>
  <c r="K16" i="13" s="1"/>
  <c r="L16" i="13" s="1"/>
  <c r="M16" i="13" s="1"/>
  <c r="N16" i="13" s="1"/>
  <c r="O16" i="13" s="1"/>
  <c r="P16" i="13" s="1"/>
  <c r="Q16" i="13" s="1"/>
  <c r="R16" i="13" s="1"/>
  <c r="S16" i="13" s="1"/>
  <c r="T16" i="13" s="1"/>
  <c r="U16" i="13" s="1"/>
  <c r="V16" i="13" s="1"/>
  <c r="W16" i="13" s="1"/>
  <c r="X16" i="13" s="1"/>
  <c r="Y16" i="13" s="1"/>
  <c r="Z16" i="13" s="1"/>
  <c r="AA16" i="13" s="1"/>
  <c r="AB16" i="13" s="1"/>
  <c r="AC16" i="13" s="1"/>
  <c r="AD16" i="13" s="1"/>
  <c r="AE16" i="13" s="1"/>
  <c r="AF16" i="13" s="1"/>
  <c r="AG16" i="13" s="1"/>
  <c r="AH16" i="13" s="1"/>
  <c r="C16" i="13"/>
  <c r="B14" i="13"/>
  <c r="B13" i="13"/>
  <c r="B12" i="13"/>
  <c r="B11" i="13"/>
  <c r="B10" i="13"/>
  <c r="B9" i="13"/>
  <c r="E8" i="13"/>
  <c r="E41" i="13" s="1"/>
  <c r="C8" i="13"/>
  <c r="AP102" i="4"/>
  <c r="AC102" i="4"/>
  <c r="P102" i="4"/>
  <c r="C102" i="4"/>
  <c r="G78" i="13" l="1"/>
  <c r="F76" i="13"/>
  <c r="F8" i="13"/>
  <c r="E76" i="13"/>
  <c r="P3" i="18"/>
  <c r="P8" i="18" s="1"/>
  <c r="W3" i="18"/>
  <c r="O3" i="18"/>
  <c r="O8" i="18" s="1"/>
  <c r="AA5" i="18"/>
  <c r="AB5" i="18"/>
  <c r="U3" i="18"/>
  <c r="V3" i="18"/>
  <c r="X3" i="18"/>
  <c r="X5" i="18"/>
  <c r="AC3" i="18"/>
  <c r="Y5" i="18"/>
  <c r="Z5" i="18"/>
  <c r="R8" i="18"/>
  <c r="Z3" i="18"/>
  <c r="T4" i="18"/>
  <c r="AB4" i="18"/>
  <c r="V11" i="18"/>
  <c r="S12" i="18"/>
  <c r="AA12" i="18"/>
  <c r="AC13" i="18"/>
  <c r="S19" i="18"/>
  <c r="AA19" i="18"/>
  <c r="X20" i="18"/>
  <c r="Z21" i="18"/>
  <c r="S3" i="18"/>
  <c r="AA3" i="18"/>
  <c r="U4" i="18"/>
  <c r="AC4" i="18"/>
  <c r="O11" i="18"/>
  <c r="O16" i="18" s="1"/>
  <c r="W11" i="18"/>
  <c r="T12" i="18"/>
  <c r="AB12" i="18"/>
  <c r="T19" i="18"/>
  <c r="AB19" i="18"/>
  <c r="Y20" i="18"/>
  <c r="AA21" i="18"/>
  <c r="T3" i="18"/>
  <c r="AB3" i="18"/>
  <c r="V4" i="18"/>
  <c r="P11" i="18"/>
  <c r="P16" i="18" s="1"/>
  <c r="X11" i="18"/>
  <c r="U12" i="18"/>
  <c r="AC12" i="18"/>
  <c r="U19" i="18"/>
  <c r="AC19" i="18"/>
  <c r="Z20" i="18"/>
  <c r="AB21" i="18"/>
  <c r="W4" i="18"/>
  <c r="Q11" i="18"/>
  <c r="Q16" i="18" s="1"/>
  <c r="Y11" i="18"/>
  <c r="V12" i="18"/>
  <c r="X13" i="18"/>
  <c r="V19" i="18"/>
  <c r="S20" i="18"/>
  <c r="AA20" i="18"/>
  <c r="AC21" i="18"/>
  <c r="R11" i="18"/>
  <c r="R16" i="18" s="1"/>
  <c r="Z11" i="18"/>
  <c r="W12" i="18"/>
  <c r="Y13" i="18"/>
  <c r="O19" i="18"/>
  <c r="O24" i="18" s="1"/>
  <c r="W19" i="18"/>
  <c r="W24" i="18" s="1"/>
  <c r="T20" i="18"/>
  <c r="AB20" i="18"/>
  <c r="Y4" i="18"/>
  <c r="S11" i="18"/>
  <c r="AA11" i="18"/>
  <c r="X12" i="18"/>
  <c r="Z13" i="18"/>
  <c r="P19" i="18"/>
  <c r="P24" i="18" s="1"/>
  <c r="X19" i="18"/>
  <c r="U20" i="18"/>
  <c r="AC20" i="18"/>
  <c r="Z4" i="18"/>
  <c r="T11" i="18"/>
  <c r="AB11" i="18"/>
  <c r="Y12" i="18"/>
  <c r="AA13" i="18"/>
  <c r="Q19" i="18"/>
  <c r="Q24" i="18" s="1"/>
  <c r="Y19" i="18"/>
  <c r="V20" i="18"/>
  <c r="X21" i="18"/>
  <c r="X4" i="18"/>
  <c r="Q3" i="18"/>
  <c r="Q8" i="18" s="1"/>
  <c r="S4" i="18"/>
  <c r="U11" i="18"/>
  <c r="R19" i="18"/>
  <c r="R24" i="18" s="1"/>
  <c r="G8" i="13" l="1"/>
  <c r="F41" i="13"/>
  <c r="H78" i="13"/>
  <c r="G76" i="13"/>
  <c r="Z16" i="18"/>
  <c r="Y16" i="18"/>
  <c r="AA24" i="18"/>
  <c r="V8" i="18"/>
  <c r="AA8" i="18"/>
  <c r="AC8" i="18"/>
  <c r="W8" i="18"/>
  <c r="Z24" i="18"/>
  <c r="T8" i="18"/>
  <c r="AC16" i="18"/>
  <c r="U8" i="18"/>
  <c r="AA16" i="18"/>
  <c r="S16" i="18"/>
  <c r="AB24" i="18"/>
  <c r="X8" i="18"/>
  <c r="T16" i="18"/>
  <c r="Y8" i="18"/>
  <c r="Y24" i="18"/>
  <c r="V24" i="18"/>
  <c r="V16" i="18"/>
  <c r="AB16" i="18"/>
  <c r="X16" i="18"/>
  <c r="T24" i="18"/>
  <c r="S8" i="18"/>
  <c r="Z8" i="18"/>
  <c r="X24" i="18"/>
  <c r="S24" i="18"/>
  <c r="AB8" i="18"/>
  <c r="W16" i="18"/>
  <c r="AC24" i="18"/>
  <c r="U16" i="18"/>
  <c r="U24" i="18"/>
  <c r="I78" i="13" l="1"/>
  <c r="H76" i="13"/>
  <c r="G41" i="13"/>
  <c r="H8" i="13"/>
  <c r="H41" i="13" l="1"/>
  <c r="I8" i="13"/>
  <c r="J78" i="13"/>
  <c r="I76" i="13"/>
  <c r="K78" i="13" l="1"/>
  <c r="J76" i="13"/>
  <c r="J8" i="13"/>
  <c r="I41" i="13"/>
  <c r="E33" i="4"/>
  <c r="E28" i="4"/>
  <c r="E30" i="4"/>
  <c r="F28" i="4"/>
  <c r="F35" i="4"/>
  <c r="E34" i="4"/>
  <c r="F34" i="4"/>
  <c r="F32" i="4"/>
  <c r="F29" i="4"/>
  <c r="F33" i="4"/>
  <c r="F31" i="4"/>
  <c r="E32" i="4"/>
  <c r="J41" i="13" l="1"/>
  <c r="K8" i="13"/>
  <c r="L78" i="13"/>
  <c r="K76" i="13"/>
  <c r="F37" i="4"/>
  <c r="E36" i="4"/>
  <c r="E37" i="4"/>
  <c r="E31" i="4"/>
  <c r="E29" i="4"/>
  <c r="E35" i="4"/>
  <c r="F30" i="4"/>
  <c r="F36" i="4"/>
  <c r="D31" i="4"/>
  <c r="G33" i="4"/>
  <c r="D34" i="4"/>
  <c r="E27" i="4"/>
  <c r="D29" i="4"/>
  <c r="D27" i="4"/>
  <c r="M78" i="13" l="1"/>
  <c r="L76" i="13"/>
  <c r="L8" i="13"/>
  <c r="K41" i="13"/>
  <c r="G37" i="4"/>
  <c r="F27" i="4"/>
  <c r="G30" i="4"/>
  <c r="G29" i="4"/>
  <c r="G31" i="4"/>
  <c r="D37" i="4"/>
  <c r="G34" i="4"/>
  <c r="D30" i="4"/>
  <c r="D33" i="4"/>
  <c r="G28" i="4"/>
  <c r="D28" i="4"/>
  <c r="G35" i="4"/>
  <c r="D35" i="4"/>
  <c r="G32" i="4"/>
  <c r="D32" i="4"/>
  <c r="G36" i="4"/>
  <c r="D36" i="4"/>
  <c r="G27" i="4"/>
  <c r="M8" i="13" l="1"/>
  <c r="L41" i="13"/>
  <c r="N78" i="13"/>
  <c r="M76" i="13"/>
  <c r="H37" i="4"/>
  <c r="I30" i="4"/>
  <c r="H34" i="4"/>
  <c r="I34" i="4"/>
  <c r="I32" i="4"/>
  <c r="H32" i="4"/>
  <c r="H33" i="4"/>
  <c r="I28" i="4"/>
  <c r="H28" i="4"/>
  <c r="I29" i="4"/>
  <c r="I35" i="4"/>
  <c r="H35" i="4"/>
  <c r="H31" i="4"/>
  <c r="I27" i="4"/>
  <c r="H27" i="4"/>
  <c r="I33" i="4"/>
  <c r="I31" i="4"/>
  <c r="I37" i="4"/>
  <c r="H36" i="4"/>
  <c r="I36" i="4"/>
  <c r="H29" i="4"/>
  <c r="H30" i="4"/>
  <c r="O78" i="13" l="1"/>
  <c r="N76" i="13"/>
  <c r="M41" i="13"/>
  <c r="N8" i="13"/>
  <c r="D4" i="13" a="1"/>
  <c r="D4" i="13" s="1"/>
  <c r="N41" i="13" l="1"/>
  <c r="O8" i="13"/>
  <c r="O76" i="13"/>
  <c r="P78" i="13"/>
  <c r="F25" i="13"/>
  <c r="F60" i="13" s="1"/>
  <c r="N25" i="13"/>
  <c r="N60" i="13" s="1"/>
  <c r="I26" i="13"/>
  <c r="I61" i="13" s="1"/>
  <c r="L27" i="13"/>
  <c r="L62" i="13" s="1"/>
  <c r="G28" i="13"/>
  <c r="G63" i="13" s="1"/>
  <c r="O28" i="13"/>
  <c r="J29" i="13"/>
  <c r="J64" i="13" s="1"/>
  <c r="M30" i="13"/>
  <c r="M65" i="13" s="1"/>
  <c r="H26" i="13"/>
  <c r="H61" i="13" s="1"/>
  <c r="G25" i="13"/>
  <c r="G60" i="13" s="1"/>
  <c r="O25" i="13"/>
  <c r="J26" i="13"/>
  <c r="J61" i="13" s="1"/>
  <c r="M27" i="13"/>
  <c r="M62" i="13" s="1"/>
  <c r="H28" i="13"/>
  <c r="H63" i="13" s="1"/>
  <c r="K29" i="13"/>
  <c r="K64" i="13" s="1"/>
  <c r="F30" i="13"/>
  <c r="F65" i="13" s="1"/>
  <c r="N30" i="13"/>
  <c r="N65" i="13" s="1"/>
  <c r="H25" i="13"/>
  <c r="H60" i="13" s="1"/>
  <c r="K26" i="13"/>
  <c r="K61" i="13" s="1"/>
  <c r="F27" i="13"/>
  <c r="F62" i="13" s="1"/>
  <c r="N27" i="13"/>
  <c r="N62" i="13" s="1"/>
  <c r="I28" i="13"/>
  <c r="I63" i="13" s="1"/>
  <c r="L29" i="13"/>
  <c r="L64" i="13" s="1"/>
  <c r="G30" i="13"/>
  <c r="G65" i="13" s="1"/>
  <c r="O30" i="13"/>
  <c r="I25" i="13"/>
  <c r="I60" i="13" s="1"/>
  <c r="L26" i="13"/>
  <c r="L61" i="13" s="1"/>
  <c r="G27" i="13"/>
  <c r="G62" i="13" s="1"/>
  <c r="O27" i="13"/>
  <c r="J28" i="13"/>
  <c r="J63" i="13" s="1"/>
  <c r="M29" i="13"/>
  <c r="M64" i="13" s="1"/>
  <c r="H30" i="13"/>
  <c r="H65" i="13" s="1"/>
  <c r="J25" i="13"/>
  <c r="J60" i="13" s="1"/>
  <c r="M26" i="13"/>
  <c r="M61" i="13" s="1"/>
  <c r="H27" i="13"/>
  <c r="H62" i="13" s="1"/>
  <c r="K28" i="13"/>
  <c r="K63" i="13" s="1"/>
  <c r="F29" i="13"/>
  <c r="F64" i="13" s="1"/>
  <c r="N29" i="13"/>
  <c r="I30" i="13"/>
  <c r="I65" i="13" s="1"/>
  <c r="K25" i="13"/>
  <c r="K60" i="13" s="1"/>
  <c r="F26" i="13"/>
  <c r="F61" i="13" s="1"/>
  <c r="N26" i="13"/>
  <c r="N61" i="13" s="1"/>
  <c r="I27" i="13"/>
  <c r="I62" i="13" s="1"/>
  <c r="L28" i="13"/>
  <c r="L63" i="13" s="1"/>
  <c r="G29" i="13"/>
  <c r="G64" i="13" s="1"/>
  <c r="O29" i="13"/>
  <c r="J30" i="13"/>
  <c r="J65" i="13" s="1"/>
  <c r="N28" i="13"/>
  <c r="L25" i="13"/>
  <c r="L60" i="13" s="1"/>
  <c r="G26" i="13"/>
  <c r="G61" i="13" s="1"/>
  <c r="O26" i="13"/>
  <c r="J27" i="13"/>
  <c r="J62" i="13" s="1"/>
  <c r="M28" i="13"/>
  <c r="M63" i="13" s="1"/>
  <c r="H29" i="13"/>
  <c r="H64" i="13" s="1"/>
  <c r="K30" i="13"/>
  <c r="K65" i="13" s="1"/>
  <c r="M25" i="13"/>
  <c r="M60" i="13" s="1"/>
  <c r="K27" i="13"/>
  <c r="K62" i="13" s="1"/>
  <c r="F28" i="13"/>
  <c r="F63" i="13" s="1"/>
  <c r="I29" i="13"/>
  <c r="I64" i="13" s="1"/>
  <c r="L30" i="13"/>
  <c r="L65" i="13" s="1"/>
  <c r="E29" i="13"/>
  <c r="E64" i="13" s="1"/>
  <c r="E99" i="13" s="1"/>
  <c r="E30" i="13"/>
  <c r="E65" i="13" s="1"/>
  <c r="E100" i="13" s="1"/>
  <c r="E27" i="13"/>
  <c r="E62" i="13" s="1"/>
  <c r="E97" i="13" s="1"/>
  <c r="E28" i="13"/>
  <c r="E63" i="13" s="1"/>
  <c r="E98" i="13" s="1"/>
  <c r="E25" i="13"/>
  <c r="E60" i="13" s="1"/>
  <c r="E95" i="13" s="1"/>
  <c r="E26" i="13"/>
  <c r="E61" i="13" s="1"/>
  <c r="E96" i="13" s="1"/>
  <c r="E22" i="13"/>
  <c r="E57" i="13" s="1"/>
  <c r="E92" i="13" s="1"/>
  <c r="F17" i="13"/>
  <c r="F52" i="13" s="1"/>
  <c r="N17" i="13"/>
  <c r="N52" i="13" s="1"/>
  <c r="I18" i="13"/>
  <c r="I53" i="13" s="1"/>
  <c r="L19" i="13"/>
  <c r="L54" i="13" s="1"/>
  <c r="G20" i="13"/>
  <c r="G55" i="13" s="1"/>
  <c r="O20" i="13"/>
  <c r="J21" i="13"/>
  <c r="J56" i="13" s="1"/>
  <c r="M22" i="13"/>
  <c r="M57" i="13" s="1"/>
  <c r="G17" i="13"/>
  <c r="G52" i="13" s="1"/>
  <c r="O17" i="13"/>
  <c r="J18" i="13"/>
  <c r="J53" i="13" s="1"/>
  <c r="M19" i="13"/>
  <c r="M54" i="13" s="1"/>
  <c r="H20" i="13"/>
  <c r="H55" i="13" s="1"/>
  <c r="K21" i="13"/>
  <c r="K56" i="13" s="1"/>
  <c r="F22" i="13"/>
  <c r="F57" i="13" s="1"/>
  <c r="N22" i="13"/>
  <c r="N57" i="13" s="1"/>
  <c r="H17" i="13"/>
  <c r="H52" i="13" s="1"/>
  <c r="K18" i="13"/>
  <c r="K53" i="13" s="1"/>
  <c r="F19" i="13"/>
  <c r="F54" i="13" s="1"/>
  <c r="N19" i="13"/>
  <c r="N54" i="13" s="1"/>
  <c r="I20" i="13"/>
  <c r="I55" i="13" s="1"/>
  <c r="L21" i="13"/>
  <c r="L56" i="13" s="1"/>
  <c r="G22" i="13"/>
  <c r="G57" i="13" s="1"/>
  <c r="O22" i="13"/>
  <c r="H18" i="13"/>
  <c r="H53" i="13" s="1"/>
  <c r="I17" i="13"/>
  <c r="I52" i="13" s="1"/>
  <c r="L18" i="13"/>
  <c r="L53" i="13" s="1"/>
  <c r="G19" i="13"/>
  <c r="G54" i="13" s="1"/>
  <c r="O19" i="13"/>
  <c r="J20" i="13"/>
  <c r="J55" i="13" s="1"/>
  <c r="M21" i="13"/>
  <c r="M56" i="13" s="1"/>
  <c r="H22" i="13"/>
  <c r="H57" i="13" s="1"/>
  <c r="J17" i="13"/>
  <c r="J52" i="13" s="1"/>
  <c r="M18" i="13"/>
  <c r="M53" i="13" s="1"/>
  <c r="H19" i="13"/>
  <c r="H54" i="13" s="1"/>
  <c r="K20" i="13"/>
  <c r="K55" i="13" s="1"/>
  <c r="F21" i="13"/>
  <c r="F56" i="13" s="1"/>
  <c r="N21" i="13"/>
  <c r="N56" i="13" s="1"/>
  <c r="I22" i="13"/>
  <c r="I57" i="13" s="1"/>
  <c r="L22" i="13"/>
  <c r="L57" i="13" s="1"/>
  <c r="K17" i="13"/>
  <c r="K52" i="13" s="1"/>
  <c r="F18" i="13"/>
  <c r="F53" i="13" s="1"/>
  <c r="N18" i="13"/>
  <c r="N53" i="13" s="1"/>
  <c r="I19" i="13"/>
  <c r="I54" i="13" s="1"/>
  <c r="L20" i="13"/>
  <c r="L55" i="13" s="1"/>
  <c r="G21" i="13"/>
  <c r="G56" i="13" s="1"/>
  <c r="O21" i="13"/>
  <c r="J22" i="13"/>
  <c r="J57" i="13" s="1"/>
  <c r="K19" i="13"/>
  <c r="K54" i="13" s="1"/>
  <c r="N20" i="13"/>
  <c r="N55" i="13" s="1"/>
  <c r="I21" i="13"/>
  <c r="I56" i="13" s="1"/>
  <c r="L17" i="13"/>
  <c r="L52" i="13" s="1"/>
  <c r="G18" i="13"/>
  <c r="G53" i="13" s="1"/>
  <c r="O18" i="13"/>
  <c r="J19" i="13"/>
  <c r="J54" i="13" s="1"/>
  <c r="M20" i="13"/>
  <c r="M55" i="13" s="1"/>
  <c r="H21" i="13"/>
  <c r="H56" i="13" s="1"/>
  <c r="K22" i="13"/>
  <c r="K57" i="13" s="1"/>
  <c r="M17" i="13"/>
  <c r="M52" i="13" s="1"/>
  <c r="F20" i="13"/>
  <c r="F55" i="13" s="1"/>
  <c r="E20" i="13"/>
  <c r="E55" i="13" s="1"/>
  <c r="E90" i="13" s="1"/>
  <c r="E21" i="13"/>
  <c r="E56" i="13" s="1"/>
  <c r="E91" i="13" s="1"/>
  <c r="E18" i="13"/>
  <c r="E53" i="13" s="1"/>
  <c r="E88" i="13" s="1"/>
  <c r="E19" i="13"/>
  <c r="E54" i="13" s="1"/>
  <c r="E89" i="13" s="1"/>
  <c r="E14" i="13"/>
  <c r="E49" i="13" s="1"/>
  <c r="E84" i="13" s="1"/>
  <c r="F11" i="13"/>
  <c r="F46" i="13" s="1"/>
  <c r="N11" i="13"/>
  <c r="N46" i="13" s="1"/>
  <c r="I12" i="13"/>
  <c r="I47" i="13" s="1"/>
  <c r="L13" i="13"/>
  <c r="L48" i="13" s="1"/>
  <c r="G14" i="13"/>
  <c r="G49" i="13" s="1"/>
  <c r="O14" i="13"/>
  <c r="J13" i="13"/>
  <c r="J48" i="13" s="1"/>
  <c r="M14" i="13"/>
  <c r="M49" i="13" s="1"/>
  <c r="G11" i="13"/>
  <c r="G46" i="13" s="1"/>
  <c r="O11" i="13"/>
  <c r="J12" i="13"/>
  <c r="J47" i="13" s="1"/>
  <c r="M13" i="13"/>
  <c r="M48" i="13" s="1"/>
  <c r="H14" i="13"/>
  <c r="H49" i="13" s="1"/>
  <c r="O12" i="13"/>
  <c r="H11" i="13"/>
  <c r="H46" i="13" s="1"/>
  <c r="K12" i="13"/>
  <c r="K47" i="13" s="1"/>
  <c r="F13" i="13"/>
  <c r="F48" i="13" s="1"/>
  <c r="N13" i="13"/>
  <c r="N48" i="13" s="1"/>
  <c r="I14" i="13"/>
  <c r="I49" i="13" s="1"/>
  <c r="I11" i="13"/>
  <c r="I46" i="13" s="1"/>
  <c r="L12" i="13"/>
  <c r="L47" i="13" s="1"/>
  <c r="G13" i="13"/>
  <c r="G48" i="13" s="1"/>
  <c r="O13" i="13"/>
  <c r="J14" i="13"/>
  <c r="J49" i="13" s="1"/>
  <c r="G12" i="13"/>
  <c r="G47" i="13" s="1"/>
  <c r="J11" i="13"/>
  <c r="J46" i="13" s="1"/>
  <c r="M12" i="13"/>
  <c r="M47" i="13" s="1"/>
  <c r="H13" i="13"/>
  <c r="H48" i="13" s="1"/>
  <c r="K14" i="13"/>
  <c r="K49" i="13" s="1"/>
  <c r="L11" i="13"/>
  <c r="L46" i="13" s="1"/>
  <c r="K11" i="13"/>
  <c r="K46" i="13" s="1"/>
  <c r="F12" i="13"/>
  <c r="F47" i="13" s="1"/>
  <c r="N12" i="13"/>
  <c r="N47" i="13" s="1"/>
  <c r="I13" i="13"/>
  <c r="I48" i="13" s="1"/>
  <c r="L14" i="13"/>
  <c r="L49" i="13" s="1"/>
  <c r="M11" i="13"/>
  <c r="M46" i="13" s="1"/>
  <c r="H12" i="13"/>
  <c r="H47" i="13" s="1"/>
  <c r="K13" i="13"/>
  <c r="K48" i="13" s="1"/>
  <c r="F14" i="13"/>
  <c r="F49" i="13" s="1"/>
  <c r="N14" i="13"/>
  <c r="N49" i="13" s="1"/>
  <c r="E13" i="13"/>
  <c r="E48" i="13" s="1"/>
  <c r="E83" i="13" s="1"/>
  <c r="E12" i="13"/>
  <c r="E47" i="13" s="1"/>
  <c r="E82" i="13" s="1"/>
  <c r="B102" i="13"/>
  <c r="B94" i="13"/>
  <c r="N38" i="13"/>
  <c r="N73" i="13" s="1"/>
  <c r="F38" i="13"/>
  <c r="F73" i="13" s="1"/>
  <c r="M37" i="13"/>
  <c r="M72" i="13" s="1"/>
  <c r="E37" i="13"/>
  <c r="E72" i="13" s="1"/>
  <c r="E107" i="13" s="1"/>
  <c r="L36" i="13"/>
  <c r="L71" i="13" s="1"/>
  <c r="K35" i="13"/>
  <c r="K70" i="13" s="1"/>
  <c r="J34" i="13"/>
  <c r="J69" i="13" s="1"/>
  <c r="I33" i="13"/>
  <c r="I68" i="13" s="1"/>
  <c r="E17" i="13"/>
  <c r="E52" i="13" s="1"/>
  <c r="E87" i="13" s="1"/>
  <c r="H10" i="13"/>
  <c r="H45" i="13" s="1"/>
  <c r="O9" i="13"/>
  <c r="G9" i="13"/>
  <c r="G44" i="13" s="1"/>
  <c r="B78" i="13"/>
  <c r="B59" i="13"/>
  <c r="M38" i="13"/>
  <c r="M73" i="13" s="1"/>
  <c r="E38" i="13"/>
  <c r="E73" i="13" s="1"/>
  <c r="E108" i="13" s="1"/>
  <c r="L37" i="13"/>
  <c r="L72" i="13" s="1"/>
  <c r="K36" i="13"/>
  <c r="K71" i="13" s="1"/>
  <c r="J35" i="13"/>
  <c r="J70" i="13" s="1"/>
  <c r="I34" i="13"/>
  <c r="I69" i="13" s="1"/>
  <c r="H33" i="13"/>
  <c r="H68" i="13" s="1"/>
  <c r="B16" i="13"/>
  <c r="O10" i="13"/>
  <c r="G10" i="13"/>
  <c r="G45" i="13" s="1"/>
  <c r="N9" i="13"/>
  <c r="N44" i="13" s="1"/>
  <c r="F9" i="13"/>
  <c r="F44" i="13" s="1"/>
  <c r="L38" i="13"/>
  <c r="L73" i="13" s="1"/>
  <c r="K37" i="13"/>
  <c r="K72" i="13" s="1"/>
  <c r="J36" i="13"/>
  <c r="J71" i="13" s="1"/>
  <c r="I35" i="13"/>
  <c r="I70" i="13" s="1"/>
  <c r="H34" i="13"/>
  <c r="H69" i="13" s="1"/>
  <c r="O33" i="13"/>
  <c r="G33" i="13"/>
  <c r="G68" i="13" s="1"/>
  <c r="N10" i="13"/>
  <c r="N45" i="13" s="1"/>
  <c r="F10" i="13"/>
  <c r="F45" i="13" s="1"/>
  <c r="M9" i="13"/>
  <c r="M44" i="13" s="1"/>
  <c r="E9" i="13"/>
  <c r="E44" i="13" s="1"/>
  <c r="E79" i="13" s="1"/>
  <c r="B51" i="13"/>
  <c r="K38" i="13"/>
  <c r="K73" i="13" s="1"/>
  <c r="J37" i="13"/>
  <c r="J72" i="13" s="1"/>
  <c r="I36" i="13"/>
  <c r="I71" i="13" s="1"/>
  <c r="H35" i="13"/>
  <c r="H70" i="13" s="1"/>
  <c r="O34" i="13"/>
  <c r="G34" i="13"/>
  <c r="G69" i="13" s="1"/>
  <c r="N33" i="13"/>
  <c r="N68" i="13" s="1"/>
  <c r="F33" i="13"/>
  <c r="F68" i="13" s="1"/>
  <c r="M10" i="13"/>
  <c r="M45" i="13" s="1"/>
  <c r="E10" i="13"/>
  <c r="E45" i="13" s="1"/>
  <c r="E80" i="13" s="1"/>
  <c r="L9" i="13"/>
  <c r="L44" i="13" s="1"/>
  <c r="B8" i="13"/>
  <c r="J38" i="13"/>
  <c r="J73" i="13" s="1"/>
  <c r="I37" i="13"/>
  <c r="I72" i="13" s="1"/>
  <c r="H36" i="13"/>
  <c r="H71" i="13" s="1"/>
  <c r="O35" i="13"/>
  <c r="G35" i="13"/>
  <c r="G70" i="13" s="1"/>
  <c r="N34" i="13"/>
  <c r="N69" i="13" s="1"/>
  <c r="F34" i="13"/>
  <c r="F69" i="13" s="1"/>
  <c r="M33" i="13"/>
  <c r="M68" i="13" s="1"/>
  <c r="E33" i="13"/>
  <c r="E68" i="13" s="1"/>
  <c r="E103" i="13" s="1"/>
  <c r="E11" i="13"/>
  <c r="E46" i="13" s="1"/>
  <c r="E81" i="13" s="1"/>
  <c r="L10" i="13"/>
  <c r="L45" i="13" s="1"/>
  <c r="K9" i="13"/>
  <c r="K44" i="13" s="1"/>
  <c r="B86" i="13"/>
  <c r="B43" i="13"/>
  <c r="I38" i="13"/>
  <c r="I73" i="13" s="1"/>
  <c r="H37" i="13"/>
  <c r="H72" i="13" s="1"/>
  <c r="O36" i="13"/>
  <c r="G36" i="13"/>
  <c r="G71" i="13" s="1"/>
  <c r="N35" i="13"/>
  <c r="N70" i="13" s="1"/>
  <c r="F35" i="13"/>
  <c r="F70" i="13" s="1"/>
  <c r="M34" i="13"/>
  <c r="M69" i="13" s="1"/>
  <c r="E34" i="13"/>
  <c r="E69" i="13" s="1"/>
  <c r="E104" i="13" s="1"/>
  <c r="L33" i="13"/>
  <c r="L68" i="13" s="1"/>
  <c r="B32" i="13"/>
  <c r="K10" i="13"/>
  <c r="K45" i="13" s="1"/>
  <c r="J9" i="13"/>
  <c r="J44" i="13" s="1"/>
  <c r="H38" i="13"/>
  <c r="H73" i="13" s="1"/>
  <c r="O37" i="13"/>
  <c r="G37" i="13"/>
  <c r="G72" i="13" s="1"/>
  <c r="N36" i="13"/>
  <c r="N71" i="13" s="1"/>
  <c r="F36" i="13"/>
  <c r="F71" i="13" s="1"/>
  <c r="M35" i="13"/>
  <c r="M70" i="13" s="1"/>
  <c r="E35" i="13"/>
  <c r="E70" i="13" s="1"/>
  <c r="E105" i="13" s="1"/>
  <c r="L34" i="13"/>
  <c r="L69" i="13" s="1"/>
  <c r="K33" i="13"/>
  <c r="K68" i="13" s="1"/>
  <c r="J10" i="13"/>
  <c r="J45" i="13" s="1"/>
  <c r="I9" i="13"/>
  <c r="I44" i="13" s="1"/>
  <c r="B67" i="13"/>
  <c r="O38" i="13"/>
  <c r="G38" i="13"/>
  <c r="G73" i="13" s="1"/>
  <c r="N37" i="13"/>
  <c r="N72" i="13" s="1"/>
  <c r="F37" i="13"/>
  <c r="F72" i="13" s="1"/>
  <c r="M36" i="13"/>
  <c r="M71" i="13" s="1"/>
  <c r="E36" i="13"/>
  <c r="E71" i="13" s="1"/>
  <c r="E106" i="13" s="1"/>
  <c r="L35" i="13"/>
  <c r="L70" i="13" s="1"/>
  <c r="K34" i="13"/>
  <c r="K69" i="13" s="1"/>
  <c r="J33" i="13"/>
  <c r="J68" i="13" s="1"/>
  <c r="B24" i="13"/>
  <c r="I10" i="13"/>
  <c r="I45" i="13" s="1"/>
  <c r="H9" i="13"/>
  <c r="H44" i="13" s="1"/>
  <c r="N63" i="13" l="1"/>
  <c r="N64" i="13"/>
  <c r="Q78" i="13"/>
  <c r="P76" i="13"/>
  <c r="O41" i="13"/>
  <c r="O48" i="13" s="1"/>
  <c r="P8" i="13"/>
  <c r="F104" i="13"/>
  <c r="G104" i="13" s="1"/>
  <c r="H104" i="13" s="1"/>
  <c r="I104" i="13" s="1"/>
  <c r="J104" i="13" s="1"/>
  <c r="K104" i="13" s="1"/>
  <c r="L104" i="13" s="1"/>
  <c r="M104" i="13" s="1"/>
  <c r="N104" i="13" s="1"/>
  <c r="F88" i="13"/>
  <c r="G88" i="13" s="1"/>
  <c r="H88" i="13" s="1"/>
  <c r="I88" i="13" s="1"/>
  <c r="J88" i="13" s="1"/>
  <c r="K88" i="13" s="1"/>
  <c r="L88" i="13" s="1"/>
  <c r="M88" i="13" s="1"/>
  <c r="N88" i="13" s="1"/>
  <c r="F92" i="13"/>
  <c r="G92" i="13" s="1"/>
  <c r="H92" i="13" s="1"/>
  <c r="I92" i="13" s="1"/>
  <c r="J92" i="13" s="1"/>
  <c r="K92" i="13" s="1"/>
  <c r="L92" i="13" s="1"/>
  <c r="M92" i="13" s="1"/>
  <c r="N92" i="13" s="1"/>
  <c r="F100" i="13"/>
  <c r="G100" i="13" s="1"/>
  <c r="H100" i="13" s="1"/>
  <c r="I100" i="13" s="1"/>
  <c r="J100" i="13" s="1"/>
  <c r="K100" i="13" s="1"/>
  <c r="L100" i="13" s="1"/>
  <c r="M100" i="13" s="1"/>
  <c r="N100" i="13" s="1"/>
  <c r="F103" i="13"/>
  <c r="G103" i="13" s="1"/>
  <c r="H103" i="13" s="1"/>
  <c r="I103" i="13" s="1"/>
  <c r="J103" i="13" s="1"/>
  <c r="K103" i="13" s="1"/>
  <c r="L103" i="13" s="1"/>
  <c r="M103" i="13" s="1"/>
  <c r="N103" i="13" s="1"/>
  <c r="F98" i="13"/>
  <c r="G98" i="13" s="1"/>
  <c r="H98" i="13" s="1"/>
  <c r="I98" i="13" s="1"/>
  <c r="J98" i="13" s="1"/>
  <c r="K98" i="13" s="1"/>
  <c r="L98" i="13" s="1"/>
  <c r="M98" i="13" s="1"/>
  <c r="F105" i="13"/>
  <c r="G105" i="13" s="1"/>
  <c r="H105" i="13" s="1"/>
  <c r="I105" i="13" s="1"/>
  <c r="J105" i="13" s="1"/>
  <c r="K105" i="13" s="1"/>
  <c r="L105" i="13" s="1"/>
  <c r="M105" i="13" s="1"/>
  <c r="N105" i="13" s="1"/>
  <c r="F99" i="13"/>
  <c r="G99" i="13" s="1"/>
  <c r="H99" i="13" s="1"/>
  <c r="I99" i="13" s="1"/>
  <c r="J99" i="13" s="1"/>
  <c r="K99" i="13" s="1"/>
  <c r="L99" i="13" s="1"/>
  <c r="M99" i="13" s="1"/>
  <c r="F106" i="13"/>
  <c r="G106" i="13" s="1"/>
  <c r="H106" i="13" s="1"/>
  <c r="I106" i="13" s="1"/>
  <c r="J106" i="13" s="1"/>
  <c r="K106" i="13" s="1"/>
  <c r="L106" i="13" s="1"/>
  <c r="M106" i="13" s="1"/>
  <c r="N106" i="13" s="1"/>
  <c r="F91" i="13"/>
  <c r="G91" i="13" s="1"/>
  <c r="H91" i="13" s="1"/>
  <c r="I91" i="13" s="1"/>
  <c r="J91" i="13" s="1"/>
  <c r="K91" i="13" s="1"/>
  <c r="L91" i="13" s="1"/>
  <c r="M91" i="13" s="1"/>
  <c r="N91" i="13" s="1"/>
  <c r="F90" i="13"/>
  <c r="G90" i="13" s="1"/>
  <c r="H90" i="13" s="1"/>
  <c r="I90" i="13" s="1"/>
  <c r="J90" i="13" s="1"/>
  <c r="K90" i="13" s="1"/>
  <c r="L90" i="13" s="1"/>
  <c r="M90" i="13" s="1"/>
  <c r="N90" i="13" s="1"/>
  <c r="F89" i="13"/>
  <c r="G89" i="13" s="1"/>
  <c r="H89" i="13" s="1"/>
  <c r="I89" i="13" s="1"/>
  <c r="J89" i="13" s="1"/>
  <c r="K89" i="13" s="1"/>
  <c r="L89" i="13" s="1"/>
  <c r="M89" i="13" s="1"/>
  <c r="N89" i="13" s="1"/>
  <c r="F79" i="13"/>
  <c r="G79" i="13" s="1"/>
  <c r="H79" i="13" s="1"/>
  <c r="I79" i="13" s="1"/>
  <c r="J79" i="13" s="1"/>
  <c r="K79" i="13" s="1"/>
  <c r="L79" i="13" s="1"/>
  <c r="M79" i="13" s="1"/>
  <c r="N79" i="13" s="1"/>
  <c r="F108" i="13"/>
  <c r="G108" i="13" s="1"/>
  <c r="H108" i="13" s="1"/>
  <c r="I108" i="13" s="1"/>
  <c r="J108" i="13" s="1"/>
  <c r="K108" i="13" s="1"/>
  <c r="L108" i="13" s="1"/>
  <c r="M108" i="13" s="1"/>
  <c r="N108" i="13" s="1"/>
  <c r="F82" i="13"/>
  <c r="G82" i="13" s="1"/>
  <c r="H82" i="13" s="1"/>
  <c r="I82" i="13" s="1"/>
  <c r="J82" i="13" s="1"/>
  <c r="K82" i="13" s="1"/>
  <c r="L82" i="13" s="1"/>
  <c r="M82" i="13" s="1"/>
  <c r="N82" i="13" s="1"/>
  <c r="F81" i="13"/>
  <c r="G81" i="13" s="1"/>
  <c r="H81" i="13" s="1"/>
  <c r="I81" i="13" s="1"/>
  <c r="J81" i="13" s="1"/>
  <c r="K81" i="13" s="1"/>
  <c r="L81" i="13" s="1"/>
  <c r="M81" i="13" s="1"/>
  <c r="N81" i="13" s="1"/>
  <c r="F80" i="13"/>
  <c r="G80" i="13" s="1"/>
  <c r="H80" i="13" s="1"/>
  <c r="I80" i="13" s="1"/>
  <c r="J80" i="13" s="1"/>
  <c r="K80" i="13" s="1"/>
  <c r="L80" i="13" s="1"/>
  <c r="M80" i="13" s="1"/>
  <c r="N80" i="13" s="1"/>
  <c r="F95" i="13"/>
  <c r="G95" i="13" s="1"/>
  <c r="H95" i="13" s="1"/>
  <c r="I95" i="13" s="1"/>
  <c r="J95" i="13" s="1"/>
  <c r="K95" i="13" s="1"/>
  <c r="L95" i="13" s="1"/>
  <c r="M95" i="13" s="1"/>
  <c r="N95" i="13" s="1"/>
  <c r="F97" i="13"/>
  <c r="G97" i="13" s="1"/>
  <c r="H97" i="13" s="1"/>
  <c r="I97" i="13" s="1"/>
  <c r="J97" i="13" s="1"/>
  <c r="K97" i="13" s="1"/>
  <c r="L97" i="13" s="1"/>
  <c r="M97" i="13" s="1"/>
  <c r="N97" i="13" s="1"/>
  <c r="F87" i="13"/>
  <c r="G87" i="13" s="1"/>
  <c r="H87" i="13" s="1"/>
  <c r="I87" i="13" s="1"/>
  <c r="J87" i="13" s="1"/>
  <c r="K87" i="13" s="1"/>
  <c r="L87" i="13" s="1"/>
  <c r="M87" i="13" s="1"/>
  <c r="N87" i="13" s="1"/>
  <c r="F96" i="13"/>
  <c r="G96" i="13" s="1"/>
  <c r="H96" i="13" s="1"/>
  <c r="I96" i="13" s="1"/>
  <c r="J96" i="13" s="1"/>
  <c r="K96" i="13" s="1"/>
  <c r="L96" i="13" s="1"/>
  <c r="M96" i="13" s="1"/>
  <c r="N96" i="13" s="1"/>
  <c r="F84" i="13"/>
  <c r="G84" i="13" s="1"/>
  <c r="H84" i="13" s="1"/>
  <c r="I84" i="13" s="1"/>
  <c r="J84" i="13" s="1"/>
  <c r="K84" i="13" s="1"/>
  <c r="L84" i="13" s="1"/>
  <c r="M84" i="13" s="1"/>
  <c r="N84" i="13" s="1"/>
  <c r="F83" i="13"/>
  <c r="G83" i="13" s="1"/>
  <c r="H83" i="13" s="1"/>
  <c r="I83" i="13" s="1"/>
  <c r="J83" i="13" s="1"/>
  <c r="K83" i="13" s="1"/>
  <c r="L83" i="13" s="1"/>
  <c r="M83" i="13" s="1"/>
  <c r="N83" i="13" s="1"/>
  <c r="F107" i="13"/>
  <c r="G107" i="13" s="1"/>
  <c r="H107" i="13" s="1"/>
  <c r="I107" i="13" s="1"/>
  <c r="J107" i="13" s="1"/>
  <c r="K107" i="13" s="1"/>
  <c r="L107" i="13" s="1"/>
  <c r="M107" i="13" s="1"/>
  <c r="N107" i="13" s="1"/>
  <c r="N98" i="13" l="1"/>
  <c r="N99" i="13"/>
  <c r="O68" i="13"/>
  <c r="O103" i="13" s="1"/>
  <c r="O57" i="13"/>
  <c r="O92" i="13" s="1"/>
  <c r="O45" i="13"/>
  <c r="O80" i="13" s="1"/>
  <c r="O49" i="13"/>
  <c r="O84" i="13" s="1"/>
  <c r="O61" i="13"/>
  <c r="O96" i="13" s="1"/>
  <c r="O65" i="13"/>
  <c r="O100" i="13" s="1"/>
  <c r="Q8" i="13"/>
  <c r="P41" i="13"/>
  <c r="P17" i="13"/>
  <c r="P52" i="13" s="1"/>
  <c r="P13" i="13"/>
  <c r="P9" i="13"/>
  <c r="P33" i="13"/>
  <c r="P35" i="13"/>
  <c r="P25" i="13"/>
  <c r="P14" i="13"/>
  <c r="P37" i="13"/>
  <c r="P72" i="13" s="1"/>
  <c r="P30" i="13"/>
  <c r="P65" i="13" s="1"/>
  <c r="P22" i="13"/>
  <c r="P21" i="13"/>
  <c r="P18" i="13"/>
  <c r="P20" i="13"/>
  <c r="P34" i="13"/>
  <c r="P29" i="13"/>
  <c r="P12" i="13"/>
  <c r="P47" i="13" s="1"/>
  <c r="P10" i="13"/>
  <c r="P45" i="13" s="1"/>
  <c r="P36" i="13"/>
  <c r="P26" i="13"/>
  <c r="P38" i="13"/>
  <c r="P28" i="13"/>
  <c r="P27" i="13"/>
  <c r="P19" i="13"/>
  <c r="P54" i="13" s="1"/>
  <c r="P11" i="13"/>
  <c r="P46" i="13" s="1"/>
  <c r="O72" i="13"/>
  <c r="O107" i="13" s="1"/>
  <c r="P107" i="13" s="1"/>
  <c r="O64" i="13"/>
  <c r="O55" i="13"/>
  <c r="O90" i="13" s="1"/>
  <c r="O63" i="13"/>
  <c r="O52" i="13"/>
  <c r="O87" i="13" s="1"/>
  <c r="R78" i="13"/>
  <c r="Q76" i="13"/>
  <c r="O47" i="13"/>
  <c r="O82" i="13" s="1"/>
  <c r="O83" i="13"/>
  <c r="O62" i="13"/>
  <c r="O97" i="13" s="1"/>
  <c r="O44" i="13"/>
  <c r="O79" i="13" s="1"/>
  <c r="O56" i="13"/>
  <c r="O91" i="13" s="1"/>
  <c r="O69" i="13"/>
  <c r="O104" i="13" s="1"/>
  <c r="O54" i="13"/>
  <c r="O89" i="13" s="1"/>
  <c r="O70" i="13"/>
  <c r="O105" i="13" s="1"/>
  <c r="O71" i="13"/>
  <c r="O106" i="13" s="1"/>
  <c r="O46" i="13"/>
  <c r="O81" i="13" s="1"/>
  <c r="O53" i="13"/>
  <c r="O88" i="13" s="1"/>
  <c r="O73" i="13"/>
  <c r="O108" i="13" s="1"/>
  <c r="O60" i="13"/>
  <c r="O95" i="13" s="1"/>
  <c r="O98" i="13" l="1"/>
  <c r="P64" i="13"/>
  <c r="P49" i="13"/>
  <c r="P84" i="13" s="1"/>
  <c r="P62" i="13"/>
  <c r="P97" i="13" s="1"/>
  <c r="P69" i="13"/>
  <c r="P104" i="13" s="1"/>
  <c r="P60" i="13"/>
  <c r="P95" i="13" s="1"/>
  <c r="P82" i="13"/>
  <c r="P63" i="13"/>
  <c r="P55" i="13"/>
  <c r="P90" i="13" s="1"/>
  <c r="P53" i="13"/>
  <c r="P88" i="13" s="1"/>
  <c r="P61" i="13"/>
  <c r="P96" i="13" s="1"/>
  <c r="P56" i="13"/>
  <c r="P91" i="13" s="1"/>
  <c r="P44" i="13"/>
  <c r="P79" i="13" s="1"/>
  <c r="P87" i="13"/>
  <c r="P73" i="13"/>
  <c r="P108" i="13" s="1"/>
  <c r="O99" i="13"/>
  <c r="P71" i="13"/>
  <c r="P106" i="13" s="1"/>
  <c r="P57" i="13"/>
  <c r="P92" i="13" s="1"/>
  <c r="P48" i="13"/>
  <c r="P83" i="13" s="1"/>
  <c r="P100" i="13"/>
  <c r="P89" i="13"/>
  <c r="P80" i="13"/>
  <c r="S78" i="13"/>
  <c r="R76" i="13"/>
  <c r="R8" i="13"/>
  <c r="Q41" i="13"/>
  <c r="Q11" i="13"/>
  <c r="Q13" i="13"/>
  <c r="Q33" i="13"/>
  <c r="Q35" i="13"/>
  <c r="Q27" i="13"/>
  <c r="Q26" i="13"/>
  <c r="Q25" i="13"/>
  <c r="Q17" i="13"/>
  <c r="Q52" i="13" s="1"/>
  <c r="Q87" i="13" s="1"/>
  <c r="Q12" i="13"/>
  <c r="Q37" i="13"/>
  <c r="Q9" i="13"/>
  <c r="Q30" i="13"/>
  <c r="Q65" i="13" s="1"/>
  <c r="Q29" i="13"/>
  <c r="Q22" i="13"/>
  <c r="Q14" i="13"/>
  <c r="Q20" i="13"/>
  <c r="Q55" i="13" s="1"/>
  <c r="Q18" i="13"/>
  <c r="Q38" i="13"/>
  <c r="Q10" i="13"/>
  <c r="Q28" i="13"/>
  <c r="Q21" i="13"/>
  <c r="Q34" i="13"/>
  <c r="Q36" i="13"/>
  <c r="Q19" i="13"/>
  <c r="Q54" i="13" s="1"/>
  <c r="P70" i="13"/>
  <c r="P105" i="13" s="1"/>
  <c r="P81" i="13"/>
  <c r="P68" i="13"/>
  <c r="P103" i="13" s="1"/>
  <c r="P99" i="13" l="1"/>
  <c r="P98" i="13"/>
  <c r="Q45" i="13"/>
  <c r="Q80" i="13" s="1"/>
  <c r="Q44" i="13"/>
  <c r="Q79" i="13" s="1"/>
  <c r="Q90" i="13"/>
  <c r="Q71" i="13"/>
  <c r="Q106" i="13" s="1"/>
  <c r="Q49" i="13"/>
  <c r="Q84" i="13" s="1"/>
  <c r="Q60" i="13"/>
  <c r="Q95" i="13" s="1"/>
  <c r="Q100" i="13"/>
  <c r="Q69" i="13"/>
  <c r="Q104" i="13" s="1"/>
  <c r="Q57" i="13"/>
  <c r="Q92" i="13" s="1"/>
  <c r="Q61" i="13"/>
  <c r="Q96" i="13" s="1"/>
  <c r="Q56" i="13"/>
  <c r="Q91" i="13" s="1"/>
  <c r="Q64" i="13"/>
  <c r="Q62" i="13"/>
  <c r="Q97" i="13" s="1"/>
  <c r="Q73" i="13"/>
  <c r="Q108" i="13" s="1"/>
  <c r="Q53" i="13"/>
  <c r="Q88" i="13" s="1"/>
  <c r="Q47" i="13"/>
  <c r="Q82" i="13" s="1"/>
  <c r="Q46" i="13"/>
  <c r="Q81" i="13" s="1"/>
  <c r="Q89" i="13"/>
  <c r="Q68" i="13"/>
  <c r="Q103" i="13" s="1"/>
  <c r="Q72" i="13"/>
  <c r="Q107" i="13" s="1"/>
  <c r="Q48" i="13"/>
  <c r="Q83" i="13" s="1"/>
  <c r="Q63" i="13"/>
  <c r="R41" i="13"/>
  <c r="S8" i="13"/>
  <c r="R26" i="13"/>
  <c r="R25" i="13"/>
  <c r="R17" i="13"/>
  <c r="R33" i="13"/>
  <c r="R30" i="13"/>
  <c r="R21" i="13"/>
  <c r="R11" i="13"/>
  <c r="R46" i="13" s="1"/>
  <c r="R35" i="13"/>
  <c r="R37" i="13"/>
  <c r="R27" i="13"/>
  <c r="R22" i="13"/>
  <c r="R9" i="13"/>
  <c r="R12" i="13"/>
  <c r="R14" i="13"/>
  <c r="R29" i="13"/>
  <c r="R64" i="13" s="1"/>
  <c r="R28" i="13"/>
  <c r="R20" i="13"/>
  <c r="R19" i="13"/>
  <c r="R34" i="13"/>
  <c r="R36" i="13"/>
  <c r="R18" i="13"/>
  <c r="R38" i="13"/>
  <c r="R10" i="13"/>
  <c r="R45" i="13" s="1"/>
  <c r="R13" i="13"/>
  <c r="Q70" i="13"/>
  <c r="Q105" i="13" s="1"/>
  <c r="T78" i="13"/>
  <c r="S76" i="13"/>
  <c r="Q99" i="13" l="1"/>
  <c r="R99" i="13" s="1"/>
  <c r="Q98" i="13"/>
  <c r="R80" i="13"/>
  <c r="R81" i="13"/>
  <c r="R48" i="13"/>
  <c r="R83" i="13" s="1"/>
  <c r="R63" i="13"/>
  <c r="R70" i="13"/>
  <c r="R105" i="13" s="1"/>
  <c r="S41" i="13"/>
  <c r="T8" i="13"/>
  <c r="S21" i="13"/>
  <c r="S17" i="13"/>
  <c r="S35" i="13"/>
  <c r="S37" i="13"/>
  <c r="S9" i="13"/>
  <c r="S33" i="13"/>
  <c r="S10" i="13"/>
  <c r="S45" i="13" s="1"/>
  <c r="S30" i="13"/>
  <c r="S11" i="13"/>
  <c r="S46" i="13" s="1"/>
  <c r="S13" i="13"/>
  <c r="S48" i="13" s="1"/>
  <c r="S19" i="13"/>
  <c r="S54" i="13" s="1"/>
  <c r="S29" i="13"/>
  <c r="S28" i="13"/>
  <c r="S63" i="13" s="1"/>
  <c r="S20" i="13"/>
  <c r="S55" i="13" s="1"/>
  <c r="S12" i="13"/>
  <c r="S47" i="13" s="1"/>
  <c r="S26" i="13"/>
  <c r="S61" i="13" s="1"/>
  <c r="S18" i="13"/>
  <c r="S53" i="13" s="1"/>
  <c r="S14" i="13"/>
  <c r="S49" i="13" s="1"/>
  <c r="S34" i="13"/>
  <c r="S69" i="13" s="1"/>
  <c r="S27" i="13"/>
  <c r="S62" i="13" s="1"/>
  <c r="S36" i="13"/>
  <c r="S71" i="13" s="1"/>
  <c r="S38" i="13"/>
  <c r="S73" i="13" s="1"/>
  <c r="S25" i="13"/>
  <c r="S60" i="13" s="1"/>
  <c r="S22" i="13"/>
  <c r="S57" i="13" s="1"/>
  <c r="R73" i="13"/>
  <c r="R108" i="13" s="1"/>
  <c r="R49" i="13"/>
  <c r="R84" i="13" s="1"/>
  <c r="R56" i="13"/>
  <c r="R91" i="13" s="1"/>
  <c r="R53" i="13"/>
  <c r="R88" i="13" s="1"/>
  <c r="R47" i="13"/>
  <c r="R82" i="13" s="1"/>
  <c r="R65" i="13"/>
  <c r="R100" i="13" s="1"/>
  <c r="U78" i="13"/>
  <c r="T76" i="13"/>
  <c r="R71" i="13"/>
  <c r="R106" i="13" s="1"/>
  <c r="R44" i="13"/>
  <c r="R79" i="13" s="1"/>
  <c r="R68" i="13"/>
  <c r="R103" i="13" s="1"/>
  <c r="R69" i="13"/>
  <c r="R104" i="13" s="1"/>
  <c r="R57" i="13"/>
  <c r="R92" i="13" s="1"/>
  <c r="R52" i="13"/>
  <c r="R87" i="13" s="1"/>
  <c r="R54" i="13"/>
  <c r="R89" i="13" s="1"/>
  <c r="R62" i="13"/>
  <c r="R97" i="13" s="1"/>
  <c r="R60" i="13"/>
  <c r="R95" i="13" s="1"/>
  <c r="R55" i="13"/>
  <c r="R90" i="13" s="1"/>
  <c r="R72" i="13"/>
  <c r="R107" i="13" s="1"/>
  <c r="R61" i="13"/>
  <c r="R96" i="13" s="1"/>
  <c r="S80" i="13" l="1"/>
  <c r="S108" i="13"/>
  <c r="R98" i="13"/>
  <c r="S98" i="13" s="1"/>
  <c r="S90" i="13"/>
  <c r="S56" i="13"/>
  <c r="S91" i="13" s="1"/>
  <c r="S97" i="13"/>
  <c r="S106" i="13"/>
  <c r="S52" i="13"/>
  <c r="S87" i="13" s="1"/>
  <c r="S81" i="13"/>
  <c r="S44" i="13"/>
  <c r="S79" i="13" s="1"/>
  <c r="S64" i="13"/>
  <c r="S99" i="13" s="1"/>
  <c r="S68" i="13"/>
  <c r="S103" i="13" s="1"/>
  <c r="S84" i="13"/>
  <c r="S83" i="13"/>
  <c r="S89" i="13"/>
  <c r="S96" i="13"/>
  <c r="S92" i="13"/>
  <c r="S104" i="13"/>
  <c r="S82" i="13"/>
  <c r="S88" i="13"/>
  <c r="S72" i="13"/>
  <c r="S107" i="13" s="1"/>
  <c r="S95" i="13"/>
  <c r="S70" i="13"/>
  <c r="S105" i="13" s="1"/>
  <c r="V78" i="13"/>
  <c r="U76" i="13"/>
  <c r="S65" i="13"/>
  <c r="S100" i="13" s="1"/>
  <c r="T41" i="13"/>
  <c r="U8" i="13"/>
  <c r="T9" i="13"/>
  <c r="T29" i="13"/>
  <c r="T33" i="13"/>
  <c r="T35" i="13"/>
  <c r="T28" i="13"/>
  <c r="T63" i="13" s="1"/>
  <c r="T19" i="13"/>
  <c r="T54" i="13" s="1"/>
  <c r="T37" i="13"/>
  <c r="T72" i="13" s="1"/>
  <c r="T20" i="13"/>
  <c r="T22" i="13"/>
  <c r="T57" i="13" s="1"/>
  <c r="T30" i="13"/>
  <c r="T65" i="13" s="1"/>
  <c r="T12" i="13"/>
  <c r="T47" i="13" s="1"/>
  <c r="T14" i="13"/>
  <c r="T27" i="13"/>
  <c r="T62" i="13" s="1"/>
  <c r="T97" i="13" s="1"/>
  <c r="T26" i="13"/>
  <c r="T61" i="13" s="1"/>
  <c r="T18" i="13"/>
  <c r="T53" i="13" s="1"/>
  <c r="T17" i="13"/>
  <c r="T52" i="13" s="1"/>
  <c r="T13" i="13"/>
  <c r="T48" i="13" s="1"/>
  <c r="T36" i="13"/>
  <c r="T71" i="13" s="1"/>
  <c r="T38" i="13"/>
  <c r="T73" i="13" s="1"/>
  <c r="T10" i="13"/>
  <c r="T45" i="13" s="1"/>
  <c r="T80" i="13" s="1"/>
  <c r="T34" i="13"/>
  <c r="T69" i="13" s="1"/>
  <c r="T25" i="13"/>
  <c r="T60" i="13" s="1"/>
  <c r="T21" i="13"/>
  <c r="T56" i="13" s="1"/>
  <c r="T11" i="13"/>
  <c r="T46" i="13" s="1"/>
  <c r="T106" i="13" l="1"/>
  <c r="T108" i="13"/>
  <c r="T104" i="13"/>
  <c r="T98" i="13"/>
  <c r="T49" i="13"/>
  <c r="T84" i="13" s="1"/>
  <c r="T55" i="13"/>
  <c r="T90" i="13" s="1"/>
  <c r="T83" i="13"/>
  <c r="T89" i="13"/>
  <c r="T81" i="13"/>
  <c r="T87" i="13"/>
  <c r="T96" i="13"/>
  <c r="T92" i="13"/>
  <c r="T107" i="13"/>
  <c r="T44" i="13"/>
  <c r="T79" i="13" s="1"/>
  <c r="T100" i="13"/>
  <c r="U41" i="13"/>
  <c r="V8" i="13"/>
  <c r="U30" i="13"/>
  <c r="U29" i="13"/>
  <c r="U21" i="13"/>
  <c r="U20" i="13"/>
  <c r="U9" i="13"/>
  <c r="U33" i="13"/>
  <c r="U19" i="13"/>
  <c r="U37" i="13"/>
  <c r="U35" i="13"/>
  <c r="U28" i="13"/>
  <c r="U11" i="13"/>
  <c r="U27" i="13"/>
  <c r="U26" i="13"/>
  <c r="U25" i="13"/>
  <c r="U18" i="13"/>
  <c r="U10" i="13"/>
  <c r="U22" i="13"/>
  <c r="U17" i="13"/>
  <c r="U12" i="13"/>
  <c r="U34" i="13"/>
  <c r="U36" i="13"/>
  <c r="U13" i="13"/>
  <c r="U14" i="13"/>
  <c r="U38" i="13"/>
  <c r="T88" i="13"/>
  <c r="T82" i="13"/>
  <c r="T70" i="13"/>
  <c r="T105" i="13" s="1"/>
  <c r="W78" i="13"/>
  <c r="V76" i="13"/>
  <c r="T91" i="13"/>
  <c r="T68" i="13"/>
  <c r="T103" i="13" s="1"/>
  <c r="T64" i="13"/>
  <c r="T99" i="13" s="1"/>
  <c r="T95" i="13"/>
  <c r="U47" i="13" l="1"/>
  <c r="U82" i="13" s="1"/>
  <c r="U56" i="13"/>
  <c r="U91" i="13" s="1"/>
  <c r="U52" i="13"/>
  <c r="U87" i="13" s="1"/>
  <c r="U63" i="13"/>
  <c r="U98" i="13" s="1"/>
  <c r="U64" i="13"/>
  <c r="U99" i="13" s="1"/>
  <c r="U46" i="13"/>
  <c r="U81" i="13" s="1"/>
  <c r="U57" i="13"/>
  <c r="U92" i="13" s="1"/>
  <c r="U70" i="13"/>
  <c r="U105" i="13" s="1"/>
  <c r="U65" i="13"/>
  <c r="U45" i="13"/>
  <c r="U80" i="13" s="1"/>
  <c r="U49" i="13"/>
  <c r="U84" i="13" s="1"/>
  <c r="U48" i="13"/>
  <c r="U83" i="13" s="1"/>
  <c r="U60" i="13"/>
  <c r="U95" i="13" s="1"/>
  <c r="U54" i="13"/>
  <c r="U89" i="13" s="1"/>
  <c r="U71" i="13"/>
  <c r="U106" i="13" s="1"/>
  <c r="U61" i="13"/>
  <c r="U96" i="13" s="1"/>
  <c r="U44" i="13"/>
  <c r="U79" i="13" s="1"/>
  <c r="U73" i="13"/>
  <c r="U108" i="13" s="1"/>
  <c r="U72" i="13"/>
  <c r="U107" i="13" s="1"/>
  <c r="U53" i="13"/>
  <c r="U88" i="13" s="1"/>
  <c r="U69" i="13"/>
  <c r="U104" i="13" s="1"/>
  <c r="U62" i="13"/>
  <c r="U97" i="13" s="1"/>
  <c r="U55" i="13"/>
  <c r="U90" i="13" s="1"/>
  <c r="X78" i="13"/>
  <c r="W76" i="13"/>
  <c r="V41" i="13"/>
  <c r="W8" i="13"/>
  <c r="V19" i="13"/>
  <c r="V33" i="13"/>
  <c r="V28" i="13"/>
  <c r="V9" i="13"/>
  <c r="V44" i="13" s="1"/>
  <c r="V35" i="13"/>
  <c r="V37" i="13"/>
  <c r="V11" i="13"/>
  <c r="V46" i="13" s="1"/>
  <c r="V27" i="13"/>
  <c r="V26" i="13"/>
  <c r="V17" i="13"/>
  <c r="V22" i="13"/>
  <c r="V18" i="13"/>
  <c r="V53" i="13" s="1"/>
  <c r="V20" i="13"/>
  <c r="V10" i="13"/>
  <c r="V34" i="13"/>
  <c r="V69" i="13" s="1"/>
  <c r="V25" i="13"/>
  <c r="V12" i="13"/>
  <c r="V14" i="13"/>
  <c r="V38" i="13"/>
  <c r="V36" i="13"/>
  <c r="V30" i="13"/>
  <c r="V29" i="13"/>
  <c r="V21" i="13"/>
  <c r="V56" i="13" s="1"/>
  <c r="V13" i="13"/>
  <c r="U68" i="13"/>
  <c r="U103" i="13" s="1"/>
  <c r="U100" i="13"/>
  <c r="V79" i="13" l="1"/>
  <c r="V91" i="13"/>
  <c r="V81" i="13"/>
  <c r="V104" i="13"/>
  <c r="V64" i="13"/>
  <c r="V99" i="13" s="1"/>
  <c r="V45" i="13"/>
  <c r="V80" i="13" s="1"/>
  <c r="V72" i="13"/>
  <c r="V107" i="13" s="1"/>
  <c r="V65" i="13"/>
  <c r="V100" i="13" s="1"/>
  <c r="V55" i="13"/>
  <c r="V90" i="13" s="1"/>
  <c r="V73" i="13"/>
  <c r="V108" i="13" s="1"/>
  <c r="V57" i="13"/>
  <c r="V92" i="13" s="1"/>
  <c r="V63" i="13"/>
  <c r="V98" i="13" s="1"/>
  <c r="V49" i="13"/>
  <c r="V84" i="13" s="1"/>
  <c r="V52" i="13"/>
  <c r="V87" i="13" s="1"/>
  <c r="V71" i="13"/>
  <c r="V106" i="13" s="1"/>
  <c r="V47" i="13"/>
  <c r="V82" i="13" s="1"/>
  <c r="V61" i="13"/>
  <c r="V96" i="13" s="1"/>
  <c r="V54" i="13"/>
  <c r="V89" i="13" s="1"/>
  <c r="V48" i="13"/>
  <c r="V83" i="13" s="1"/>
  <c r="V60" i="13"/>
  <c r="V95" i="13" s="1"/>
  <c r="V62" i="13"/>
  <c r="V97" i="13" s="1"/>
  <c r="V70" i="13"/>
  <c r="V105" i="13" s="1"/>
  <c r="Y78" i="13"/>
  <c r="X76" i="13"/>
  <c r="V68" i="13"/>
  <c r="V103" i="13" s="1"/>
  <c r="V88" i="13"/>
  <c r="W41" i="13"/>
  <c r="X8" i="13"/>
  <c r="W11" i="13"/>
  <c r="W13" i="13"/>
  <c r="W9" i="13"/>
  <c r="W35" i="13"/>
  <c r="W28" i="13"/>
  <c r="W27" i="13"/>
  <c r="W19" i="13"/>
  <c r="W54" i="13" s="1"/>
  <c r="W18" i="13"/>
  <c r="W14" i="13"/>
  <c r="W37" i="13"/>
  <c r="W20" i="13"/>
  <c r="W17" i="13"/>
  <c r="W26" i="13"/>
  <c r="W22" i="13"/>
  <c r="W12" i="13"/>
  <c r="W47" i="13" s="1"/>
  <c r="W29" i="13"/>
  <c r="W34" i="13"/>
  <c r="W25" i="13"/>
  <c r="W30" i="13"/>
  <c r="W10" i="13"/>
  <c r="W36" i="13"/>
  <c r="W38" i="13"/>
  <c r="W21" i="13"/>
  <c r="W56" i="13" s="1"/>
  <c r="W91" i="13" s="1"/>
  <c r="W33" i="13"/>
  <c r="W89" i="13" l="1"/>
  <c r="W57" i="13"/>
  <c r="W92" i="13" s="1"/>
  <c r="W62" i="13"/>
  <c r="W97" i="13" s="1"/>
  <c r="W61" i="13"/>
  <c r="W96" i="13" s="1"/>
  <c r="W63" i="13"/>
  <c r="W98" i="13" s="1"/>
  <c r="W73" i="13"/>
  <c r="W108" i="13" s="1"/>
  <c r="W45" i="13"/>
  <c r="W80" i="13" s="1"/>
  <c r="W52" i="13"/>
  <c r="W87" i="13" s="1"/>
  <c r="W65" i="13"/>
  <c r="W100" i="13" s="1"/>
  <c r="W55" i="13"/>
  <c r="W90" i="13" s="1"/>
  <c r="W44" i="13"/>
  <c r="W79" i="13" s="1"/>
  <c r="W60" i="13"/>
  <c r="W95" i="13" s="1"/>
  <c r="W72" i="13"/>
  <c r="W107" i="13" s="1"/>
  <c r="W48" i="13"/>
  <c r="W83" i="13" s="1"/>
  <c r="W49" i="13"/>
  <c r="W84" i="13" s="1"/>
  <c r="W46" i="13"/>
  <c r="W81" i="13" s="1"/>
  <c r="W71" i="13"/>
  <c r="W106" i="13" s="1"/>
  <c r="W69" i="13"/>
  <c r="W104" i="13" s="1"/>
  <c r="W68" i="13"/>
  <c r="W103" i="13" s="1"/>
  <c r="W64" i="13"/>
  <c r="W99" i="13" s="1"/>
  <c r="W53" i="13"/>
  <c r="W88" i="13" s="1"/>
  <c r="Z78" i="13"/>
  <c r="Y76" i="13"/>
  <c r="Y8" i="13"/>
  <c r="X41" i="13"/>
  <c r="X28" i="13"/>
  <c r="X27" i="13"/>
  <c r="X62" i="13" s="1"/>
  <c r="X97" i="13" s="1"/>
  <c r="X19" i="13"/>
  <c r="X11" i="13"/>
  <c r="X33" i="13"/>
  <c r="X35" i="13"/>
  <c r="X17" i="13"/>
  <c r="X52" i="13" s="1"/>
  <c r="X13" i="13"/>
  <c r="X48" i="13" s="1"/>
  <c r="X37" i="13"/>
  <c r="X9" i="13"/>
  <c r="X44" i="13" s="1"/>
  <c r="X12" i="13"/>
  <c r="X47" i="13" s="1"/>
  <c r="X25" i="13"/>
  <c r="X60" i="13" s="1"/>
  <c r="X14" i="13"/>
  <c r="X49" i="13" s="1"/>
  <c r="X34" i="13"/>
  <c r="X30" i="13"/>
  <c r="X65" i="13" s="1"/>
  <c r="X22" i="13"/>
  <c r="X57" i="13" s="1"/>
  <c r="X21" i="13"/>
  <c r="X56" i="13" s="1"/>
  <c r="X91" i="13" s="1"/>
  <c r="X10" i="13"/>
  <c r="X45" i="13" s="1"/>
  <c r="X36" i="13"/>
  <c r="X71" i="13" s="1"/>
  <c r="X20" i="13"/>
  <c r="X55" i="13" s="1"/>
  <c r="X38" i="13"/>
  <c r="X73" i="13" s="1"/>
  <c r="X29" i="13"/>
  <c r="X64" i="13" s="1"/>
  <c r="X26" i="13"/>
  <c r="X61" i="13" s="1"/>
  <c r="X18" i="13"/>
  <c r="X53" i="13" s="1"/>
  <c r="W82" i="13"/>
  <c r="W70" i="13"/>
  <c r="W105" i="13" s="1"/>
  <c r="X84" i="13" l="1"/>
  <c r="X96" i="13"/>
  <c r="X99" i="13"/>
  <c r="X95" i="13"/>
  <c r="X80" i="13"/>
  <c r="X79" i="13"/>
  <c r="X72" i="13"/>
  <c r="X107" i="13" s="1"/>
  <c r="X108" i="13"/>
  <c r="X90" i="13"/>
  <c r="X92" i="13"/>
  <c r="X83" i="13"/>
  <c r="X82" i="13"/>
  <c r="X87" i="13"/>
  <c r="X106" i="13"/>
  <c r="X100" i="13"/>
  <c r="X69" i="13"/>
  <c r="X104" i="13" s="1"/>
  <c r="X70" i="13"/>
  <c r="X105" i="13" s="1"/>
  <c r="X46" i="13"/>
  <c r="X81" i="13" s="1"/>
  <c r="X54" i="13"/>
  <c r="X89" i="13" s="1"/>
  <c r="X88" i="13"/>
  <c r="Z8" i="13"/>
  <c r="Y41" i="13"/>
  <c r="Y29" i="13"/>
  <c r="Y19" i="13"/>
  <c r="Y37" i="13"/>
  <c r="Y9" i="13"/>
  <c r="Y28" i="13"/>
  <c r="Y11" i="13"/>
  <c r="Y13" i="13"/>
  <c r="Y26" i="13"/>
  <c r="Y61" i="13" s="1"/>
  <c r="Y25" i="13"/>
  <c r="Y17" i="13"/>
  <c r="Y21" i="13"/>
  <c r="Y12" i="13"/>
  <c r="Y47" i="13" s="1"/>
  <c r="Y30" i="13"/>
  <c r="Y22" i="13"/>
  <c r="Y14" i="13"/>
  <c r="Y20" i="13"/>
  <c r="Y55" i="13" s="1"/>
  <c r="Y34" i="13"/>
  <c r="Y36" i="13"/>
  <c r="Y38" i="13"/>
  <c r="Y10" i="13"/>
  <c r="Y45" i="13" s="1"/>
  <c r="Y27" i="13"/>
  <c r="Y18" i="13"/>
  <c r="Y53" i="13" s="1"/>
  <c r="Y33" i="13"/>
  <c r="Y35" i="13"/>
  <c r="Y70" i="13" s="1"/>
  <c r="X68" i="13"/>
  <c r="X103" i="13" s="1"/>
  <c r="AA78" i="13"/>
  <c r="Z76" i="13"/>
  <c r="X63" i="13"/>
  <c r="X98" i="13" s="1"/>
  <c r="Y96" i="13" l="1"/>
  <c r="Y90" i="13"/>
  <c r="Y80" i="13"/>
  <c r="Y82" i="13"/>
  <c r="Y62" i="13"/>
  <c r="Y97" i="13" s="1"/>
  <c r="Y65" i="13"/>
  <c r="Y100" i="13" s="1"/>
  <c r="Y63" i="13"/>
  <c r="Y98" i="13" s="1"/>
  <c r="Y44" i="13"/>
  <c r="Y79" i="13" s="1"/>
  <c r="Y105" i="13"/>
  <c r="Y68" i="13"/>
  <c r="Y103" i="13" s="1"/>
  <c r="Y49" i="13"/>
  <c r="Y84" i="13" s="1"/>
  <c r="Y48" i="13"/>
  <c r="Y83" i="13" s="1"/>
  <c r="Y57" i="13"/>
  <c r="Y92" i="13" s="1"/>
  <c r="Y46" i="13"/>
  <c r="Y81" i="13" s="1"/>
  <c r="Y73" i="13"/>
  <c r="Y108" i="13" s="1"/>
  <c r="Y56" i="13"/>
  <c r="Y91" i="13" s="1"/>
  <c r="Y52" i="13"/>
  <c r="Y87" i="13" s="1"/>
  <c r="Y54" i="13"/>
  <c r="Y89" i="13" s="1"/>
  <c r="Y71" i="13"/>
  <c r="Y106" i="13" s="1"/>
  <c r="Y69" i="13"/>
  <c r="Y104" i="13" s="1"/>
  <c r="Y60" i="13"/>
  <c r="Y95" i="13" s="1"/>
  <c r="Y64" i="13"/>
  <c r="Y99" i="13" s="1"/>
  <c r="Z41" i="13"/>
  <c r="AA8" i="13"/>
  <c r="Z35" i="13"/>
  <c r="Z37" i="13"/>
  <c r="Z18" i="13"/>
  <c r="Z26" i="13"/>
  <c r="Z25" i="13"/>
  <c r="Z17" i="13"/>
  <c r="Z9" i="13"/>
  <c r="Z44" i="13" s="1"/>
  <c r="Z13" i="13"/>
  <c r="Z30" i="13"/>
  <c r="Z21" i="13"/>
  <c r="Z11" i="13"/>
  <c r="Z22" i="13"/>
  <c r="Z34" i="13"/>
  <c r="Z36" i="13"/>
  <c r="Z12" i="13"/>
  <c r="Z47" i="13" s="1"/>
  <c r="Z14" i="13"/>
  <c r="Z38" i="13"/>
  <c r="Z10" i="13"/>
  <c r="Z29" i="13"/>
  <c r="Z28" i="13"/>
  <c r="Z20" i="13"/>
  <c r="Z19" i="13"/>
  <c r="Z54" i="13" s="1"/>
  <c r="Z27" i="13"/>
  <c r="Z62" i="13" s="1"/>
  <c r="Z33" i="13"/>
  <c r="Y88" i="13"/>
  <c r="Y72" i="13"/>
  <c r="Y107" i="13" s="1"/>
  <c r="AB78" i="13"/>
  <c r="AA76" i="13"/>
  <c r="Z97" i="13" l="1"/>
  <c r="Z79" i="13"/>
  <c r="Z82" i="13"/>
  <c r="Z89" i="13"/>
  <c r="Z71" i="13"/>
  <c r="Z106" i="13" s="1"/>
  <c r="Z52" i="13"/>
  <c r="Z87" i="13" s="1"/>
  <c r="Z55" i="13"/>
  <c r="Z90" i="13" s="1"/>
  <c r="Z69" i="13"/>
  <c r="Z104" i="13" s="1"/>
  <c r="Z60" i="13"/>
  <c r="Z95" i="13" s="1"/>
  <c r="Z46" i="13"/>
  <c r="Z81" i="13" s="1"/>
  <c r="Z53" i="13"/>
  <c r="Z88" i="13" s="1"/>
  <c r="Z57" i="13"/>
  <c r="Z92" i="13" s="1"/>
  <c r="Z45" i="13"/>
  <c r="Z80" i="13" s="1"/>
  <c r="Z56" i="13"/>
  <c r="Z91" i="13" s="1"/>
  <c r="Z72" i="13"/>
  <c r="Z107" i="13" s="1"/>
  <c r="Z63" i="13"/>
  <c r="Z98" i="13" s="1"/>
  <c r="Z64" i="13"/>
  <c r="Z99" i="13" s="1"/>
  <c r="Z73" i="13"/>
  <c r="Z108" i="13" s="1"/>
  <c r="Z65" i="13"/>
  <c r="Z100" i="13" s="1"/>
  <c r="Z70" i="13"/>
  <c r="Z105" i="13" s="1"/>
  <c r="Z61" i="13"/>
  <c r="Z96" i="13" s="1"/>
  <c r="Z68" i="13"/>
  <c r="Z103" i="13" s="1"/>
  <c r="Z49" i="13"/>
  <c r="Z84" i="13" s="1"/>
  <c r="Z48" i="13"/>
  <c r="Z83" i="13" s="1"/>
  <c r="AB8" i="13"/>
  <c r="AA41" i="13"/>
  <c r="AA25" i="13"/>
  <c r="AA22" i="13"/>
  <c r="AA21" i="13"/>
  <c r="AA17" i="13"/>
  <c r="AA30" i="13"/>
  <c r="AA11" i="13"/>
  <c r="AA13" i="13"/>
  <c r="AA34" i="13"/>
  <c r="AA29" i="13"/>
  <c r="AA28" i="13"/>
  <c r="AA20" i="13"/>
  <c r="AA12" i="13"/>
  <c r="AA36" i="13"/>
  <c r="AA38" i="13"/>
  <c r="AA18" i="13"/>
  <c r="AA14" i="13"/>
  <c r="AA49" i="13" s="1"/>
  <c r="AA10" i="13"/>
  <c r="AA26" i="13"/>
  <c r="AA27" i="13"/>
  <c r="AA19" i="13"/>
  <c r="AA35" i="13"/>
  <c r="AA37" i="13"/>
  <c r="AA9" i="13"/>
  <c r="AA33" i="13"/>
  <c r="AA68" i="13" s="1"/>
  <c r="AA103" i="13" s="1"/>
  <c r="AC78" i="13"/>
  <c r="AB76" i="13"/>
  <c r="AA84" i="13" l="1"/>
  <c r="AA70" i="13"/>
  <c r="AA105" i="13" s="1"/>
  <c r="AA71" i="13"/>
  <c r="AA106" i="13" s="1"/>
  <c r="AA54" i="13"/>
  <c r="AA89" i="13" s="1"/>
  <c r="AA65" i="13"/>
  <c r="AA100" i="13" s="1"/>
  <c r="AA44" i="13"/>
  <c r="AA79" i="13" s="1"/>
  <c r="AA53" i="13"/>
  <c r="AA88" i="13" s="1"/>
  <c r="AA48" i="13"/>
  <c r="AA83" i="13" s="1"/>
  <c r="AA69" i="13"/>
  <c r="AA104" i="13" s="1"/>
  <c r="AA72" i="13"/>
  <c r="AA107" i="13" s="1"/>
  <c r="AA73" i="13"/>
  <c r="AA108" i="13" s="1"/>
  <c r="AA46" i="13"/>
  <c r="AA81" i="13" s="1"/>
  <c r="AA47" i="13"/>
  <c r="AA82" i="13" s="1"/>
  <c r="AA52" i="13"/>
  <c r="AA87" i="13" s="1"/>
  <c r="AA62" i="13"/>
  <c r="AA97" i="13" s="1"/>
  <c r="AA55" i="13"/>
  <c r="AA90" i="13" s="1"/>
  <c r="AA56" i="13"/>
  <c r="AA91" i="13" s="1"/>
  <c r="AA61" i="13"/>
  <c r="AA96" i="13" s="1"/>
  <c r="AA63" i="13"/>
  <c r="AA98" i="13" s="1"/>
  <c r="AA45" i="13"/>
  <c r="AA80" i="13" s="1"/>
  <c r="AA64" i="13"/>
  <c r="AA99" i="13" s="1"/>
  <c r="AB41" i="13"/>
  <c r="AC8" i="13"/>
  <c r="AB25" i="13"/>
  <c r="AB60" i="13" s="1"/>
  <c r="AB21" i="13"/>
  <c r="AB33" i="13"/>
  <c r="AB35" i="13"/>
  <c r="AB18" i="13"/>
  <c r="AB53" i="13" s="1"/>
  <c r="AB37" i="13"/>
  <c r="AB17" i="13"/>
  <c r="AB52" i="13" s="1"/>
  <c r="AB87" i="13" s="1"/>
  <c r="AB29" i="13"/>
  <c r="AB64" i="13" s="1"/>
  <c r="AB13" i="13"/>
  <c r="AB48" i="13" s="1"/>
  <c r="AB83" i="13" s="1"/>
  <c r="AB28" i="13"/>
  <c r="AB63" i="13" s="1"/>
  <c r="AB19" i="13"/>
  <c r="AB54" i="13" s="1"/>
  <c r="AB20" i="13"/>
  <c r="AB55" i="13" s="1"/>
  <c r="AB36" i="13"/>
  <c r="AB71" i="13" s="1"/>
  <c r="AB38" i="13"/>
  <c r="AB10" i="13"/>
  <c r="AB45" i="13" s="1"/>
  <c r="AB34" i="13"/>
  <c r="AB69" i="13" s="1"/>
  <c r="AB26" i="13"/>
  <c r="AB61" i="13" s="1"/>
  <c r="AB30" i="13"/>
  <c r="AB65" i="13" s="1"/>
  <c r="AB100" i="13" s="1"/>
  <c r="AB11" i="13"/>
  <c r="AB46" i="13" s="1"/>
  <c r="AB12" i="13"/>
  <c r="AB47" i="13" s="1"/>
  <c r="AB14" i="13"/>
  <c r="AB49" i="13" s="1"/>
  <c r="AB27" i="13"/>
  <c r="AB62" i="13" s="1"/>
  <c r="AB22" i="13"/>
  <c r="AB57" i="13" s="1"/>
  <c r="AB9" i="13"/>
  <c r="AB44" i="13" s="1"/>
  <c r="AA57" i="13"/>
  <c r="AA92" i="13" s="1"/>
  <c r="AD78" i="13"/>
  <c r="AC76" i="13"/>
  <c r="AA60" i="13"/>
  <c r="AA95" i="13" s="1"/>
  <c r="AB84" i="13" l="1"/>
  <c r="AB106" i="13"/>
  <c r="AB96" i="13"/>
  <c r="AB79" i="13"/>
  <c r="AB99" i="13"/>
  <c r="AB82" i="13"/>
  <c r="AB97" i="13"/>
  <c r="AB73" i="13"/>
  <c r="AB108" i="13" s="1"/>
  <c r="AB89" i="13"/>
  <c r="AB88" i="13"/>
  <c r="AB98" i="13"/>
  <c r="AB95" i="13"/>
  <c r="AB90" i="13"/>
  <c r="AB81" i="13"/>
  <c r="AB104" i="13"/>
  <c r="AB80" i="13"/>
  <c r="AC41" i="13"/>
  <c r="AD8" i="13"/>
  <c r="AC13" i="13"/>
  <c r="AC14" i="13"/>
  <c r="AC37" i="13"/>
  <c r="AC35" i="13"/>
  <c r="AC30" i="13"/>
  <c r="AC29" i="13"/>
  <c r="AC21" i="13"/>
  <c r="AC56" i="13" s="1"/>
  <c r="AC20" i="13"/>
  <c r="AC12" i="13"/>
  <c r="AC19" i="13"/>
  <c r="AC28" i="13"/>
  <c r="AC63" i="13" s="1"/>
  <c r="AC11" i="13"/>
  <c r="AC46" i="13" s="1"/>
  <c r="AC10" i="13"/>
  <c r="AC34" i="13"/>
  <c r="AC36" i="13"/>
  <c r="AC71" i="13" s="1"/>
  <c r="AC27" i="13"/>
  <c r="AC26" i="13"/>
  <c r="AC25" i="13"/>
  <c r="AC18" i="13"/>
  <c r="AC53" i="13" s="1"/>
  <c r="AC17" i="13"/>
  <c r="AC52" i="13" s="1"/>
  <c r="AC87" i="13" s="1"/>
  <c r="AC38" i="13"/>
  <c r="AC22" i="13"/>
  <c r="AC9" i="13"/>
  <c r="AC44" i="13" s="1"/>
  <c r="AC79" i="13" s="1"/>
  <c r="AC33" i="13"/>
  <c r="AB92" i="13"/>
  <c r="AB72" i="13"/>
  <c r="AB107" i="13" s="1"/>
  <c r="AB70" i="13"/>
  <c r="AB105" i="13" s="1"/>
  <c r="AB68" i="13"/>
  <c r="AB103" i="13" s="1"/>
  <c r="AE78" i="13"/>
  <c r="AD76" i="13"/>
  <c r="AB56" i="13"/>
  <c r="AB91" i="13" s="1"/>
  <c r="AC106" i="13" l="1"/>
  <c r="AC98" i="13"/>
  <c r="AC88" i="13"/>
  <c r="AC91" i="13"/>
  <c r="AC81" i="13"/>
  <c r="AC57" i="13"/>
  <c r="AC92" i="13" s="1"/>
  <c r="AC69" i="13"/>
  <c r="AC104" i="13" s="1"/>
  <c r="AC64" i="13"/>
  <c r="AC99" i="13" s="1"/>
  <c r="AC73" i="13"/>
  <c r="AC108" i="13" s="1"/>
  <c r="AC45" i="13"/>
  <c r="AC80" i="13" s="1"/>
  <c r="AC65" i="13"/>
  <c r="AC100" i="13" s="1"/>
  <c r="AC54" i="13"/>
  <c r="AC89" i="13" s="1"/>
  <c r="AC47" i="13"/>
  <c r="AC82" i="13" s="1"/>
  <c r="AC68" i="13"/>
  <c r="AC103" i="13" s="1"/>
  <c r="AC62" i="13"/>
  <c r="AC97" i="13" s="1"/>
  <c r="AC70" i="13"/>
  <c r="AC105" i="13" s="1"/>
  <c r="AC49" i="13"/>
  <c r="AC84" i="13" s="1"/>
  <c r="AC48" i="13"/>
  <c r="AC83" i="13" s="1"/>
  <c r="AC55" i="13"/>
  <c r="AC90" i="13" s="1"/>
  <c r="AC72" i="13"/>
  <c r="AC107" i="13" s="1"/>
  <c r="AD41" i="13"/>
  <c r="AE8" i="13"/>
  <c r="AD30" i="13"/>
  <c r="AD29" i="13"/>
  <c r="AD64" i="13" s="1"/>
  <c r="AD21" i="13"/>
  <c r="AD13" i="13"/>
  <c r="AD9" i="13"/>
  <c r="AD35" i="13"/>
  <c r="AD37" i="13"/>
  <c r="AD72" i="13" s="1"/>
  <c r="AD28" i="13"/>
  <c r="AD63" i="13" s="1"/>
  <c r="AD19" i="13"/>
  <c r="AD54" i="13" s="1"/>
  <c r="AD20" i="13"/>
  <c r="AD55" i="13" s="1"/>
  <c r="AD14" i="13"/>
  <c r="AD49" i="13" s="1"/>
  <c r="AD27" i="13"/>
  <c r="AD10" i="13"/>
  <c r="AD34" i="13"/>
  <c r="AD26" i="13"/>
  <c r="AD61" i="13" s="1"/>
  <c r="AD17" i="13"/>
  <c r="AD52" i="13" s="1"/>
  <c r="AD87" i="13" s="1"/>
  <c r="AD38" i="13"/>
  <c r="AD73" i="13" s="1"/>
  <c r="AD36" i="13"/>
  <c r="AD71" i="13" s="1"/>
  <c r="AD106" i="13" s="1"/>
  <c r="AD22" i="13"/>
  <c r="AD57" i="13" s="1"/>
  <c r="AD18" i="13"/>
  <c r="AD53" i="13" s="1"/>
  <c r="AD88" i="13" s="1"/>
  <c r="AD12" i="13"/>
  <c r="AD47" i="13" s="1"/>
  <c r="AD25" i="13"/>
  <c r="AD11" i="13"/>
  <c r="AD46" i="13" s="1"/>
  <c r="AD81" i="13" s="1"/>
  <c r="AD33" i="13"/>
  <c r="AD68" i="13" s="1"/>
  <c r="AC61" i="13"/>
  <c r="AC96" i="13" s="1"/>
  <c r="AC60" i="13"/>
  <c r="AC95" i="13" s="1"/>
  <c r="AF78" i="13"/>
  <c r="AE76" i="13"/>
  <c r="AD98" i="13" l="1"/>
  <c r="AD84" i="13"/>
  <c r="AD99" i="13"/>
  <c r="AD90" i="13"/>
  <c r="AD96" i="13"/>
  <c r="AD108" i="13"/>
  <c r="AD89" i="13"/>
  <c r="AD65" i="13"/>
  <c r="AD100" i="13" s="1"/>
  <c r="AD60" i="13"/>
  <c r="AD95" i="13" s="1"/>
  <c r="AD82" i="13"/>
  <c r="AD45" i="13"/>
  <c r="AD80" i="13" s="1"/>
  <c r="AD44" i="13"/>
  <c r="AD79" i="13" s="1"/>
  <c r="AD62" i="13"/>
  <c r="AD97" i="13" s="1"/>
  <c r="AD48" i="13"/>
  <c r="AD83" i="13" s="1"/>
  <c r="AD107" i="13"/>
  <c r="AD92" i="13"/>
  <c r="AE41" i="13"/>
  <c r="AF8" i="13"/>
  <c r="AE21" i="13"/>
  <c r="AE37" i="13"/>
  <c r="AE33" i="13"/>
  <c r="AE11" i="13"/>
  <c r="AE13" i="13"/>
  <c r="AE28" i="13"/>
  <c r="AE27" i="13"/>
  <c r="AE62" i="13" s="1"/>
  <c r="AE19" i="13"/>
  <c r="AE18" i="13"/>
  <c r="AE14" i="13"/>
  <c r="AE30" i="13"/>
  <c r="AE17" i="13"/>
  <c r="AE34" i="13"/>
  <c r="AE26" i="13"/>
  <c r="AE22" i="13"/>
  <c r="AE10" i="13"/>
  <c r="AE36" i="13"/>
  <c r="AE38" i="13"/>
  <c r="AE25" i="13"/>
  <c r="AE29" i="13"/>
  <c r="AE20" i="13"/>
  <c r="AE12" i="13"/>
  <c r="AE9" i="13"/>
  <c r="AE35" i="13"/>
  <c r="AD103" i="13"/>
  <c r="AD69" i="13"/>
  <c r="AD104" i="13" s="1"/>
  <c r="AD70" i="13"/>
  <c r="AD105" i="13" s="1"/>
  <c r="AG78" i="13"/>
  <c r="AF76" i="13"/>
  <c r="AD56" i="13"/>
  <c r="AD91" i="13" s="1"/>
  <c r="AE97" i="13" l="1"/>
  <c r="AE44" i="13"/>
  <c r="AE79" i="13" s="1"/>
  <c r="AE57" i="13"/>
  <c r="AE92" i="13" s="1"/>
  <c r="AE70" i="13"/>
  <c r="AE105" i="13" s="1"/>
  <c r="AE45" i="13"/>
  <c r="AE80" i="13" s="1"/>
  <c r="AE54" i="13"/>
  <c r="AE89" i="13" s="1"/>
  <c r="AE47" i="13"/>
  <c r="AE82" i="13" s="1"/>
  <c r="AE61" i="13"/>
  <c r="AE96" i="13" s="1"/>
  <c r="AE55" i="13"/>
  <c r="AE90" i="13" s="1"/>
  <c r="AE69" i="13"/>
  <c r="AE104" i="13" s="1"/>
  <c r="AE52" i="13"/>
  <c r="AE87" i="13" s="1"/>
  <c r="AE46" i="13"/>
  <c r="AE81" i="13" s="1"/>
  <c r="AE60" i="13"/>
  <c r="AE95" i="13" s="1"/>
  <c r="AE65" i="13"/>
  <c r="AE100" i="13" s="1"/>
  <c r="AE64" i="13"/>
  <c r="AE99" i="13" s="1"/>
  <c r="AE71" i="13"/>
  <c r="AE106" i="13" s="1"/>
  <c r="AE53" i="13"/>
  <c r="AE88" i="13" s="1"/>
  <c r="AE56" i="13"/>
  <c r="AE91" i="13" s="1"/>
  <c r="AE63" i="13"/>
  <c r="AE98" i="13" s="1"/>
  <c r="AE48" i="13"/>
  <c r="AE83" i="13" s="1"/>
  <c r="AE68" i="13"/>
  <c r="AE103" i="13" s="1"/>
  <c r="AE73" i="13"/>
  <c r="AE108" i="13" s="1"/>
  <c r="AE49" i="13"/>
  <c r="AE84" i="13" s="1"/>
  <c r="AE72" i="13"/>
  <c r="AE107" i="13" s="1"/>
  <c r="AG8" i="13"/>
  <c r="AF41" i="13"/>
  <c r="AF37" i="13"/>
  <c r="AF9" i="13"/>
  <c r="AF28" i="13"/>
  <c r="AF27" i="13"/>
  <c r="AF62" i="13" s="1"/>
  <c r="AF19" i="13"/>
  <c r="AF54" i="13" s="1"/>
  <c r="AF89" i="13" s="1"/>
  <c r="AF11" i="13"/>
  <c r="AF46" i="13" s="1"/>
  <c r="AF17" i="13"/>
  <c r="AF52" i="13" s="1"/>
  <c r="AF13" i="13"/>
  <c r="AF48" i="13" s="1"/>
  <c r="AF34" i="13"/>
  <c r="AF20" i="13"/>
  <c r="AF55" i="13" s="1"/>
  <c r="AF10" i="13"/>
  <c r="AF45" i="13" s="1"/>
  <c r="AF80" i="13" s="1"/>
  <c r="AF36" i="13"/>
  <c r="AF71" i="13" s="1"/>
  <c r="AF18" i="13"/>
  <c r="AF53" i="13" s="1"/>
  <c r="AF88" i="13" s="1"/>
  <c r="AF25" i="13"/>
  <c r="AF60" i="13" s="1"/>
  <c r="AF95" i="13" s="1"/>
  <c r="AF14" i="13"/>
  <c r="AF49" i="13" s="1"/>
  <c r="AF38" i="13"/>
  <c r="AF73" i="13" s="1"/>
  <c r="AF108" i="13" s="1"/>
  <c r="AF30" i="13"/>
  <c r="AF65" i="13" s="1"/>
  <c r="AF26" i="13"/>
  <c r="AF61" i="13" s="1"/>
  <c r="AF22" i="13"/>
  <c r="AF57" i="13" s="1"/>
  <c r="AF21" i="13"/>
  <c r="AF56" i="13" s="1"/>
  <c r="AF29" i="13"/>
  <c r="AF64" i="13" s="1"/>
  <c r="AF99" i="13" s="1"/>
  <c r="AF12" i="13"/>
  <c r="AF47" i="13" s="1"/>
  <c r="AF82" i="13" s="1"/>
  <c r="AF33" i="13"/>
  <c r="AF68" i="13" s="1"/>
  <c r="AF35" i="13"/>
  <c r="AF70" i="13" s="1"/>
  <c r="AH78" i="13"/>
  <c r="AH76" i="13" s="1"/>
  <c r="AG76" i="13"/>
  <c r="AF97" i="13" l="1"/>
  <c r="AF90" i="13"/>
  <c r="AF96" i="13"/>
  <c r="AF100" i="13"/>
  <c r="AF84" i="13"/>
  <c r="AF81" i="13"/>
  <c r="AF92" i="13"/>
  <c r="AF106" i="13"/>
  <c r="AF83" i="13"/>
  <c r="AF87" i="13"/>
  <c r="AF63" i="13"/>
  <c r="AF98" i="13" s="1"/>
  <c r="AF105" i="13"/>
  <c r="AF91" i="13"/>
  <c r="AF103" i="13"/>
  <c r="AH8" i="13"/>
  <c r="AG41" i="13"/>
  <c r="AG27" i="13"/>
  <c r="AG62" i="13" s="1"/>
  <c r="AG97" i="13" s="1"/>
  <c r="AG18" i="13"/>
  <c r="AG19" i="13"/>
  <c r="AG11" i="13"/>
  <c r="AG13" i="13"/>
  <c r="AG26" i="13"/>
  <c r="AG25" i="13"/>
  <c r="AG29" i="13"/>
  <c r="AG64" i="13" s="1"/>
  <c r="AG99" i="13" s="1"/>
  <c r="AG17" i="13"/>
  <c r="AG52" i="13" s="1"/>
  <c r="AG12" i="13"/>
  <c r="AG34" i="13"/>
  <c r="AG36" i="13"/>
  <c r="AG21" i="13"/>
  <c r="AG35" i="13"/>
  <c r="AG30" i="13"/>
  <c r="AG22" i="13"/>
  <c r="AG57" i="13" s="1"/>
  <c r="AG92" i="13" s="1"/>
  <c r="AG14" i="13"/>
  <c r="AG49" i="13" s="1"/>
  <c r="AG38" i="13"/>
  <c r="AG10" i="13"/>
  <c r="AG45" i="13" s="1"/>
  <c r="AG80" i="13" s="1"/>
  <c r="AG20" i="13"/>
  <c r="AG55" i="13" s="1"/>
  <c r="AG90" i="13" s="1"/>
  <c r="AG33" i="13"/>
  <c r="AG68" i="13" s="1"/>
  <c r="AG28" i="13"/>
  <c r="AG37" i="13"/>
  <c r="AG9" i="13"/>
  <c r="AG44" i="13" s="1"/>
  <c r="AF44" i="13"/>
  <c r="AF79" i="13" s="1"/>
  <c r="AF69" i="13"/>
  <c r="AF104" i="13" s="1"/>
  <c r="AF72" i="13"/>
  <c r="AF107" i="13" s="1"/>
  <c r="AG87" i="13" l="1"/>
  <c r="AG84" i="13"/>
  <c r="AG56" i="13"/>
  <c r="AG91" i="13" s="1"/>
  <c r="AG71" i="13"/>
  <c r="AG106" i="13" s="1"/>
  <c r="AG46" i="13"/>
  <c r="AG81" i="13" s="1"/>
  <c r="AG69" i="13"/>
  <c r="AG104" i="13" s="1"/>
  <c r="AG54" i="13"/>
  <c r="AG89" i="13" s="1"/>
  <c r="AG73" i="13"/>
  <c r="AG108" i="13" s="1"/>
  <c r="AG47" i="13"/>
  <c r="AG82" i="13" s="1"/>
  <c r="AG72" i="13"/>
  <c r="AG65" i="13"/>
  <c r="AG100" i="13" s="1"/>
  <c r="AG60" i="13"/>
  <c r="AG95" i="13" s="1"/>
  <c r="AG63" i="13"/>
  <c r="AG98" i="13" s="1"/>
  <c r="AG70" i="13"/>
  <c r="AG105" i="13" s="1"/>
  <c r="AG103" i="13"/>
  <c r="AG107" i="13"/>
  <c r="AG53" i="13"/>
  <c r="AG88" i="13" s="1"/>
  <c r="AG61" i="13"/>
  <c r="AG96" i="13" s="1"/>
  <c r="AG48" i="13"/>
  <c r="AG83" i="13" s="1"/>
  <c r="AG79" i="13"/>
  <c r="AH41" i="13"/>
  <c r="AH27" i="13"/>
  <c r="AH9" i="13"/>
  <c r="AH33" i="13"/>
  <c r="AH28" i="13"/>
  <c r="AH26" i="13"/>
  <c r="AH25" i="13"/>
  <c r="AH17" i="13"/>
  <c r="AH34" i="13"/>
  <c r="AH36" i="13"/>
  <c r="AH30" i="13"/>
  <c r="AH21" i="13"/>
  <c r="AH11" i="13"/>
  <c r="AH38" i="13"/>
  <c r="AH10" i="13"/>
  <c r="AH22" i="13"/>
  <c r="AH29" i="13"/>
  <c r="AH64" i="13" s="1"/>
  <c r="AH99" i="13" s="1"/>
  <c r="AH19" i="13"/>
  <c r="AH12" i="13"/>
  <c r="AH14" i="13"/>
  <c r="AH18" i="13"/>
  <c r="AH13" i="13"/>
  <c r="AH35" i="13"/>
  <c r="AH37" i="13"/>
  <c r="AH20" i="13"/>
  <c r="AH55" i="13" s="1"/>
  <c r="AH90" i="13" s="1"/>
  <c r="AH47" i="13" l="1"/>
  <c r="AH82" i="13" s="1"/>
  <c r="AH54" i="13"/>
  <c r="AH89" i="13" s="1"/>
  <c r="AH71" i="13"/>
  <c r="AH106" i="13" s="1"/>
  <c r="AH62" i="13"/>
  <c r="AH97" i="13" s="1"/>
  <c r="AH46" i="13"/>
  <c r="AH81" i="13" s="1"/>
  <c r="AH53" i="13"/>
  <c r="AH88" i="13" s="1"/>
  <c r="AH49" i="13"/>
  <c r="AH84" i="13" s="1"/>
  <c r="AH56" i="13"/>
  <c r="AH91" i="13" s="1"/>
  <c r="AH65" i="13"/>
  <c r="AH100" i="13" s="1"/>
  <c r="AH72" i="13"/>
  <c r="AH107" i="13" s="1"/>
  <c r="AH57" i="13"/>
  <c r="AH92" i="13" s="1"/>
  <c r="AH52" i="13"/>
  <c r="AH87" i="13" s="1"/>
  <c r="AH69" i="13"/>
  <c r="AH104" i="13" s="1"/>
  <c r="AH70" i="13"/>
  <c r="AH105" i="13" s="1"/>
  <c r="AH45" i="13"/>
  <c r="AH80" i="13" s="1"/>
  <c r="AH60" i="13"/>
  <c r="AH95" i="13" s="1"/>
  <c r="AH48" i="13"/>
  <c r="AH83" i="13" s="1"/>
  <c r="AH73" i="13"/>
  <c r="AH108" i="13" s="1"/>
  <c r="AH61" i="13"/>
  <c r="AH96" i="13" s="1"/>
  <c r="AH63" i="13"/>
  <c r="AH98" i="13" s="1"/>
  <c r="AH68" i="13"/>
  <c r="AH103" i="13" s="1"/>
  <c r="AH44" i="13"/>
  <c r="AH79" i="13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<sst xmlns="http://schemas.openxmlformats.org/spreadsheetml/2006/main" count="4224" uniqueCount="186">
  <si>
    <t>Base</t>
  </si>
  <si>
    <t>Avoided involuntary load shedding</t>
  </si>
  <si>
    <t xml:space="preserve">Avoided fuel consumption from generation dispatch </t>
  </si>
  <si>
    <t xml:space="preserve">Avoided voluntary load curtailment </t>
  </si>
  <si>
    <t>Avoided costs for non RIT-T proponent parties</t>
  </si>
  <si>
    <t>Capital costs</t>
  </si>
  <si>
    <t>Operating and maintenance costs</t>
  </si>
  <si>
    <t>Option name</t>
  </si>
  <si>
    <t>Capex component</t>
  </si>
  <si>
    <t>Amount</t>
  </si>
  <si>
    <t>Asset life</t>
  </si>
  <si>
    <t>General parameters</t>
  </si>
  <si>
    <t>Parameter</t>
  </si>
  <si>
    <t>Unit</t>
  </si>
  <si>
    <t>Value</t>
  </si>
  <si>
    <t>First year of analysis</t>
  </si>
  <si>
    <t>Year</t>
  </si>
  <si>
    <t>Discount year</t>
  </si>
  <si>
    <t>Analysis period</t>
  </si>
  <si>
    <t>Years</t>
  </si>
  <si>
    <t>Option inputs</t>
  </si>
  <si>
    <t>Option</t>
  </si>
  <si>
    <t>$</t>
  </si>
  <si>
    <t>TSNP network service payments to NNO proponents</t>
  </si>
  <si>
    <t>NNO proponent receipts from TSNP</t>
  </si>
  <si>
    <t>CBA cost inputs</t>
  </si>
  <si>
    <t>CBA benefit inputs</t>
  </si>
  <si>
    <t>S1</t>
  </si>
  <si>
    <t>S2</t>
  </si>
  <si>
    <t>S3</t>
  </si>
  <si>
    <t>S4</t>
  </si>
  <si>
    <t>Scenarios</t>
  </si>
  <si>
    <t>General inputs and sensitivities</t>
  </si>
  <si>
    <t>Commercial discount rate</t>
  </si>
  <si>
    <t>%</t>
  </si>
  <si>
    <t>Cost inputs and sensitivities</t>
  </si>
  <si>
    <t>Factor</t>
  </si>
  <si>
    <t xml:space="preserve">Market benefit inputs and sensitivities </t>
  </si>
  <si>
    <t xml:space="preserve">Scenario weighting settings </t>
  </si>
  <si>
    <t>Scenario weighting</t>
  </si>
  <si>
    <t>NPV results</t>
  </si>
  <si>
    <t>PV</t>
  </si>
  <si>
    <t>Calculation</t>
  </si>
  <si>
    <t>Components</t>
  </si>
  <si>
    <t>TNSP</t>
  </si>
  <si>
    <t>Capital cost calculation</t>
  </si>
  <si>
    <t>TNSP capital costs</t>
  </si>
  <si>
    <t>NNO capital costs</t>
  </si>
  <si>
    <t>NNO operating expenditure</t>
  </si>
  <si>
    <t>TNSP operating expenditure</t>
  </si>
  <si>
    <t>Weighted</t>
  </si>
  <si>
    <t>NPV</t>
  </si>
  <si>
    <t>$NPV</t>
  </si>
  <si>
    <t>Rank</t>
  </si>
  <si>
    <t>NPV result</t>
  </si>
  <si>
    <t>NNO receipts received from TNSP</t>
  </si>
  <si>
    <t>NPV breakdown</t>
  </si>
  <si>
    <t>Benefit time series</t>
  </si>
  <si>
    <t>Chart tables</t>
  </si>
  <si>
    <t>First ranked option</t>
  </si>
  <si>
    <t>Real</t>
  </si>
  <si>
    <t>Discounted</t>
  </si>
  <si>
    <t>No investment</t>
  </si>
  <si>
    <t>Low</t>
  </si>
  <si>
    <t>1 if TNSP owns asset</t>
  </si>
  <si>
    <t>Commission year - low</t>
  </si>
  <si>
    <t>Build year 1</t>
  </si>
  <si>
    <t>Build year 2</t>
  </si>
  <si>
    <t>Build year 3</t>
  </si>
  <si>
    <t>Build year 4</t>
  </si>
  <si>
    <t>Build year 5</t>
  </si>
  <si>
    <t>Build year 6</t>
  </si>
  <si>
    <t>All years in the input sheet are expressed as financial years. ie 2022 refers to FY2021/22 that covers the period from 1 July 2021 to 30 June 2022</t>
  </si>
  <si>
    <t>MWh</t>
  </si>
  <si>
    <t>Operating cost calculation</t>
  </si>
  <si>
    <t>TNSP owned</t>
  </si>
  <si>
    <t>Central</t>
  </si>
  <si>
    <t>Option 1A</t>
  </si>
  <si>
    <t>Option 1B</t>
  </si>
  <si>
    <t>Option 2A</t>
  </si>
  <si>
    <t>Option 2B</t>
  </si>
  <si>
    <t>Option 2C</t>
  </si>
  <si>
    <t>Option 2D</t>
  </si>
  <si>
    <t>Option 3A</t>
  </si>
  <si>
    <t>Option 3B</t>
  </si>
  <si>
    <t>Option 3C</t>
  </si>
  <si>
    <t>Commission year - central</t>
  </si>
  <si>
    <t>Stage</t>
  </si>
  <si>
    <t>3rd Narrabri Tx</t>
  </si>
  <si>
    <t>Upgrade 969 line to 160 MVA rating</t>
  </si>
  <si>
    <t>Upgrade 9UH line</t>
  </si>
  <si>
    <t>Second 132 kV line between Tamworth and Narrabri</t>
  </si>
  <si>
    <t>Second 132 kV line between Tamworth and Gunnedah</t>
  </si>
  <si>
    <t>New double circuit 132 kV line between Tamworth and Gunnedah; decommission existing 969 line</t>
  </si>
  <si>
    <t>Upgrade 9UH line to 100 MVA rating</t>
  </si>
  <si>
    <t>Upgrade existing 969 line to 135 MVA rating</t>
  </si>
  <si>
    <t>New 132 kV line between Gunnedah and Narrabri</t>
  </si>
  <si>
    <t>330 kV line between Tamworth and Gunnedah operated at 132 kV</t>
  </si>
  <si>
    <t>Rebuild 969 line as double circuit</t>
  </si>
  <si>
    <t>Install 50 MW (50 MWh) BESS at Narrabri 132</t>
  </si>
  <si>
    <t>132 kV line between NETI and Gunnedah 132 kV</t>
  </si>
  <si>
    <t>Option 5A</t>
  </si>
  <si>
    <t>Option 5B</t>
  </si>
  <si>
    <t>Upgrade 968 line to 160 MVA rating</t>
  </si>
  <si>
    <t>Upgrade 969 line to 135 MVA rating</t>
  </si>
  <si>
    <t>Biodiversity offset costs</t>
  </si>
  <si>
    <t>VCR</t>
  </si>
  <si>
    <t>$/MWh</t>
  </si>
  <si>
    <t>Component</t>
  </si>
  <si>
    <t>TNSP NNO operating expenditure</t>
  </si>
  <si>
    <t>Commission year - high</t>
  </si>
  <si>
    <t>High</t>
  </si>
  <si>
    <t>Property allowances</t>
  </si>
  <si>
    <t>Quantity</t>
  </si>
  <si>
    <t>Replacement Cost (based on $125k/pole)</t>
  </si>
  <si>
    <t>2026-2028</t>
  </si>
  <si>
    <t>2029-2033</t>
  </si>
  <si>
    <t>2034-2038</t>
  </si>
  <si>
    <t>2039-2043</t>
  </si>
  <si>
    <t>2044-2046</t>
  </si>
  <si>
    <t>Mid point</t>
  </si>
  <si>
    <t>Annualised cost</t>
  </si>
  <si>
    <t>Low (S2)</t>
  </si>
  <si>
    <t>High (S3)</t>
  </si>
  <si>
    <t>Central (S1)</t>
  </si>
  <si>
    <t>Asset life of wood poles</t>
  </si>
  <si>
    <t>Network capital costs</t>
  </si>
  <si>
    <t>5B</t>
  </si>
  <si>
    <t>3A</t>
  </si>
  <si>
    <t>TNSP payments to NNO</t>
  </si>
  <si>
    <t>Total</t>
  </si>
  <si>
    <t>Avoided unrelated TNSP expenditure (wood pole replacement)</t>
  </si>
  <si>
    <t>Optimal year of wood pole replacement</t>
  </si>
  <si>
    <t>Avoided unrelated TNSP expenditure (market benefits)</t>
  </si>
  <si>
    <t xml:space="preserve"> Option 4 </t>
  </si>
  <si>
    <t>NPV results - no change</t>
  </si>
  <si>
    <t>NPV results - 1 year delay</t>
  </si>
  <si>
    <t>NPV results - 2 year delay</t>
  </si>
  <si>
    <t>NPV results - 2 year delay, 1 year forward</t>
  </si>
  <si>
    <t>NPV results - 2 year delay, 2 year forward</t>
  </si>
  <si>
    <t>NPV results - 1 year delay, 2 year forward</t>
  </si>
  <si>
    <t xml:space="preserve">NPV results - 1 year delay, 1 year forward </t>
  </si>
  <si>
    <t>NPV results - no delay, 1 year forward</t>
  </si>
  <si>
    <t>NPV results - no delay, 2 years forward</t>
  </si>
  <si>
    <t>no change</t>
  </si>
  <si>
    <t>1 year delay</t>
  </si>
  <si>
    <t>2 year delay</t>
  </si>
  <si>
    <t>1 year forward</t>
  </si>
  <si>
    <t>2 years forward</t>
  </si>
  <si>
    <t xml:space="preserve">Battery reinvestment costs </t>
  </si>
  <si>
    <t>Low demand forecast in central scenario</t>
  </si>
  <si>
    <t>High capex</t>
  </si>
  <si>
    <t>Low capex</t>
  </si>
  <si>
    <t>High discount rate</t>
  </si>
  <si>
    <t>Low discount rate</t>
  </si>
  <si>
    <t>Sensitivities 7.5.2 - 7.5.5</t>
  </si>
  <si>
    <t>Avoided involuntary load shedding in NW Slopes</t>
  </si>
  <si>
    <t>Avoided involuntary load shedding outside of NW Slopes</t>
  </si>
  <si>
    <t>North West Slopes PADR economic assessment</t>
  </si>
  <si>
    <t>Legend applied throughout the model template</t>
  </si>
  <si>
    <t>Table Row Name</t>
  </si>
  <si>
    <t>Input Cell</t>
  </si>
  <si>
    <t>Calculation cell</t>
  </si>
  <si>
    <t>Parameter Cell</t>
  </si>
  <si>
    <t>Output Cell</t>
  </si>
  <si>
    <t>% from 1st</t>
  </si>
  <si>
    <t>Sensitivity</t>
  </si>
  <si>
    <t xml:space="preserve">General parameter and option inputs </t>
  </si>
  <si>
    <t>Short description of component</t>
  </si>
  <si>
    <t>Install +50 MVAr (capacitive) -20MVAr (inductive) SVC Gunnedah</t>
  </si>
  <si>
    <t>Install +60 MVAr -20MVAr SVC at Narrabri</t>
  </si>
  <si>
    <t>Build new 132 kV line between Tamworth and Narrabri</t>
  </si>
  <si>
    <t>Build new 160 MVA 132 kV line between Tamworth 330 and Gunnedah</t>
  </si>
  <si>
    <t>Install +50 MVAr -20 MVAr SVC Narrabri 132</t>
  </si>
  <si>
    <t>Build new double circuit 132 kV line between Tamworth and Gunnedah; decommission existing 969 line</t>
  </si>
  <si>
    <t>Install 3rd Narrabri Tx</t>
  </si>
  <si>
    <t>Build new 132 kV line between Gunnedah and Narrabri</t>
  </si>
  <si>
    <t>Build new 330 kV line between Tamworth and Gunnedah operated at 132 kV</t>
  </si>
  <si>
    <t>BESS</t>
  </si>
  <si>
    <t>Redacted to preserve confidentiality</t>
  </si>
  <si>
    <t>50 MVAr SVC Gunnedah</t>
  </si>
  <si>
    <t>60 MVAr SVC at Narrabri</t>
  </si>
  <si>
    <t>50 MVAr SVC Narrabri 132</t>
  </si>
  <si>
    <t>60 MVAr SVC at Narrabri 132</t>
  </si>
  <si>
    <t xml:space="preserve">BESS </t>
  </si>
  <si>
    <t>Full unserved energy inputs under core assumptions (ie, not zeroed out after 2028/29, as outlined in section 6.1 of the PADR)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</si>
</sst>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8">
    <numFmt numFmtId="6" formatCode="&quot;$&quot;#,##0;[Red]\-&quot;$&quot;#,##0"/>
    <numFmt numFmtId="43" formatCode="_-* #,##0.00_-;\-* #,##0.00_-;_-* &quot;-&quot;??_-;_-@_-"/>
    <numFmt numFmtId="164" formatCode="0.0000"/>
    <numFmt numFmtId="165" formatCode="#,##0.0"/>
    <numFmt numFmtId="166" formatCode="_-* #,##0_-;\-* #,##0_-;_-* &quot;-&quot;??_-;_-@_-"/>
    <numFmt numFmtId="167" formatCode="0.0%"/>
    <numFmt numFmtId="168" formatCode="#,##0.0000"/>
    <numFmt numFmtId="169" formatCode="0.0"/>
  </numFmts>
  <fonts count="16" x14ac:knownFonts="1">
    <font>
      <sz val="11"/>
      <color theme="1"/>
      <name val="Arial"/>
      <family val="2"/>
      <scheme val="minor"/>
    </font>
    <font>
      <b/>
      <sz val="11"/>
      <color theme="0"/>
      <name val="Arial"/>
      <family val="2"/>
      <scheme val="minor"/>
    </font>
    <font>
      <sz val="15"/>
      <color theme="1"/>
      <name val="Arial"/>
      <family val="2"/>
      <scheme val="minor"/>
    </font>
    <font>
      <b/>
      <sz val="15"/>
      <color theme="0"/>
      <name val="Arial"/>
      <family val="2"/>
      <scheme val="minor"/>
    </font>
    <font>
      <sz val="8"/>
      <name val="Arial"/>
      <family val="2"/>
      <scheme val="minor"/>
    </font>
    <font>
      <sz val="11"/>
      <color theme="1"/>
      <name val="Arial"/>
      <family val="2"/>
      <scheme val="minor"/>
    </font>
    <font>
      <b/>
      <sz val="12"/>
      <color theme="0"/>
      <name val="Arial"/>
      <family val="2"/>
    </font>
    <font>
      <sz val="12"/>
      <color theme="1"/>
      <name val="Arial"/>
      <family val="2"/>
    </font>
    <font>
      <sz val="11"/>
      <color theme="0"/>
      <name val="Arial"/>
      <family val="2"/>
      <scheme val="minor"/>
    </font>
    <font>
      <b/>
      <sz val="11"/>
      <color theme="1"/>
      <name val="Arial"/>
      <family val="2"/>
      <scheme val="minor"/>
    </font>
    <font>
      <b/>
      <sz val="11"/>
      <color rgb="FFFF0000"/>
      <name val="Arial"/>
      <family val="2"/>
      <scheme val="minor"/>
    </font>
    <font>
      <sz val="11"/>
      <color rgb="FFFF0000"/>
      <name val="Arial"/>
      <family val="2"/>
      <scheme val="minor"/>
    </font>
    <font>
      <b/>
      <sz val="16"/>
      <color theme="0"/>
      <name val="Arial"/>
      <family val="2"/>
      <scheme val="minor"/>
    </font>
    <font>
      <b/>
      <sz val="16"/>
      <color theme="2"/>
      <name val="Arial"/>
      <family val="2"/>
      <scheme val="minor"/>
    </font>
    <font>
      <sz val="11"/>
      <color theme="1"/>
      <name val="Arial"/>
      <family val="2"/>
    </font>
    <font>
      <b/>
      <sz val="11"/>
      <color theme="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rgb="FF008698"/>
        <bgColor indexed="64"/>
      </patternFill>
    </fill>
    <fill>
      <patternFill patternType="solid">
        <fgColor rgb="FF696A6D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262D33"/>
        <bgColor indexed="64"/>
      </patternFill>
    </fill>
    <fill>
      <patternFill patternType="solid">
        <fgColor rgb="FFE0D4A4"/>
        <bgColor indexed="64"/>
      </patternFill>
    </fill>
    <fill>
      <patternFill patternType="solid">
        <fgColor rgb="FF9EC0DB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6C1D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9ECCA6"/>
        <bgColor indexed="64"/>
      </patternFill>
    </fill>
  </fills>
  <borders count="20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3">
    <xf numFmtId="0" fontId="0" fillId="0" borderId="0"/>
    <xf numFmtId="0" fontId="6" fillId="6" borderId="0"/>
    <xf numFmtId="0" fontId="6" fillId="3" borderId="0"/>
    <xf numFmtId="2" fontId="7" fillId="7" borderId="0"/>
    <xf numFmtId="2" fontId="7" fillId="8" borderId="0"/>
    <xf numFmtId="0" fontId="7" fillId="9" borderId="0"/>
    <xf numFmtId="1" fontId="7" fillId="1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7" fillId="0" borderId="0"/>
    <xf numFmtId="0" fontId="12" fillId="2" borderId="0"/>
    <xf numFmtId="2" fontId="7" fillId="10" borderId="0"/>
    <xf numFmtId="2" fontId="7" fillId="14" borderId="0"/>
  </cellStyleXfs>
  <cellXfs count="217">
    <xf numFmtId="0" fontId="0" fillId="0" borderId="0" xfId="0"/>
    <xf numFmtId="0" fontId="2" fillId="2" borderId="0" xfId="0" applyFont="1" applyFill="1"/>
    <xf numFmtId="0" fontId="3" fillId="2" borderId="0" xfId="0" applyFont="1" applyFill="1"/>
    <xf numFmtId="0" fontId="1" fillId="3" borderId="0" xfId="0" applyFont="1" applyFill="1" applyAlignment="1">
      <alignment horizontal="right"/>
    </xf>
    <xf numFmtId="0" fontId="1" fillId="3" borderId="0" xfId="0" applyFont="1" applyFill="1"/>
    <xf numFmtId="0" fontId="0" fillId="4" borderId="0" xfId="0" applyFill="1"/>
    <xf numFmtId="0" fontId="1" fillId="5" borderId="0" xfId="0" applyFont="1" applyFill="1"/>
    <xf numFmtId="0" fontId="0" fillId="5" borderId="0" xfId="0" applyFill="1"/>
    <xf numFmtId="2" fontId="1" fillId="6" borderId="0" xfId="1" applyNumberFormat="1" applyFont="1" applyAlignment="1">
      <alignment vertical="center"/>
    </xf>
    <xf numFmtId="0" fontId="1" fillId="6" borderId="0" xfId="1" applyFont="1"/>
    <xf numFmtId="0" fontId="0" fillId="0" borderId="0" xfId="0" applyFont="1"/>
    <xf numFmtId="0" fontId="1" fillId="3" borderId="0" xfId="2" applyFont="1" applyAlignment="1">
      <alignment horizontal="left" vertical="top" wrapText="1"/>
    </xf>
    <xf numFmtId="0" fontId="1" fillId="3" borderId="0" xfId="2" applyFont="1" applyAlignment="1">
      <alignment horizontal="right" vertical="top" wrapText="1"/>
    </xf>
    <xf numFmtId="0" fontId="0" fillId="0" borderId="0" xfId="0" applyFill="1"/>
    <xf numFmtId="0" fontId="1" fillId="0" borderId="0" xfId="0" applyFont="1" applyFill="1"/>
    <xf numFmtId="0" fontId="1" fillId="3" borderId="0" xfId="2" applyFont="1" applyAlignment="1">
      <alignment horizontal="center" vertical="top" wrapText="1"/>
    </xf>
    <xf numFmtId="0" fontId="0" fillId="4" borderId="0" xfId="0" applyFill="1" applyAlignment="1">
      <alignment horizontal="center"/>
    </xf>
    <xf numFmtId="3" fontId="5" fillId="7" borderId="0" xfId="3" applyNumberFormat="1" applyFont="1"/>
    <xf numFmtId="3" fontId="1" fillId="3" borderId="0" xfId="2" applyNumberFormat="1" applyFont="1" applyAlignment="1">
      <alignment horizontal="left" vertical="top" wrapText="1"/>
    </xf>
    <xf numFmtId="0" fontId="1" fillId="5" borderId="0" xfId="0" applyFont="1" applyFill="1" applyAlignment="1">
      <alignment horizontal="right"/>
    </xf>
    <xf numFmtId="10" fontId="0" fillId="10" borderId="0" xfId="0" applyNumberFormat="1" applyFont="1" applyFill="1" applyAlignment="1">
      <alignment horizontal="right"/>
    </xf>
    <xf numFmtId="164" fontId="0" fillId="10" borderId="0" xfId="0" applyNumberFormat="1" applyFont="1" applyFill="1" applyAlignment="1">
      <alignment horizontal="right"/>
    </xf>
    <xf numFmtId="9" fontId="0" fillId="10" borderId="0" xfId="0" applyNumberFormat="1" applyFont="1" applyFill="1" applyAlignment="1">
      <alignment horizontal="right"/>
    </xf>
    <xf numFmtId="3" fontId="0" fillId="4" borderId="0" xfId="0" applyNumberFormat="1" applyFill="1"/>
    <xf numFmtId="0" fontId="1" fillId="5" borderId="0" xfId="0" applyFont="1" applyFill="1" applyAlignment="1">
      <alignment horizontal="center"/>
    </xf>
    <xf numFmtId="0" fontId="1" fillId="3" borderId="0" xfId="0" applyFont="1" applyFill="1" applyAlignment="1">
      <alignment horizontal="center"/>
    </xf>
    <xf numFmtId="0" fontId="0" fillId="0" borderId="0" xfId="0" applyAlignment="1">
      <alignment horizontal="center"/>
    </xf>
    <xf numFmtId="3" fontId="3" fillId="2" borderId="0" xfId="0" applyNumberFormat="1" applyFont="1" applyFill="1"/>
    <xf numFmtId="3" fontId="0" fillId="0" borderId="0" xfId="0" applyNumberFormat="1"/>
    <xf numFmtId="3" fontId="1" fillId="5" borderId="0" xfId="0" applyNumberFormat="1" applyFont="1" applyFill="1"/>
    <xf numFmtId="3" fontId="1" fillId="5" borderId="0" xfId="0" applyNumberFormat="1" applyFont="1" applyFill="1" applyAlignment="1">
      <alignment horizontal="left"/>
    </xf>
    <xf numFmtId="2" fontId="1" fillId="6" borderId="0" xfId="1" applyNumberFormat="1" applyFont="1"/>
    <xf numFmtId="0" fontId="1" fillId="6" borderId="0" xfId="1" applyFont="1" applyAlignment="1">
      <alignment horizontal="center"/>
    </xf>
    <xf numFmtId="0" fontId="1" fillId="3" borderId="0" xfId="2" applyFont="1"/>
    <xf numFmtId="0" fontId="1" fillId="3" borderId="0" xfId="2" applyFont="1" applyAlignment="1">
      <alignment horizontal="center"/>
    </xf>
    <xf numFmtId="0" fontId="1" fillId="3" borderId="0" xfId="2" applyFont="1" applyAlignment="1">
      <alignment horizontal="right"/>
    </xf>
    <xf numFmtId="2" fontId="0" fillId="9" borderId="0" xfId="5" applyNumberFormat="1" applyFont="1"/>
    <xf numFmtId="0" fontId="0" fillId="9" borderId="0" xfId="5" applyFont="1"/>
    <xf numFmtId="0" fontId="0" fillId="9" borderId="0" xfId="5" applyFont="1" applyAlignment="1">
      <alignment horizontal="center"/>
    </xf>
    <xf numFmtId="3" fontId="0" fillId="8" borderId="0" xfId="4" applyNumberFormat="1" applyFont="1"/>
    <xf numFmtId="0" fontId="0" fillId="9" borderId="0" xfId="5" applyNumberFormat="1" applyFont="1" applyAlignment="1">
      <alignment horizontal="center"/>
    </xf>
    <xf numFmtId="0" fontId="2" fillId="2" borderId="0" xfId="0" applyFont="1" applyFill="1" applyAlignment="1">
      <alignment horizontal="right"/>
    </xf>
    <xf numFmtId="0" fontId="0" fillId="0" borderId="0" xfId="0" applyAlignment="1">
      <alignment horizontal="right"/>
    </xf>
    <xf numFmtId="0" fontId="1" fillId="6" borderId="0" xfId="1" applyFont="1" applyAlignment="1">
      <alignment horizontal="right"/>
    </xf>
    <xf numFmtId="3" fontId="0" fillId="8" borderId="1" xfId="4" applyNumberFormat="1" applyFont="1" applyBorder="1" applyAlignment="1">
      <alignment horizontal="right"/>
    </xf>
    <xf numFmtId="165" fontId="0" fillId="8" borderId="0" xfId="4" applyNumberFormat="1" applyFont="1" applyBorder="1" applyAlignment="1">
      <alignment horizontal="right"/>
    </xf>
    <xf numFmtId="165" fontId="0" fillId="0" borderId="0" xfId="0" applyNumberFormat="1"/>
    <xf numFmtId="0" fontId="1" fillId="5" borderId="0" xfId="0" applyFont="1" applyFill="1" applyAlignment="1">
      <alignment horizontal="left"/>
    </xf>
    <xf numFmtId="2" fontId="0" fillId="0" borderId="0" xfId="0" applyNumberFormat="1"/>
    <xf numFmtId="165" fontId="0" fillId="8" borderId="2" xfId="4" applyNumberFormat="1" applyFont="1" applyBorder="1" applyAlignment="1">
      <alignment horizontal="right"/>
    </xf>
    <xf numFmtId="0" fontId="1" fillId="3" borderId="0" xfId="2" applyFont="1" applyAlignment="1">
      <alignment horizontal="left"/>
    </xf>
    <xf numFmtId="3" fontId="0" fillId="8" borderId="0" xfId="4" applyNumberFormat="1" applyFont="1" applyAlignment="1">
      <alignment horizontal="right"/>
    </xf>
    <xf numFmtId="3" fontId="1" fillId="3" borderId="0" xfId="2" applyNumberFormat="1" applyFont="1" applyAlignment="1">
      <alignment horizontal="right"/>
    </xf>
    <xf numFmtId="3" fontId="1" fillId="3" borderId="0" xfId="2" applyNumberFormat="1" applyFont="1" applyAlignment="1">
      <alignment horizontal="left"/>
    </xf>
    <xf numFmtId="4" fontId="8" fillId="5" borderId="0" xfId="0" applyNumberFormat="1" applyFont="1" applyFill="1" applyAlignment="1">
      <alignment horizontal="right"/>
    </xf>
    <xf numFmtId="3" fontId="5" fillId="11" borderId="0" xfId="3" applyNumberFormat="1" applyFont="1" applyFill="1"/>
    <xf numFmtId="3" fontId="5" fillId="12" borderId="0" xfId="3" applyNumberFormat="1" applyFont="1" applyFill="1"/>
    <xf numFmtId="0" fontId="0" fillId="0" borderId="7" xfId="0" applyBorder="1"/>
    <xf numFmtId="0" fontId="0" fillId="0" borderId="10" xfId="0" applyBorder="1"/>
    <xf numFmtId="0" fontId="5" fillId="7" borderId="0" xfId="3" applyNumberFormat="1" applyFont="1" applyBorder="1" applyAlignment="1">
      <alignment horizontal="center"/>
    </xf>
    <xf numFmtId="3" fontId="0" fillId="8" borderId="1" xfId="4" applyNumberFormat="1" applyFont="1" applyBorder="1"/>
    <xf numFmtId="0" fontId="5" fillId="7" borderId="12" xfId="3" applyNumberFormat="1" applyFont="1" applyBorder="1" applyAlignment="1">
      <alignment horizontal="center"/>
    </xf>
    <xf numFmtId="3" fontId="0" fillId="8" borderId="11" xfId="4" applyNumberFormat="1" applyFont="1" applyBorder="1"/>
    <xf numFmtId="0" fontId="10" fillId="0" borderId="0" xfId="0" applyFont="1"/>
    <xf numFmtId="0" fontId="10" fillId="0" borderId="0" xfId="0" applyFont="1" applyFill="1" applyBorder="1"/>
    <xf numFmtId="3" fontId="5" fillId="13" borderId="0" xfId="3" applyNumberFormat="1" applyFont="1" applyFill="1"/>
    <xf numFmtId="3" fontId="0" fillId="0" borderId="0" xfId="0" applyNumberFormat="1" applyFont="1"/>
    <xf numFmtId="0" fontId="0" fillId="0" borderId="0" xfId="0" applyFont="1" applyAlignment="1">
      <alignment horizontal="right"/>
    </xf>
    <xf numFmtId="6" fontId="0" fillId="0" borderId="0" xfId="0" applyNumberFormat="1" applyFont="1" applyAlignment="1">
      <alignment horizontal="right"/>
    </xf>
    <xf numFmtId="3" fontId="1" fillId="2" borderId="0" xfId="0" applyNumberFormat="1" applyFont="1" applyFill="1"/>
    <xf numFmtId="0" fontId="0" fillId="2" borderId="0" xfId="0" applyFont="1" applyFill="1"/>
    <xf numFmtId="0" fontId="0" fillId="2" borderId="0" xfId="0" applyFont="1" applyFill="1" applyAlignment="1">
      <alignment horizontal="right"/>
    </xf>
    <xf numFmtId="0" fontId="0" fillId="9" borderId="0" xfId="5" applyFont="1" applyAlignment="1">
      <alignment horizontal="left"/>
    </xf>
    <xf numFmtId="3" fontId="1" fillId="6" borderId="0" xfId="1" applyNumberFormat="1" applyFont="1" applyAlignment="1">
      <alignment horizontal="right"/>
    </xf>
    <xf numFmtId="1" fontId="7" fillId="10" borderId="0" xfId="6"/>
    <xf numFmtId="3" fontId="5" fillId="7" borderId="0" xfId="3" applyNumberFormat="1" applyFont="1" applyAlignment="1">
      <alignment horizontal="left" wrapText="1"/>
    </xf>
    <xf numFmtId="0" fontId="0" fillId="0" borderId="0" xfId="0" applyFont="1" applyFill="1"/>
    <xf numFmtId="3" fontId="5" fillId="7" borderId="0" xfId="3" applyNumberFormat="1" applyFont="1" applyAlignment="1">
      <alignment horizontal="left" wrapText="1"/>
    </xf>
    <xf numFmtId="3" fontId="5" fillId="7" borderId="0" xfId="3" applyNumberFormat="1" applyFont="1" applyAlignment="1"/>
    <xf numFmtId="0" fontId="0" fillId="0" borderId="0" xfId="0"/>
    <xf numFmtId="3" fontId="5" fillId="7" borderId="12" xfId="3" applyNumberFormat="1" applyFont="1" applyBorder="1" applyAlignment="1"/>
    <xf numFmtId="3" fontId="5" fillId="7" borderId="12" xfId="3" applyNumberFormat="1" applyFont="1" applyBorder="1" applyAlignment="1">
      <alignment horizontal="left" wrapText="1"/>
    </xf>
    <xf numFmtId="0" fontId="0" fillId="0" borderId="0" xfId="0"/>
    <xf numFmtId="3" fontId="0" fillId="4" borderId="0" xfId="0" applyNumberFormat="1" applyFill="1" applyAlignment="1">
      <alignment horizontal="left"/>
    </xf>
    <xf numFmtId="0" fontId="0" fillId="0" borderId="0" xfId="0"/>
    <xf numFmtId="3" fontId="5" fillId="7" borderId="0" xfId="3" applyNumberFormat="1" applyFont="1" applyAlignment="1">
      <alignment horizontal="left" wrapText="1"/>
    </xf>
    <xf numFmtId="2" fontId="7" fillId="7" borderId="0" xfId="3"/>
    <xf numFmtId="2" fontId="5" fillId="7" borderId="0" xfId="3" applyFont="1"/>
    <xf numFmtId="0" fontId="0" fillId="0" borderId="0" xfId="0"/>
    <xf numFmtId="3" fontId="5" fillId="7" borderId="0" xfId="3" applyNumberFormat="1" applyFont="1" applyAlignment="1">
      <alignment horizontal="left" wrapText="1"/>
    </xf>
    <xf numFmtId="0" fontId="7" fillId="9" borderId="0" xfId="5"/>
    <xf numFmtId="0" fontId="0" fillId="0" borderId="0" xfId="0"/>
    <xf numFmtId="166" fontId="0" fillId="10" borderId="0" xfId="8" applyNumberFormat="1" applyFont="1" applyFill="1" applyAlignment="1">
      <alignment horizontal="right"/>
    </xf>
    <xf numFmtId="3" fontId="5" fillId="8" borderId="1" xfId="4" applyNumberFormat="1" applyFont="1" applyBorder="1"/>
    <xf numFmtId="0" fontId="0" fillId="0" borderId="0" xfId="0"/>
    <xf numFmtId="3" fontId="5" fillId="7" borderId="12" xfId="3" applyNumberFormat="1" applyFont="1" applyBorder="1"/>
    <xf numFmtId="3" fontId="5" fillId="7" borderId="12" xfId="3" applyNumberFormat="1" applyFont="1" applyBorder="1" applyAlignment="1">
      <alignment horizontal="left"/>
    </xf>
    <xf numFmtId="1" fontId="0" fillId="9" borderId="0" xfId="5" applyNumberFormat="1" applyFont="1" applyAlignment="1">
      <alignment horizontal="left"/>
    </xf>
    <xf numFmtId="3" fontId="0" fillId="8" borderId="13" xfId="4" applyNumberFormat="1" applyFont="1" applyBorder="1"/>
    <xf numFmtId="3" fontId="0" fillId="8" borderId="0" xfId="4" applyNumberFormat="1" applyFont="1" applyBorder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11" fillId="0" borderId="0" xfId="0" applyFont="1"/>
    <xf numFmtId="0" fontId="0" fillId="0" borderId="0" xfId="0"/>
    <xf numFmtId="0" fontId="0" fillId="0" borderId="0" xfId="0"/>
    <xf numFmtId="0" fontId="6" fillId="6" borderId="0" xfId="1"/>
    <xf numFmtId="3" fontId="5" fillId="7" borderId="0" xfId="3" applyNumberFormat="1" applyFont="1" applyFill="1"/>
    <xf numFmtId="3" fontId="5" fillId="7" borderId="0" xfId="8" applyNumberFormat="1" applyFont="1" applyFill="1"/>
    <xf numFmtId="3" fontId="5" fillId="7" borderId="0" xfId="3" applyNumberFormat="1" applyFont="1" applyBorder="1"/>
    <xf numFmtId="167" fontId="0" fillId="0" borderId="0" xfId="7" applyNumberFormat="1" applyFont="1"/>
    <xf numFmtId="0" fontId="5" fillId="7" borderId="0" xfId="3" applyNumberFormat="1" applyFont="1" applyFill="1" applyBorder="1"/>
    <xf numFmtId="0" fontId="5" fillId="7" borderId="12" xfId="3" applyNumberFormat="1" applyFont="1" applyFill="1" applyBorder="1"/>
    <xf numFmtId="1" fontId="5" fillId="7" borderId="0" xfId="3" applyNumberFormat="1" applyFont="1" applyFill="1" applyBorder="1"/>
    <xf numFmtId="0" fontId="0" fillId="9" borderId="16" xfId="5" applyFont="1" applyBorder="1" applyAlignment="1">
      <alignment horizontal="center"/>
    </xf>
    <xf numFmtId="0" fontId="0" fillId="0" borderId="0" xfId="0"/>
    <xf numFmtId="0" fontId="0" fillId="0" borderId="0" xfId="0"/>
    <xf numFmtId="0" fontId="0" fillId="7" borderId="0" xfId="0" applyFill="1"/>
    <xf numFmtId="2" fontId="0" fillId="7" borderId="0" xfId="0" applyNumberFormat="1" applyFill="1"/>
    <xf numFmtId="2" fontId="5" fillId="8" borderId="0" xfId="4" applyFont="1"/>
    <xf numFmtId="3" fontId="5" fillId="7" borderId="14" xfId="3" applyNumberFormat="1" applyFont="1" applyFill="1" applyBorder="1"/>
    <xf numFmtId="3" fontId="5" fillId="7" borderId="0" xfId="3" applyNumberFormat="1" applyFont="1" applyFill="1" applyBorder="1"/>
    <xf numFmtId="3" fontId="5" fillId="7" borderId="12" xfId="3" applyNumberFormat="1" applyFont="1" applyFill="1" applyBorder="1"/>
    <xf numFmtId="3" fontId="5" fillId="7" borderId="0" xfId="3" applyNumberFormat="1" applyFont="1" applyFill="1" applyBorder="1" applyAlignment="1">
      <alignment horizontal="left"/>
    </xf>
    <xf numFmtId="0" fontId="5" fillId="7" borderId="0" xfId="3" applyNumberFormat="1" applyFont="1" applyFill="1" applyBorder="1" applyAlignment="1">
      <alignment horizontal="right"/>
    </xf>
    <xf numFmtId="3" fontId="5" fillId="7" borderId="12" xfId="3" applyNumberFormat="1" applyFont="1" applyFill="1" applyBorder="1" applyAlignment="1">
      <alignment horizontal="left"/>
    </xf>
    <xf numFmtId="0" fontId="5" fillId="7" borderId="12" xfId="3" applyNumberFormat="1" applyFont="1" applyFill="1" applyBorder="1" applyAlignment="1">
      <alignment horizontal="right"/>
    </xf>
    <xf numFmtId="2" fontId="5" fillId="7" borderId="0" xfId="3" applyFont="1" applyFill="1"/>
    <xf numFmtId="1" fontId="5" fillId="7" borderId="0" xfId="3" applyNumberFormat="1" applyFont="1" applyFill="1" applyAlignment="1">
      <alignment horizontal="left"/>
    </xf>
    <xf numFmtId="2" fontId="5" fillId="7" borderId="12" xfId="3" applyFont="1" applyFill="1" applyBorder="1"/>
    <xf numFmtId="1" fontId="5" fillId="7" borderId="12" xfId="3" applyNumberFormat="1" applyFont="1" applyFill="1" applyBorder="1" applyAlignment="1">
      <alignment horizontal="left"/>
    </xf>
    <xf numFmtId="0" fontId="0" fillId="0" borderId="0" xfId="0"/>
    <xf numFmtId="0" fontId="0" fillId="9" borderId="0" xfId="0" applyFill="1"/>
    <xf numFmtId="0" fontId="0" fillId="9" borderId="0" xfId="0" applyFill="1" applyAlignment="1">
      <alignment horizontal="left"/>
    </xf>
    <xf numFmtId="0" fontId="0" fillId="9" borderId="0" xfId="0" applyFill="1" applyAlignment="1">
      <alignment horizontal="center"/>
    </xf>
    <xf numFmtId="3" fontId="0" fillId="9" borderId="0" xfId="0" applyNumberFormat="1" applyFill="1"/>
    <xf numFmtId="3" fontId="0" fillId="9" borderId="0" xfId="0" applyNumberFormat="1" applyFill="1" applyAlignment="1">
      <alignment horizontal="left"/>
    </xf>
    <xf numFmtId="3" fontId="0" fillId="9" borderId="0" xfId="0" applyNumberFormat="1" applyFill="1" applyBorder="1"/>
    <xf numFmtId="3" fontId="0" fillId="9" borderId="0" xfId="0" applyNumberFormat="1" applyFill="1" applyBorder="1" applyAlignment="1">
      <alignment horizontal="left"/>
    </xf>
    <xf numFmtId="3" fontId="11" fillId="9" borderId="0" xfId="0" applyNumberFormat="1" applyFont="1" applyFill="1" applyBorder="1"/>
    <xf numFmtId="0" fontId="0" fillId="9" borderId="0" xfId="0" applyFill="1" applyBorder="1" applyAlignment="1">
      <alignment horizontal="center"/>
    </xf>
    <xf numFmtId="0" fontId="6" fillId="3" borderId="0" xfId="2"/>
    <xf numFmtId="0" fontId="0" fillId="0" borderId="0" xfId="0"/>
    <xf numFmtId="0" fontId="0" fillId="0" borderId="0" xfId="0"/>
    <xf numFmtId="10" fontId="0" fillId="0" borderId="0" xfId="7" applyNumberFormat="1" applyFont="1"/>
    <xf numFmtId="168" fontId="0" fillId="0" borderId="0" xfId="0" applyNumberFormat="1"/>
    <xf numFmtId="169" fontId="0" fillId="0" borderId="0" xfId="0" applyNumberFormat="1"/>
    <xf numFmtId="0" fontId="1" fillId="3" borderId="0" xfId="2" applyFont="1" applyAlignment="1">
      <alignment horizontal="left" vertical="top" wrapText="1"/>
    </xf>
    <xf numFmtId="0" fontId="0" fillId="0" borderId="0" xfId="0"/>
    <xf numFmtId="0" fontId="0" fillId="0" borderId="0" xfId="0"/>
    <xf numFmtId="0" fontId="9" fillId="0" borderId="0" xfId="0" applyFont="1"/>
    <xf numFmtId="10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13" fillId="0" borderId="0" xfId="0" applyFont="1"/>
    <xf numFmtId="0" fontId="6" fillId="6" borderId="3" xfId="1" applyBorder="1" applyAlignment="1">
      <alignment vertical="top"/>
    </xf>
    <xf numFmtId="0" fontId="6" fillId="6" borderId="4" xfId="1" applyBorder="1" applyAlignment="1">
      <alignment vertical="top"/>
    </xf>
    <xf numFmtId="0" fontId="6" fillId="6" borderId="5" xfId="1" applyBorder="1" applyAlignment="1">
      <alignment vertical="top"/>
    </xf>
    <xf numFmtId="0" fontId="7" fillId="9" borderId="6" xfId="5" applyBorder="1"/>
    <xf numFmtId="2" fontId="7" fillId="7" borderId="6" xfId="3" applyBorder="1"/>
    <xf numFmtId="2" fontId="7" fillId="8" borderId="0" xfId="4"/>
    <xf numFmtId="1" fontId="7" fillId="10" borderId="6" xfId="6" applyBorder="1"/>
    <xf numFmtId="2" fontId="7" fillId="14" borderId="9" xfId="12" applyBorder="1"/>
    <xf numFmtId="2" fontId="7" fillId="14" borderId="8" xfId="12" applyFill="1" applyBorder="1"/>
    <xf numFmtId="169" fontId="7" fillId="14" borderId="0" xfId="12" applyNumberFormat="1"/>
    <xf numFmtId="1" fontId="7" fillId="14" borderId="0" xfId="12" applyNumberFormat="1"/>
    <xf numFmtId="2" fontId="7" fillId="8" borderId="6" xfId="4" applyFill="1" applyBorder="1"/>
    <xf numFmtId="169" fontId="0" fillId="8" borderId="0" xfId="0" applyNumberFormat="1" applyFill="1"/>
    <xf numFmtId="0" fontId="9" fillId="0" borderId="17" xfId="0" applyFont="1" applyBorder="1"/>
    <xf numFmtId="0" fontId="0" fillId="0" borderId="16" xfId="0" applyFont="1" applyBorder="1"/>
    <xf numFmtId="0" fontId="0" fillId="0" borderId="16" xfId="0" applyFont="1" applyFill="1" applyBorder="1"/>
    <xf numFmtId="0" fontId="0" fillId="0" borderId="18" xfId="0" applyFont="1" applyBorder="1"/>
    <xf numFmtId="3" fontId="5" fillId="7" borderId="14" xfId="3" applyNumberFormat="1" applyFont="1" applyFill="1" applyBorder="1" applyAlignment="1">
      <alignment horizontal="left"/>
    </xf>
    <xf numFmtId="0" fontId="5" fillId="7" borderId="14" xfId="3" applyNumberFormat="1" applyFont="1" applyFill="1" applyBorder="1"/>
    <xf numFmtId="0" fontId="5" fillId="7" borderId="14" xfId="3" applyNumberFormat="1" applyFont="1" applyBorder="1" applyAlignment="1">
      <alignment horizontal="center"/>
    </xf>
    <xf numFmtId="3" fontId="0" fillId="8" borderId="15" xfId="4" applyNumberFormat="1" applyFont="1" applyBorder="1"/>
    <xf numFmtId="3" fontId="0" fillId="7" borderId="0" xfId="4" applyNumberFormat="1" applyFont="1" applyFill="1" applyBorder="1"/>
    <xf numFmtId="9" fontId="7" fillId="14" borderId="0" xfId="7" applyFont="1" applyFill="1"/>
    <xf numFmtId="3" fontId="5" fillId="7" borderId="13" xfId="3" applyNumberFormat="1" applyFont="1" applyBorder="1"/>
    <xf numFmtId="2" fontId="5" fillId="7" borderId="13" xfId="3" applyFont="1" applyBorder="1"/>
    <xf numFmtId="165" fontId="0" fillId="8" borderId="0" xfId="4" applyNumberFormat="1" applyFont="1" applyBorder="1" applyAlignment="1"/>
    <xf numFmtId="169" fontId="0" fillId="7" borderId="0" xfId="0" applyNumberFormat="1" applyFill="1"/>
    <xf numFmtId="2" fontId="0" fillId="9" borderId="16" xfId="5" applyNumberFormat="1" applyFont="1" applyBorder="1"/>
    <xf numFmtId="1" fontId="0" fillId="9" borderId="16" xfId="5" applyNumberFormat="1" applyFont="1" applyBorder="1" applyAlignment="1">
      <alignment horizontal="left"/>
    </xf>
    <xf numFmtId="0" fontId="0" fillId="9" borderId="16" xfId="5" applyNumberFormat="1" applyFont="1" applyBorder="1" applyAlignment="1">
      <alignment horizontal="center"/>
    </xf>
    <xf numFmtId="3" fontId="0" fillId="8" borderId="18" xfId="4" applyNumberFormat="1" applyFont="1" applyBorder="1" applyAlignment="1">
      <alignment horizontal="right"/>
    </xf>
    <xf numFmtId="3" fontId="0" fillId="8" borderId="0" xfId="4" applyNumberFormat="1" applyFont="1" applyBorder="1" applyAlignment="1">
      <alignment horizontal="right"/>
    </xf>
    <xf numFmtId="3" fontId="0" fillId="14" borderId="1" xfId="4" applyNumberFormat="1" applyFont="1" applyFill="1" applyBorder="1" applyAlignment="1">
      <alignment horizontal="right"/>
    </xf>
    <xf numFmtId="3" fontId="0" fillId="14" borderId="0" xfId="4" applyNumberFormat="1" applyFont="1" applyFill="1"/>
    <xf numFmtId="169" fontId="6" fillId="6" borderId="0" xfId="1" applyNumberFormat="1"/>
    <xf numFmtId="169" fontId="6" fillId="3" borderId="0" xfId="2" applyNumberFormat="1"/>
    <xf numFmtId="167" fontId="7" fillId="14" borderId="0" xfId="7" applyNumberFormat="1" applyFont="1" applyFill="1"/>
    <xf numFmtId="3" fontId="5" fillId="7" borderId="0" xfId="3" applyNumberFormat="1" applyFont="1" applyAlignment="1">
      <alignment horizontal="left" wrapText="1"/>
    </xf>
    <xf numFmtId="3" fontId="5" fillId="7" borderId="0" xfId="3" applyNumberFormat="1" applyFont="1" applyAlignment="1">
      <alignment horizontal="left" vertical="center" wrapText="1"/>
    </xf>
    <xf numFmtId="3" fontId="5" fillId="7" borderId="12" xfId="3" applyNumberFormat="1" applyFont="1" applyBorder="1" applyAlignment="1">
      <alignment horizontal="left" vertical="center" wrapText="1"/>
    </xf>
    <xf numFmtId="0" fontId="0" fillId="0" borderId="0" xfId="0"/>
    <xf numFmtId="0" fontId="6" fillId="3" borderId="0" xfId="2" applyAlignment="1">
      <alignment horizontal="center"/>
    </xf>
    <xf numFmtId="0" fontId="6" fillId="3" borderId="0" xfId="2" applyAlignment="1">
      <alignment horizontal="center" vertical="center"/>
    </xf>
    <xf numFmtId="0" fontId="6" fillId="6" borderId="0" xfId="1" applyAlignment="1">
      <alignment horizontal="center"/>
    </xf>
    <xf numFmtId="2" fontId="14" fillId="7" borderId="0" xfId="3" applyFont="1" applyFill="1"/>
    <xf numFmtId="0" fontId="15" fillId="6" borderId="0" xfId="1" applyFont="1"/>
    <xf numFmtId="1" fontId="14" fillId="7" borderId="0" xfId="3" applyNumberFormat="1" applyFont="1"/>
    <xf numFmtId="1" fontId="14" fillId="7" borderId="0" xfId="3" applyNumberFormat="1" applyFont="1" applyAlignment="1">
      <alignment horizontal="left"/>
    </xf>
    <xf numFmtId="1" fontId="14" fillId="7" borderId="0" xfId="3" applyNumberFormat="1" applyFont="1" applyAlignment="1">
      <alignment horizontal="center"/>
    </xf>
    <xf numFmtId="3" fontId="5" fillId="8" borderId="0" xfId="4" applyNumberFormat="1" applyFont="1" applyBorder="1"/>
    <xf numFmtId="1" fontId="14" fillId="7" borderId="0" xfId="3" applyNumberFormat="1" applyFont="1" applyFill="1"/>
    <xf numFmtId="1" fontId="14" fillId="7" borderId="0" xfId="3" applyNumberFormat="1" applyFont="1" applyFill="1" applyAlignment="1">
      <alignment horizontal="left"/>
    </xf>
    <xf numFmtId="1" fontId="14" fillId="7" borderId="0" xfId="3" applyNumberFormat="1" applyFont="1" applyFill="1" applyAlignment="1">
      <alignment horizontal="center"/>
    </xf>
    <xf numFmtId="3" fontId="5" fillId="7" borderId="19" xfId="3" applyNumberFormat="1" applyFont="1" applyFill="1" applyBorder="1"/>
    <xf numFmtId="3" fontId="0" fillId="7" borderId="12" xfId="4" applyNumberFormat="1" applyFont="1" applyFill="1" applyBorder="1"/>
    <xf numFmtId="2" fontId="14" fillId="7" borderId="12" xfId="3" applyFont="1" applyFill="1" applyBorder="1"/>
    <xf numFmtId="3" fontId="5" fillId="7" borderId="19" xfId="3" applyNumberFormat="1" applyFont="1" applyBorder="1"/>
  </cellXfs>
  <cellStyles count="13">
    <cellStyle name="Calculation Cell" xfId="4" xr:uid="{B9B55694-FD6A-441F-8BAD-76DAF98790A8}"/>
    <cellStyle name="Comma" xfId="8" builtinId="3"/>
    <cellStyle name="Header 1" xfId="10" xr:uid="{7C5798F9-E5D2-4012-86C7-D80B34D28DE7}"/>
    <cellStyle name="Header 2" xfId="1" xr:uid="{3B062291-4C59-4BFF-8014-7AEA90EA8841}"/>
    <cellStyle name="Input Cell" xfId="3" xr:uid="{A4BAD18F-C9AD-4C17-8D0D-FF250F775297}"/>
    <cellStyle name="Normal" xfId="0" builtinId="0"/>
    <cellStyle name="Normal 2" xfId="9" xr:uid="{A3717DC2-56FA-4D5B-9AFD-5E1060D8E813}"/>
    <cellStyle name="Output Cell" xfId="12" xr:uid="{51FE6CE1-BD02-4914-A08E-A17DAFC7F764}"/>
    <cellStyle name="Parameter Cell" xfId="6" xr:uid="{69F41AEC-C907-4C4E-91D4-C7599A2FA61D}"/>
    <cellStyle name="Parameter Cell 2" xfId="11" xr:uid="{B889E48E-9DE7-4E2E-9A15-00A807B87B50}"/>
    <cellStyle name="Percent" xfId="7" builtinId="5"/>
    <cellStyle name="Table Header" xfId="2" xr:uid="{2EED20C0-8929-4585-9BB3-563B663A56B5}"/>
    <cellStyle name="Table Row Name" xfId="5" xr:uid="{488C922C-BA85-4F8F-9702-4864984102C3}"/>
  </cellStyles>
  <dxfs count="0"/>
  <tableStyles count="1" defaultTableStyle="TableStyleMedium2" defaultPivotStyle="PivotStyleLight16">
    <tableStyle name="Invisible" pivot="0" table="0" count="0" xr9:uid="{88903E76-1DA5-4E9C-B5AC-7EFD0BDAE2B8}"/>
  </tableStyles>
  <colors>
    <mruColors>
      <color rgb="FFE0D4A4"/>
      <color rgb="FF9EC0DB"/>
      <color rgb="FF9ECCA6"/>
      <color rgb="FFB5A991"/>
      <color rgb="FFC9C0AF"/>
      <color rgb="FF696A6D"/>
      <color rgb="FF00869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Results!$D$26</c:f>
              <c:strCache>
                <c:ptCount val="1"/>
                <c:pt idx="0">
                  <c:v>Central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dPt>
            <c:idx val="1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1D8-4787-AEC4-3A54CC3A7940}"/>
              </c:ext>
            </c:extLst>
          </c:dPt>
          <c:cat>
            <c:strRef>
              <c:f>Results!$B$27:$B$37</c:f>
              <c:strCache>
                <c:ptCount val="11"/>
                <c:pt idx="0">
                  <c:v>Option 1A</c:v>
                </c:pt>
                <c:pt idx="1">
                  <c:v>Option 1B</c:v>
                </c:pt>
                <c:pt idx="2">
                  <c:v>Option 2A</c:v>
                </c:pt>
                <c:pt idx="3">
                  <c:v>Option 2B</c:v>
                </c:pt>
                <c:pt idx="4">
                  <c:v>Option 2C</c:v>
                </c:pt>
                <c:pt idx="5">
                  <c:v>Option 2D</c:v>
                </c:pt>
                <c:pt idx="6">
                  <c:v>Option 3A</c:v>
                </c:pt>
                <c:pt idx="7">
                  <c:v>Option 3B</c:v>
                </c:pt>
                <c:pt idx="8">
                  <c:v>Option 3C</c:v>
                </c:pt>
                <c:pt idx="9">
                  <c:v>Option 5A</c:v>
                </c:pt>
                <c:pt idx="10">
                  <c:v>Option 5B</c:v>
                </c:pt>
              </c:strCache>
            </c:strRef>
          </c:cat>
          <c:val>
            <c:numRef>
              <c:f>Results!$D$27:$D$37</c:f>
              <c:numCache>
                <c:formatCode>0.0</c:formatCode>
                <c:ptCount val="11"/>
                <c:pt idx="0">
                  <c:v>68.742850382043684</c:v>
                </c:pt>
                <c:pt idx="1">
                  <c:v>331.61501515249</c:v>
                </c:pt>
                <c:pt idx="2">
                  <c:v>107.99953867816497</c:v>
                </c:pt>
                <c:pt idx="3">
                  <c:v>194.17039611454913</c:v>
                </c:pt>
                <c:pt idx="4">
                  <c:v>177.00415344488701</c:v>
                </c:pt>
                <c:pt idx="5">
                  <c:v>52.066175842751385</c:v>
                </c:pt>
                <c:pt idx="6">
                  <c:v>439.1745570832469</c:v>
                </c:pt>
                <c:pt idx="7">
                  <c:v>381.35146970411603</c:v>
                </c:pt>
                <c:pt idx="8">
                  <c:v>419.18326948929905</c:v>
                </c:pt>
                <c:pt idx="9">
                  <c:v>534.23830927718757</c:v>
                </c:pt>
                <c:pt idx="10">
                  <c:v>566.94435736832452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DA-48E8-A087-CC604F993A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12644544"/>
        <c:axId val="912643232"/>
      </c:barChart>
      <c:catAx>
        <c:axId val="912644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643232"/>
        <c:crosses val="autoZero"/>
        <c:auto val="1"/>
        <c:lblAlgn val="ctr"/>
        <c:lblOffset val="100"/>
        <c:noMultiLvlLbl val="0"/>
      </c:catAx>
      <c:valAx>
        <c:axId val="912643232"/>
        <c:scaling>
          <c:orientation val="minMax"/>
          <c:max val="1100"/>
          <c:min val="-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 NPV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644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Results!$C$142</c:f>
              <c:strCache>
                <c:ptCount val="1"/>
                <c:pt idx="0">
                  <c:v>Central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Results!$B$143:$B$154</c15:sqref>
                  </c15:fullRef>
                </c:ext>
              </c:extLst>
              <c:f>(Results!$B$143:$B$151,Results!$B$153:$B$154)</c:f>
              <c:strCache>
                <c:ptCount val="11"/>
                <c:pt idx="0">
                  <c:v>Option 1A</c:v>
                </c:pt>
                <c:pt idx="1">
                  <c:v>Option 1B</c:v>
                </c:pt>
                <c:pt idx="2">
                  <c:v>Option 2A</c:v>
                </c:pt>
                <c:pt idx="3">
                  <c:v>Option 2B</c:v>
                </c:pt>
                <c:pt idx="4">
                  <c:v>Option 2C</c:v>
                </c:pt>
                <c:pt idx="5">
                  <c:v>Option 2D</c:v>
                </c:pt>
                <c:pt idx="6">
                  <c:v>Option 3A</c:v>
                </c:pt>
                <c:pt idx="7">
                  <c:v>Option 3B</c:v>
                </c:pt>
                <c:pt idx="8">
                  <c:v>Option 3C</c:v>
                </c:pt>
                <c:pt idx="9">
                  <c:v>Option 5A</c:v>
                </c:pt>
                <c:pt idx="10">
                  <c:v>Option 5B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Results!$C$143:$C$154</c15:sqref>
                  </c15:fullRef>
                </c:ext>
              </c:extLst>
              <c:f>(Results!$C$143:$C$151,Results!$C$153:$C$154)</c:f>
              <c:numCache>
                <c:formatCode>0.0</c:formatCode>
                <c:ptCount val="11"/>
                <c:pt idx="0">
                  <c:v>68.742850382043684</c:v>
                </c:pt>
                <c:pt idx="1">
                  <c:v>331.61501515249</c:v>
                </c:pt>
                <c:pt idx="2">
                  <c:v>107.99953867816497</c:v>
                </c:pt>
                <c:pt idx="3">
                  <c:v>194.17039611454913</c:v>
                </c:pt>
                <c:pt idx="4">
                  <c:v>177.00415344488701</c:v>
                </c:pt>
                <c:pt idx="5">
                  <c:v>52.066175842751385</c:v>
                </c:pt>
                <c:pt idx="6">
                  <c:v>439.1745570832469</c:v>
                </c:pt>
                <c:pt idx="7">
                  <c:v>381.35146970411603</c:v>
                </c:pt>
                <c:pt idx="8">
                  <c:v>419.18326948929905</c:v>
                </c:pt>
                <c:pt idx="9">
                  <c:v>534.23830927718757</c:v>
                </c:pt>
                <c:pt idx="10">
                  <c:v>566.94435736832452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0D-4D3C-B4C3-280B9D8A8EA8}"/>
            </c:ext>
          </c:extLst>
        </c:ser>
        <c:ser>
          <c:idx val="1"/>
          <c:order val="1"/>
          <c:tx>
            <c:strRef>
              <c:f>Results!$D$142</c:f>
              <c:strCache>
                <c:ptCount val="1"/>
                <c:pt idx="0">
                  <c:v>Sensitivity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Results!$B$143:$B$154</c15:sqref>
                  </c15:fullRef>
                </c:ext>
              </c:extLst>
              <c:f>(Results!$B$143:$B$151,Results!$B$153:$B$154)</c:f>
              <c:strCache>
                <c:ptCount val="11"/>
                <c:pt idx="0">
                  <c:v>Option 1A</c:v>
                </c:pt>
                <c:pt idx="1">
                  <c:v>Option 1B</c:v>
                </c:pt>
                <c:pt idx="2">
                  <c:v>Option 2A</c:v>
                </c:pt>
                <c:pt idx="3">
                  <c:v>Option 2B</c:v>
                </c:pt>
                <c:pt idx="4">
                  <c:v>Option 2C</c:v>
                </c:pt>
                <c:pt idx="5">
                  <c:v>Option 2D</c:v>
                </c:pt>
                <c:pt idx="6">
                  <c:v>Option 3A</c:v>
                </c:pt>
                <c:pt idx="7">
                  <c:v>Option 3B</c:v>
                </c:pt>
                <c:pt idx="8">
                  <c:v>Option 3C</c:v>
                </c:pt>
                <c:pt idx="9">
                  <c:v>Option 5A</c:v>
                </c:pt>
                <c:pt idx="10">
                  <c:v>Option 5B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Results!$D$143:$D$154</c15:sqref>
                  </c15:fullRef>
                </c:ext>
              </c:extLst>
              <c:f>(Results!$D$143:$D$151,Results!$D$153:$D$154)</c:f>
              <c:numCache>
                <c:formatCode>0.0</c:formatCode>
                <c:ptCount val="11"/>
                <c:pt idx="0">
                  <c:v>-67.378766666215739</c:v>
                </c:pt>
                <c:pt idx="1">
                  <c:v>-38.599929900248419</c:v>
                </c:pt>
                <c:pt idx="2">
                  <c:v>-62.850833702166696</c:v>
                </c:pt>
                <c:pt idx="3">
                  <c:v>-45.016158932908354</c:v>
                </c:pt>
                <c:pt idx="4">
                  <c:v>-85.809361907622758</c:v>
                </c:pt>
                <c:pt idx="5">
                  <c:v>-118.7841965375803</c:v>
                </c:pt>
                <c:pt idx="6">
                  <c:v>1.0945246436608136</c:v>
                </c:pt>
                <c:pt idx="7">
                  <c:v>-56.728562735469865</c:v>
                </c:pt>
                <c:pt idx="8">
                  <c:v>-18.896762950287055</c:v>
                </c:pt>
                <c:pt idx="9">
                  <c:v>3.0910453042809962</c:v>
                </c:pt>
                <c:pt idx="10">
                  <c:v>22.149430938311294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0D-4D3C-B4C3-280B9D8A8E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95882959"/>
        <c:axId val="895890863"/>
      </c:barChart>
      <c:catAx>
        <c:axId val="8958829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5890863"/>
        <c:crosses val="autoZero"/>
        <c:auto val="1"/>
        <c:lblAlgn val="ctr"/>
        <c:lblOffset val="100"/>
        <c:noMultiLvlLbl val="0"/>
      </c:catAx>
      <c:valAx>
        <c:axId val="895890863"/>
        <c:scaling>
          <c:orientation val="minMax"/>
          <c:max val="1100"/>
          <c:min val="-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NPV, $m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58829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Results!$C$158</c:f>
              <c:strCache>
                <c:ptCount val="1"/>
                <c:pt idx="0">
                  <c:v>Weighted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Results!$B$159:$B$170</c15:sqref>
                  </c15:fullRef>
                </c:ext>
              </c:extLst>
              <c:f>(Results!$B$159:$B$167,Results!$B$169:$B$170)</c:f>
              <c:strCache>
                <c:ptCount val="11"/>
                <c:pt idx="0">
                  <c:v>Option 1A</c:v>
                </c:pt>
                <c:pt idx="1">
                  <c:v>Option 1B</c:v>
                </c:pt>
                <c:pt idx="2">
                  <c:v>Option 2A</c:v>
                </c:pt>
                <c:pt idx="3">
                  <c:v>Option 2B</c:v>
                </c:pt>
                <c:pt idx="4">
                  <c:v>Option 2C</c:v>
                </c:pt>
                <c:pt idx="5">
                  <c:v>Option 2D</c:v>
                </c:pt>
                <c:pt idx="6">
                  <c:v>Option 3A</c:v>
                </c:pt>
                <c:pt idx="7">
                  <c:v>Option 3B</c:v>
                </c:pt>
                <c:pt idx="8">
                  <c:v>Option 3C</c:v>
                </c:pt>
                <c:pt idx="9">
                  <c:v>Option 5A</c:v>
                </c:pt>
                <c:pt idx="10">
                  <c:v>Option 5B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Results!$C$159:$C$170</c15:sqref>
                  </c15:fullRef>
                </c:ext>
              </c:extLst>
              <c:f>(Results!$C$159:$C$167,Results!$C$169:$C$170)</c:f>
              <c:numCache>
                <c:formatCode>0.0</c:formatCode>
                <c:ptCount val="11"/>
                <c:pt idx="0">
                  <c:v>109.40644385863278</c:v>
                </c:pt>
                <c:pt idx="1">
                  <c:v>337.69479835977103</c:v>
                </c:pt>
                <c:pt idx="2">
                  <c:v>118.17402501450319</c:v>
                </c:pt>
                <c:pt idx="3">
                  <c:v>186.45649998516066</c:v>
                </c:pt>
                <c:pt idx="4">
                  <c:v>185.7020707457541</c:v>
                </c:pt>
                <c:pt idx="5">
                  <c:v>63.899154885173083</c:v>
                </c:pt>
                <c:pt idx="6">
                  <c:v>410.31398196070103</c:v>
                </c:pt>
                <c:pt idx="7">
                  <c:v>368.22333898170172</c:v>
                </c:pt>
                <c:pt idx="8">
                  <c:v>397.82432964729441</c:v>
                </c:pt>
                <c:pt idx="9">
                  <c:v>507.16301851120363</c:v>
                </c:pt>
                <c:pt idx="10">
                  <c:v>539.98316667108668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7F-4AEA-8E22-6B75F6C5235C}"/>
            </c:ext>
          </c:extLst>
        </c:ser>
        <c:ser>
          <c:idx val="1"/>
          <c:order val="1"/>
          <c:tx>
            <c:strRef>
              <c:f>Results!$D$158</c:f>
              <c:strCache>
                <c:ptCount val="1"/>
                <c:pt idx="0">
                  <c:v>Sensitivity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Results!$B$159:$B$170</c15:sqref>
                  </c15:fullRef>
                </c:ext>
              </c:extLst>
              <c:f>(Results!$B$159:$B$167,Results!$B$169:$B$170)</c:f>
              <c:strCache>
                <c:ptCount val="11"/>
                <c:pt idx="0">
                  <c:v>Option 1A</c:v>
                </c:pt>
                <c:pt idx="1">
                  <c:v>Option 1B</c:v>
                </c:pt>
                <c:pt idx="2">
                  <c:v>Option 2A</c:v>
                </c:pt>
                <c:pt idx="3">
                  <c:v>Option 2B</c:v>
                </c:pt>
                <c:pt idx="4">
                  <c:v>Option 2C</c:v>
                </c:pt>
                <c:pt idx="5">
                  <c:v>Option 2D</c:v>
                </c:pt>
                <c:pt idx="6">
                  <c:v>Option 3A</c:v>
                </c:pt>
                <c:pt idx="7">
                  <c:v>Option 3B</c:v>
                </c:pt>
                <c:pt idx="8">
                  <c:v>Option 3C</c:v>
                </c:pt>
                <c:pt idx="9">
                  <c:v>Option 5A</c:v>
                </c:pt>
                <c:pt idx="10">
                  <c:v>Option 5B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Results!$D$159:$D$170</c15:sqref>
                  </c15:fullRef>
                </c:ext>
              </c:extLst>
              <c:f>(Results!$D$159:$D$167,Results!$D$169:$D$170)</c:f>
              <c:numCache>
                <c:formatCode>0.0</c:formatCode>
                <c:ptCount val="11"/>
                <c:pt idx="0">
                  <c:v>109.40644385863278</c:v>
                </c:pt>
                <c:pt idx="1">
                  <c:v>337.69479835977103</c:v>
                </c:pt>
                <c:pt idx="2">
                  <c:v>118.17402501450319</c:v>
                </c:pt>
                <c:pt idx="3">
                  <c:v>186.45649998516066</c:v>
                </c:pt>
                <c:pt idx="4">
                  <c:v>185.7020707457541</c:v>
                </c:pt>
                <c:pt idx="5">
                  <c:v>63.899154885173083</c:v>
                </c:pt>
                <c:pt idx="6">
                  <c:v>410.31398196070103</c:v>
                </c:pt>
                <c:pt idx="7">
                  <c:v>368.22333898170172</c:v>
                </c:pt>
                <c:pt idx="8">
                  <c:v>397.82432964729441</c:v>
                </c:pt>
                <c:pt idx="9">
                  <c:v>515.93946577031375</c:v>
                </c:pt>
                <c:pt idx="10">
                  <c:v>546.46483178185736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7F-4AEA-8E22-6B75F6C523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95882959"/>
        <c:axId val="895890863"/>
      </c:barChart>
      <c:catAx>
        <c:axId val="8958829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5890863"/>
        <c:crosses val="autoZero"/>
        <c:auto val="1"/>
        <c:lblAlgn val="ctr"/>
        <c:lblOffset val="100"/>
        <c:noMultiLvlLbl val="0"/>
      </c:catAx>
      <c:valAx>
        <c:axId val="895890863"/>
        <c:scaling>
          <c:orientation val="minMax"/>
          <c:max val="1100"/>
          <c:min val="-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 sz="1000" b="0" i="0" kern="1200" baseline="0">
                    <a:solidFill>
                      <a:srgbClr val="595959"/>
                    </a:solidFill>
                    <a:effectLst/>
                    <a:latin typeface="Arial" panose="020B0604020202020204" pitchFamily="34" charset="0"/>
                  </a:rPr>
                  <a:t>NPV, $m</a:t>
                </a:r>
                <a:endParaRPr lang="en-AU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58829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Capex</c:v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dPt>
            <c:idx val="1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160-4E75-A2DF-AD4E783D271E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B160-4E75-A2DF-AD4E783D271E}"/>
              </c:ext>
            </c:extLst>
          </c:dPt>
          <c:cat>
            <c:multiLvlStrRef>
              <c:extLst>
                <c:ext xmlns:c15="http://schemas.microsoft.com/office/drawing/2012/chart" uri="{02D57815-91ED-43cb-92C2-25804820EDAC}">
                  <c15:fullRef>
                    <c15:sqref>Results!$B$177:$C$202</c15:sqref>
                  </c15:fullRef>
                </c:ext>
              </c:extLst>
              <c:f>(Results!$B$177:$C$186,Results!$B$188:$C$199,Results!$B$201:$C$202)</c:f>
              <c:multiLvlStrCache>
                <c:ptCount val="24"/>
                <c:lvl>
                  <c:pt idx="1">
                    <c:v>Option 1A</c:v>
                  </c:pt>
                  <c:pt idx="2">
                    <c:v>Option 1B</c:v>
                  </c:pt>
                  <c:pt idx="3">
                    <c:v>Option 2A</c:v>
                  </c:pt>
                  <c:pt idx="4">
                    <c:v>Option 2B</c:v>
                  </c:pt>
                  <c:pt idx="5">
                    <c:v>Option 2C</c:v>
                  </c:pt>
                  <c:pt idx="6">
                    <c:v>Option 2D</c:v>
                  </c:pt>
                  <c:pt idx="7">
                    <c:v>Option 3A</c:v>
                  </c:pt>
                  <c:pt idx="8">
                    <c:v>Option 3B</c:v>
                  </c:pt>
                  <c:pt idx="9">
                    <c:v>Option 3C</c:v>
                  </c:pt>
                  <c:pt idx="10">
                    <c:v>Option 5A</c:v>
                  </c:pt>
                  <c:pt idx="11">
                    <c:v>Option 5B</c:v>
                  </c:pt>
                  <c:pt idx="13">
                    <c:v>Option 1A</c:v>
                  </c:pt>
                  <c:pt idx="14">
                    <c:v>Option 1B</c:v>
                  </c:pt>
                  <c:pt idx="15">
                    <c:v>Option 2A</c:v>
                  </c:pt>
                  <c:pt idx="16">
                    <c:v>Option 2B</c:v>
                  </c:pt>
                  <c:pt idx="17">
                    <c:v>Option 2C</c:v>
                  </c:pt>
                  <c:pt idx="18">
                    <c:v>Option 2D</c:v>
                  </c:pt>
                  <c:pt idx="19">
                    <c:v>Option 3A</c:v>
                  </c:pt>
                  <c:pt idx="20">
                    <c:v>Option 3B</c:v>
                  </c:pt>
                  <c:pt idx="21">
                    <c:v>Option 3C</c:v>
                  </c:pt>
                  <c:pt idx="22">
                    <c:v>Option 5A</c:v>
                  </c:pt>
                  <c:pt idx="23">
                    <c:v>Option 5B</c:v>
                  </c:pt>
                </c:lvl>
                <c:lvl>
                  <c:pt idx="0">
                    <c:v>High capex</c:v>
                  </c:pt>
                  <c:pt idx="12">
                    <c:v>Low capex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Results!$D$177:$D$202</c15:sqref>
                  </c15:fullRef>
                </c:ext>
              </c:extLst>
              <c:f>(Results!$D$177:$D$186,Results!$D$188:$D$199,Results!$D$201:$D$202)</c:f>
              <c:numCache>
                <c:formatCode>0.0</c:formatCode>
                <c:ptCount val="24"/>
                <c:pt idx="1">
                  <c:v>27.124071318358862</c:v>
                </c:pt>
                <c:pt idx="2">
                  <c:v>294.47462302652974</c:v>
                </c:pt>
                <c:pt idx="3">
                  <c:v>82.567060509674349</c:v>
                </c:pt>
                <c:pt idx="4">
                  <c:v>173.57367140142028</c:v>
                </c:pt>
                <c:pt idx="5">
                  <c:v>145.97256956959416</c:v>
                </c:pt>
                <c:pt idx="6">
                  <c:v>15.430282188697385</c:v>
                </c:pt>
                <c:pt idx="7">
                  <c:v>416.8267257215868</c:v>
                </c:pt>
                <c:pt idx="8">
                  <c:v>346.57054845220279</c:v>
                </c:pt>
                <c:pt idx="9">
                  <c:v>391.83937704759802</c:v>
                </c:pt>
                <c:pt idx="10">
                  <c:v>518.4427655110012</c:v>
                </c:pt>
                <c:pt idx="11">
                  <c:v>551.14881360213826</c:v>
                </c:pt>
                <c:pt idx="13">
                  <c:v>110.36162944572845</c:v>
                </c:pt>
                <c:pt idx="14">
                  <c:v>368.75540727845021</c:v>
                </c:pt>
                <c:pt idx="15">
                  <c:v>133.43201684665564</c:v>
                </c:pt>
                <c:pt idx="16">
                  <c:v>214.7671208276779</c:v>
                </c:pt>
                <c:pt idx="17">
                  <c:v>208.03573732017986</c:v>
                </c:pt>
                <c:pt idx="18">
                  <c:v>88.70206949680535</c:v>
                </c:pt>
                <c:pt idx="19">
                  <c:v>461.52238844490682</c:v>
                </c:pt>
                <c:pt idx="20">
                  <c:v>416.13239095602944</c:v>
                </c:pt>
                <c:pt idx="21">
                  <c:v>446.52716193099997</c:v>
                </c:pt>
                <c:pt idx="22">
                  <c:v>550.03385304337371</c:v>
                </c:pt>
                <c:pt idx="23">
                  <c:v>582.73990113451077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60-4E75-A2DF-AD4E783D27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98316463"/>
        <c:axId val="1898309391"/>
      </c:barChart>
      <c:catAx>
        <c:axId val="18983164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98309391"/>
        <c:crosses val="autoZero"/>
        <c:auto val="1"/>
        <c:lblAlgn val="ctr"/>
        <c:lblOffset val="100"/>
        <c:noMultiLvlLbl val="0"/>
      </c:catAx>
      <c:valAx>
        <c:axId val="189830939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</a:t>
                </a:r>
                <a:r>
                  <a:rPr lang="en-AU" baseline="0"/>
                  <a:t> NPV</a:t>
                </a:r>
                <a:endParaRPr lang="en-AU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983164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NPV</c:v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dPt>
            <c:idx val="1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DBD-4201-B6B2-A129126C357A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DBD-4201-B6B2-A129126C357A}"/>
              </c:ext>
            </c:extLst>
          </c:dPt>
          <c:cat>
            <c:multiLvlStrRef>
              <c:extLst>
                <c:ext xmlns:c15="http://schemas.microsoft.com/office/drawing/2012/chart" uri="{02D57815-91ED-43cb-92C2-25804820EDAC}">
                  <c15:fullRef>
                    <c15:sqref>Results!$B$208:$C$233</c15:sqref>
                  </c15:fullRef>
                </c:ext>
              </c:extLst>
              <c:f>(Results!$B$208:$C$217,Results!$B$219:$C$230,Results!$B$232:$C$233)</c:f>
              <c:multiLvlStrCache>
                <c:ptCount val="24"/>
                <c:lvl>
                  <c:pt idx="1">
                    <c:v>Option 1A</c:v>
                  </c:pt>
                  <c:pt idx="2">
                    <c:v>Option 1B</c:v>
                  </c:pt>
                  <c:pt idx="3">
                    <c:v>Option 2A</c:v>
                  </c:pt>
                  <c:pt idx="4">
                    <c:v>Option 2B</c:v>
                  </c:pt>
                  <c:pt idx="5">
                    <c:v>Option 2C</c:v>
                  </c:pt>
                  <c:pt idx="6">
                    <c:v>Option 2D</c:v>
                  </c:pt>
                  <c:pt idx="7">
                    <c:v>Option 3A</c:v>
                  </c:pt>
                  <c:pt idx="8">
                    <c:v>Option 3B</c:v>
                  </c:pt>
                  <c:pt idx="9">
                    <c:v>Option 3C</c:v>
                  </c:pt>
                  <c:pt idx="10">
                    <c:v>Option 5A</c:v>
                  </c:pt>
                  <c:pt idx="11">
                    <c:v>Option 5B</c:v>
                  </c:pt>
                  <c:pt idx="13">
                    <c:v>Option 1A</c:v>
                  </c:pt>
                  <c:pt idx="14">
                    <c:v>Option 1B</c:v>
                  </c:pt>
                  <c:pt idx="15">
                    <c:v>Option 2A</c:v>
                  </c:pt>
                  <c:pt idx="16">
                    <c:v>Option 2B</c:v>
                  </c:pt>
                  <c:pt idx="17">
                    <c:v>Option 2C</c:v>
                  </c:pt>
                  <c:pt idx="18">
                    <c:v>Option 2D</c:v>
                  </c:pt>
                  <c:pt idx="19">
                    <c:v>Option 3A</c:v>
                  </c:pt>
                  <c:pt idx="20">
                    <c:v>Option 3B</c:v>
                  </c:pt>
                  <c:pt idx="21">
                    <c:v>Option 3C</c:v>
                  </c:pt>
                  <c:pt idx="22">
                    <c:v>Option 5A</c:v>
                  </c:pt>
                  <c:pt idx="23">
                    <c:v>Option 5B</c:v>
                  </c:pt>
                </c:lvl>
                <c:lvl>
                  <c:pt idx="0">
                    <c:v>High discount rate</c:v>
                  </c:pt>
                  <c:pt idx="12">
                    <c:v>Low discount rate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Results!$D$208:$D$233</c15:sqref>
                  </c15:fullRef>
                </c:ext>
              </c:extLst>
              <c:f>(Results!$D$208:$D$217,Results!$D$219:$D$230,Results!$D$232:$D$233)</c:f>
              <c:numCache>
                <c:formatCode>0.0</c:formatCode>
                <c:ptCount val="24"/>
                <c:pt idx="1">
                  <c:v>42.101199375864844</c:v>
                </c:pt>
                <c:pt idx="2">
                  <c:v>279.49655571628062</c:v>
                </c:pt>
                <c:pt idx="3">
                  <c:v>83.075628941729789</c:v>
                </c:pt>
                <c:pt idx="4">
                  <c:v>161.20661991543625</c:v>
                </c:pt>
                <c:pt idx="5">
                  <c:v>140.84944132955087</c:v>
                </c:pt>
                <c:pt idx="6">
                  <c:v>27.982548760135053</c:v>
                </c:pt>
                <c:pt idx="7">
                  <c:v>383.29805001523602</c:v>
                </c:pt>
                <c:pt idx="8">
                  <c:v>331.71697483344923</c:v>
                </c:pt>
                <c:pt idx="9">
                  <c:v>362.16971447476988</c:v>
                </c:pt>
                <c:pt idx="10">
                  <c:v>473.35200803025424</c:v>
                </c:pt>
                <c:pt idx="11">
                  <c:v>500.75918397655852</c:v>
                </c:pt>
                <c:pt idx="13">
                  <c:v>134.55007404072947</c:v>
                </c:pt>
                <c:pt idx="14">
                  <c:v>448.05390680097497</c:v>
                </c:pt>
                <c:pt idx="15">
                  <c:v>167.4877044228349</c:v>
                </c:pt>
                <c:pt idx="16">
                  <c:v>268.04579943488704</c:v>
                </c:pt>
                <c:pt idx="17">
                  <c:v>262.13212161351737</c:v>
                </c:pt>
                <c:pt idx="18">
                  <c:v>114.66966981245616</c:v>
                </c:pt>
                <c:pt idx="19">
                  <c:v>556.58489688118823</c:v>
                </c:pt>
                <c:pt idx="20">
                  <c:v>486.29636733754063</c:v>
                </c:pt>
                <c:pt idx="21">
                  <c:v>542.5006119846247</c:v>
                </c:pt>
                <c:pt idx="22">
                  <c:v>660.21872175913961</c:v>
                </c:pt>
                <c:pt idx="23">
                  <c:v>704.58808307684569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DBD-4201-B6B2-A129126C3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98316463"/>
        <c:axId val="1898309391"/>
      </c:barChart>
      <c:catAx>
        <c:axId val="18983164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98309391"/>
        <c:crosses val="autoZero"/>
        <c:auto val="1"/>
        <c:lblAlgn val="ctr"/>
        <c:lblOffset val="100"/>
        <c:noMultiLvlLbl val="0"/>
      </c:catAx>
      <c:valAx>
        <c:axId val="189830939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 sz="1000" b="0" i="0" kern="1200" baseline="0">
                    <a:solidFill>
                      <a:srgbClr val="595959"/>
                    </a:solidFill>
                    <a:effectLst/>
                    <a:latin typeface="Arial" panose="020B0604020202020204" pitchFamily="34" charset="0"/>
                  </a:rPr>
                  <a:t>$m, NPV</a:t>
                </a:r>
                <a:endParaRPr lang="en-AU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983164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Results!$E$26</c:f>
              <c:strCache>
                <c:ptCount val="1"/>
                <c:pt idx="0">
                  <c:v>Low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dPt>
            <c:idx val="1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0C3-4921-AD49-2B0FA1FB89EF}"/>
              </c:ext>
            </c:extLst>
          </c:dPt>
          <c:cat>
            <c:strRef>
              <c:f>Results!$B$27:$B$37</c:f>
              <c:strCache>
                <c:ptCount val="11"/>
                <c:pt idx="0">
                  <c:v>Option 1A</c:v>
                </c:pt>
                <c:pt idx="1">
                  <c:v>Option 1B</c:v>
                </c:pt>
                <c:pt idx="2">
                  <c:v>Option 2A</c:v>
                </c:pt>
                <c:pt idx="3">
                  <c:v>Option 2B</c:v>
                </c:pt>
                <c:pt idx="4">
                  <c:v>Option 2C</c:v>
                </c:pt>
                <c:pt idx="5">
                  <c:v>Option 2D</c:v>
                </c:pt>
                <c:pt idx="6">
                  <c:v>Option 3A</c:v>
                </c:pt>
                <c:pt idx="7">
                  <c:v>Option 3B</c:v>
                </c:pt>
                <c:pt idx="8">
                  <c:v>Option 3C</c:v>
                </c:pt>
                <c:pt idx="9">
                  <c:v>Option 5A</c:v>
                </c:pt>
                <c:pt idx="10">
                  <c:v>Option 5B</c:v>
                </c:pt>
              </c:strCache>
            </c:strRef>
          </c:cat>
          <c:val>
            <c:numRef>
              <c:f>Results!$E$27:$E$37</c:f>
              <c:numCache>
                <c:formatCode>0.0</c:formatCode>
                <c:ptCount val="11"/>
                <c:pt idx="0">
                  <c:v>10.085354956382744</c:v>
                </c:pt>
                <c:pt idx="1">
                  <c:v>10.085354956382744</c:v>
                </c:pt>
                <c:pt idx="2">
                  <c:v>-27.512335243536469</c:v>
                </c:pt>
                <c:pt idx="3">
                  <c:v>-42.916104848172687</c:v>
                </c:pt>
                <c:pt idx="4">
                  <c:v>-27.489863855830247</c:v>
                </c:pt>
                <c:pt idx="5">
                  <c:v>-93.131564132245543</c:v>
                </c:pt>
                <c:pt idx="6">
                  <c:v>-21.095964366107491</c:v>
                </c:pt>
                <c:pt idx="7">
                  <c:v>-21.095964366107491</c:v>
                </c:pt>
                <c:pt idx="8">
                  <c:v>-20.508784759415356</c:v>
                </c:pt>
                <c:pt idx="9">
                  <c:v>0.91848437560931795</c:v>
                </c:pt>
                <c:pt idx="10">
                  <c:v>19.353478699131294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03-4FEE-947E-3D195BEAE9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12644544"/>
        <c:axId val="912643232"/>
      </c:barChart>
      <c:catAx>
        <c:axId val="912644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643232"/>
        <c:crosses val="autoZero"/>
        <c:auto val="1"/>
        <c:lblAlgn val="ctr"/>
        <c:lblOffset val="100"/>
        <c:noMultiLvlLbl val="0"/>
      </c:catAx>
      <c:valAx>
        <c:axId val="912643232"/>
        <c:scaling>
          <c:orientation val="minMax"/>
          <c:max val="1100"/>
          <c:min val="-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 NPV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644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Results!$F$26</c:f>
              <c:strCache>
                <c:ptCount val="1"/>
                <c:pt idx="0">
                  <c:v>High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dPt>
            <c:idx val="1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324-42A7-851C-666148F1F079}"/>
              </c:ext>
            </c:extLst>
          </c:dPt>
          <c:cat>
            <c:strRef>
              <c:f>Results!$B$27:$B$37</c:f>
              <c:strCache>
                <c:ptCount val="11"/>
                <c:pt idx="0">
                  <c:v>Option 1A</c:v>
                </c:pt>
                <c:pt idx="1">
                  <c:v>Option 1B</c:v>
                </c:pt>
                <c:pt idx="2">
                  <c:v>Option 2A</c:v>
                </c:pt>
                <c:pt idx="3">
                  <c:v>Option 2B</c:v>
                </c:pt>
                <c:pt idx="4">
                  <c:v>Option 2C</c:v>
                </c:pt>
                <c:pt idx="5">
                  <c:v>Option 2D</c:v>
                </c:pt>
                <c:pt idx="6">
                  <c:v>Option 3A</c:v>
                </c:pt>
                <c:pt idx="7">
                  <c:v>Option 3B</c:v>
                </c:pt>
                <c:pt idx="8">
                  <c:v>Option 3C</c:v>
                </c:pt>
                <c:pt idx="9">
                  <c:v>Option 5A</c:v>
                </c:pt>
                <c:pt idx="10">
                  <c:v>Option 5B</c:v>
                </c:pt>
              </c:strCache>
            </c:strRef>
          </c:cat>
          <c:val>
            <c:numRef>
              <c:f>Results!$F$27:$F$37</c:f>
              <c:numCache>
                <c:formatCode>0.0</c:formatCode>
                <c:ptCount val="11"/>
                <c:pt idx="0">
                  <c:v>290.05471971406104</c:v>
                </c:pt>
                <c:pt idx="1">
                  <c:v>677.46380817772138</c:v>
                </c:pt>
                <c:pt idx="2">
                  <c:v>284.20935794521921</c:v>
                </c:pt>
                <c:pt idx="3">
                  <c:v>400.40131255971698</c:v>
                </c:pt>
                <c:pt idx="4">
                  <c:v>416.28983994907259</c:v>
                </c:pt>
                <c:pt idx="5">
                  <c:v>244.5958319874351</c:v>
                </c:pt>
                <c:pt idx="6">
                  <c:v>784.00277804241784</c:v>
                </c:pt>
                <c:pt idx="7">
                  <c:v>731.28638088468233</c:v>
                </c:pt>
                <c:pt idx="8">
                  <c:v>773.43956436999497</c:v>
                </c:pt>
                <c:pt idx="9">
                  <c:v>959.25697111482998</c:v>
                </c:pt>
                <c:pt idx="10">
                  <c:v>1006.6904732485664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E-441A-A4C4-357392E4A6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12644544"/>
        <c:axId val="912643232"/>
      </c:barChart>
      <c:catAx>
        <c:axId val="912644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643232"/>
        <c:crosses val="autoZero"/>
        <c:auto val="1"/>
        <c:lblAlgn val="ctr"/>
        <c:lblOffset val="100"/>
        <c:noMultiLvlLbl val="0"/>
      </c:catAx>
      <c:valAx>
        <c:axId val="912643232"/>
        <c:scaling>
          <c:orientation val="minMax"/>
          <c:max val="1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 NPV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644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Results!$G$26</c:f>
              <c:strCache>
                <c:ptCount val="1"/>
                <c:pt idx="0">
                  <c:v>Weighted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dPt>
            <c:idx val="1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897-46CD-B05D-ED44840FCC90}"/>
              </c:ext>
            </c:extLst>
          </c:dPt>
          <c:cat>
            <c:strRef>
              <c:f>Results!$B$27:$B$37</c:f>
              <c:strCache>
                <c:ptCount val="11"/>
                <c:pt idx="0">
                  <c:v>Option 1A</c:v>
                </c:pt>
                <c:pt idx="1">
                  <c:v>Option 1B</c:v>
                </c:pt>
                <c:pt idx="2">
                  <c:v>Option 2A</c:v>
                </c:pt>
                <c:pt idx="3">
                  <c:v>Option 2B</c:v>
                </c:pt>
                <c:pt idx="4">
                  <c:v>Option 2C</c:v>
                </c:pt>
                <c:pt idx="5">
                  <c:v>Option 2D</c:v>
                </c:pt>
                <c:pt idx="6">
                  <c:v>Option 3A</c:v>
                </c:pt>
                <c:pt idx="7">
                  <c:v>Option 3B</c:v>
                </c:pt>
                <c:pt idx="8">
                  <c:v>Option 3C</c:v>
                </c:pt>
                <c:pt idx="9">
                  <c:v>Option 5A</c:v>
                </c:pt>
                <c:pt idx="10">
                  <c:v>Option 5B</c:v>
                </c:pt>
              </c:strCache>
            </c:strRef>
          </c:cat>
          <c:val>
            <c:numRef>
              <c:f>Results!$G$27:$G$37</c:f>
              <c:numCache>
                <c:formatCode>0.0</c:formatCode>
                <c:ptCount val="11"/>
                <c:pt idx="0">
                  <c:v>109.40644385863278</c:v>
                </c:pt>
                <c:pt idx="1">
                  <c:v>337.69479835977103</c:v>
                </c:pt>
                <c:pt idx="2">
                  <c:v>118.17402501450319</c:v>
                </c:pt>
                <c:pt idx="3">
                  <c:v>186.45649998516066</c:v>
                </c:pt>
                <c:pt idx="4">
                  <c:v>185.7020707457541</c:v>
                </c:pt>
                <c:pt idx="5">
                  <c:v>63.899154885173083</c:v>
                </c:pt>
                <c:pt idx="6">
                  <c:v>410.31398196070103</c:v>
                </c:pt>
                <c:pt idx="7">
                  <c:v>368.22333898170172</c:v>
                </c:pt>
                <c:pt idx="8">
                  <c:v>397.82432964729441</c:v>
                </c:pt>
                <c:pt idx="9">
                  <c:v>507.16301851120363</c:v>
                </c:pt>
                <c:pt idx="10">
                  <c:v>539.98316667108668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A6-4740-A6EE-612130B7FF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12644544"/>
        <c:axId val="912643232"/>
      </c:barChart>
      <c:catAx>
        <c:axId val="912644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643232"/>
        <c:crosses val="autoZero"/>
        <c:auto val="1"/>
        <c:lblAlgn val="ctr"/>
        <c:lblOffset val="100"/>
        <c:noMultiLvlLbl val="0"/>
      </c:catAx>
      <c:valAx>
        <c:axId val="912643232"/>
        <c:scaling>
          <c:orientation val="minMax"/>
          <c:max val="1100"/>
          <c:min val="-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 NPV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644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597639306602992E-2"/>
          <c:y val="3.4920643649704701E-2"/>
          <c:w val="0.90251176568380009"/>
          <c:h val="0.7060824529264897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Results!$B$63</c:f>
              <c:strCache>
                <c:ptCount val="1"/>
                <c:pt idx="0">
                  <c:v>TNSP capital costs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(Results!$C$62:$K$62,Results!$L$62:$M$62)</c:f>
              <c:strCache>
                <c:ptCount val="11"/>
                <c:pt idx="0">
                  <c:v>Option 1A</c:v>
                </c:pt>
                <c:pt idx="1">
                  <c:v>Option 1B</c:v>
                </c:pt>
                <c:pt idx="2">
                  <c:v>Option 2A</c:v>
                </c:pt>
                <c:pt idx="3">
                  <c:v>Option 2B</c:v>
                </c:pt>
                <c:pt idx="4">
                  <c:v>Option 2C</c:v>
                </c:pt>
                <c:pt idx="5">
                  <c:v>Option 2D</c:v>
                </c:pt>
                <c:pt idx="6">
                  <c:v>Option 3A</c:v>
                </c:pt>
                <c:pt idx="7">
                  <c:v>Option 3B</c:v>
                </c:pt>
                <c:pt idx="8">
                  <c:v>Option 3C</c:v>
                </c:pt>
                <c:pt idx="9">
                  <c:v>Option 5A</c:v>
                </c:pt>
                <c:pt idx="10">
                  <c:v>Option 5B</c:v>
                </c:pt>
              </c:strCache>
            </c:strRef>
          </c:cat>
          <c:val>
            <c:numRef>
              <c:f>Results!$C$63:$K$63</c:f>
              <c:numCache>
                <c:formatCode>#,##0.0</c:formatCode>
                <c:ptCount val="9"/>
                <c:pt idx="0">
                  <c:v>-166.47511625473922</c:v>
                </c:pt>
                <c:pt idx="1">
                  <c:v>-148.56156850384056</c:v>
                </c:pt>
                <c:pt idx="2">
                  <c:v>-101.72991267396262</c:v>
                </c:pt>
                <c:pt idx="3">
                  <c:v>-82.386898852515287</c:v>
                </c:pt>
                <c:pt idx="4">
                  <c:v>-124.1263355011714</c:v>
                </c:pt>
                <c:pt idx="5">
                  <c:v>-146.54357461621601</c:v>
                </c:pt>
                <c:pt idx="6">
                  <c:v>-89.391325446640124</c:v>
                </c:pt>
                <c:pt idx="7">
                  <c:v>-139.12368500765311</c:v>
                </c:pt>
                <c:pt idx="8">
                  <c:v>-109.37556976680406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B1-491B-9C19-9D8ED79E249F}"/>
            </c:ext>
          </c:extLst>
        </c:ser>
        <c:ser>
          <c:idx val="2"/>
          <c:order val="2"/>
          <c:tx>
            <c:strRef>
              <c:f>Results!$B$65</c:f>
              <c:strCache>
                <c:ptCount val="1"/>
                <c:pt idx="0">
                  <c:v>TNSP operating expenditure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(Results!$C$62:$K$62,Results!$L$62:$M$62)</c:f>
              <c:strCache>
                <c:ptCount val="11"/>
                <c:pt idx="0">
                  <c:v>Option 1A</c:v>
                </c:pt>
                <c:pt idx="1">
                  <c:v>Option 1B</c:v>
                </c:pt>
                <c:pt idx="2">
                  <c:v>Option 2A</c:v>
                </c:pt>
                <c:pt idx="3">
                  <c:v>Option 2B</c:v>
                </c:pt>
                <c:pt idx="4">
                  <c:v>Option 2C</c:v>
                </c:pt>
                <c:pt idx="5">
                  <c:v>Option 2D</c:v>
                </c:pt>
                <c:pt idx="6">
                  <c:v>Option 3A</c:v>
                </c:pt>
                <c:pt idx="7">
                  <c:v>Option 3B</c:v>
                </c:pt>
                <c:pt idx="8">
                  <c:v>Option 3C</c:v>
                </c:pt>
                <c:pt idx="9">
                  <c:v>Option 5A</c:v>
                </c:pt>
                <c:pt idx="10">
                  <c:v>Option 5B</c:v>
                </c:pt>
              </c:strCache>
            </c:strRef>
          </c:cat>
          <c:val>
            <c:numRef>
              <c:f>Results!$C$65:$K$65</c:f>
              <c:numCache>
                <c:formatCode>#,##0.0</c:formatCode>
                <c:ptCount val="9"/>
                <c:pt idx="0">
                  <c:v>-43.028971278843734</c:v>
                </c:pt>
                <c:pt idx="1">
                  <c:v>-32.163682263775065</c:v>
                </c:pt>
                <c:pt idx="2">
                  <c:v>-22.535915077410021</c:v>
                </c:pt>
                <c:pt idx="3">
                  <c:v>-17.609910958380478</c:v>
                </c:pt>
                <c:pt idx="4">
                  <c:v>-23.098020455657299</c:v>
                </c:pt>
                <c:pt idx="5">
                  <c:v>-33.655615970570274</c:v>
                </c:pt>
                <c:pt idx="6">
                  <c:v>-24.612150760338896</c:v>
                </c:pt>
                <c:pt idx="7">
                  <c:v>-32.702878578456563</c:v>
                </c:pt>
                <c:pt idx="8">
                  <c:v>-24.619194034122813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B1-491B-9C19-9D8ED79E249F}"/>
            </c:ext>
          </c:extLst>
        </c:ser>
        <c:ser>
          <c:idx val="13"/>
          <c:order val="8"/>
          <c:tx>
            <c:strRef>
              <c:f>Results!$B$71</c:f>
              <c:strCache>
                <c:ptCount val="1"/>
                <c:pt idx="0">
                  <c:v>Avoided involuntary load shedding in NW Slopes</c:v>
                </c:pt>
              </c:strCache>
              <c:extLst xmlns:c15="http://schemas.microsoft.com/office/drawing/2012/chart"/>
            </c:strRef>
          </c:tx>
          <c:spPr>
            <a:solidFill>
              <a:schemeClr val="accent3"/>
            </a:solidFill>
            <a:ln w="25400">
              <a:noFill/>
            </a:ln>
            <a:effectLst/>
          </c:spPr>
          <c:invertIfNegative val="0"/>
          <c:cat>
            <c:strRef>
              <c:f>(Results!$C$62:$K$62,Results!$L$62:$M$62)</c:f>
              <c:strCache>
                <c:ptCount val="11"/>
                <c:pt idx="0">
                  <c:v>Option 1A</c:v>
                </c:pt>
                <c:pt idx="1">
                  <c:v>Option 1B</c:v>
                </c:pt>
                <c:pt idx="2">
                  <c:v>Option 2A</c:v>
                </c:pt>
                <c:pt idx="3">
                  <c:v>Option 2B</c:v>
                </c:pt>
                <c:pt idx="4">
                  <c:v>Option 2C</c:v>
                </c:pt>
                <c:pt idx="5">
                  <c:v>Option 2D</c:v>
                </c:pt>
                <c:pt idx="6">
                  <c:v>Option 3A</c:v>
                </c:pt>
                <c:pt idx="7">
                  <c:v>Option 3B</c:v>
                </c:pt>
                <c:pt idx="8">
                  <c:v>Option 3C</c:v>
                </c:pt>
                <c:pt idx="9">
                  <c:v>Option 5A</c:v>
                </c:pt>
                <c:pt idx="10">
                  <c:v>Option 5B</c:v>
                </c:pt>
              </c:strCache>
            </c:strRef>
          </c:cat>
          <c:val>
            <c:numRef>
              <c:f>Results!$C$71:$K$71</c:f>
              <c:numCache>
                <c:formatCode>#,##0.0</c:formatCode>
                <c:ptCount val="9"/>
                <c:pt idx="0">
                  <c:v>278.24693791562663</c:v>
                </c:pt>
                <c:pt idx="1">
                  <c:v>512.34026592010559</c:v>
                </c:pt>
                <c:pt idx="2">
                  <c:v>232.26536642953764</c:v>
                </c:pt>
                <c:pt idx="3">
                  <c:v>293.57412841098966</c:v>
                </c:pt>
                <c:pt idx="4">
                  <c:v>324.22850940171571</c:v>
                </c:pt>
                <c:pt idx="5">
                  <c:v>232.26536642953764</c:v>
                </c:pt>
                <c:pt idx="6">
                  <c:v>552.57334565014753</c:v>
                </c:pt>
                <c:pt idx="7">
                  <c:v>552.57334565014753</c:v>
                </c:pt>
                <c:pt idx="8">
                  <c:v>552.57334565014753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3-E155-44EE-9922-B2E163925F06}"/>
            </c:ext>
          </c:extLst>
        </c:ser>
        <c:ser>
          <c:idx val="8"/>
          <c:order val="10"/>
          <c:tx>
            <c:strRef>
              <c:f>Results!$B$73</c:f>
              <c:strCache>
                <c:ptCount val="1"/>
                <c:pt idx="0">
                  <c:v>Avoided unrelated TNSP expenditure (wood pole replacement)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strRef>
              <c:f>(Results!$C$62:$K$62,Results!$L$62:$M$62)</c:f>
              <c:strCache>
                <c:ptCount val="11"/>
                <c:pt idx="0">
                  <c:v>Option 1A</c:v>
                </c:pt>
                <c:pt idx="1">
                  <c:v>Option 1B</c:v>
                </c:pt>
                <c:pt idx="2">
                  <c:v>Option 2A</c:v>
                </c:pt>
                <c:pt idx="3">
                  <c:v>Option 2B</c:v>
                </c:pt>
                <c:pt idx="4">
                  <c:v>Option 2C</c:v>
                </c:pt>
                <c:pt idx="5">
                  <c:v>Option 2D</c:v>
                </c:pt>
                <c:pt idx="6">
                  <c:v>Option 3A</c:v>
                </c:pt>
                <c:pt idx="7">
                  <c:v>Option 3B</c:v>
                </c:pt>
                <c:pt idx="8">
                  <c:v>Option 3C</c:v>
                </c:pt>
                <c:pt idx="9">
                  <c:v>Option 5A</c:v>
                </c:pt>
                <c:pt idx="10">
                  <c:v>Option 5B</c:v>
                </c:pt>
              </c:strCache>
            </c:strRef>
          </c:cat>
          <c:val>
            <c:numRef>
              <c:f>Results!$C$73:$K$73</c:f>
              <c:numCache>
                <c:formatCode>#,##0.0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0.59307751445530121</c:v>
                </c:pt>
                <c:pt idx="4">
                  <c:v>0</c:v>
                </c:pt>
                <c:pt idx="5">
                  <c:v>0</c:v>
                </c:pt>
                <c:pt idx="6">
                  <c:v>0.60468764007822029</c:v>
                </c:pt>
                <c:pt idx="7">
                  <c:v>0.60468764007822029</c:v>
                </c:pt>
                <c:pt idx="8">
                  <c:v>0.60468764007822029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0B1-491B-9C19-9D8ED79E24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12646512"/>
        <c:axId val="912647824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Results!$B$64</c15:sqref>
                        </c15:formulaRef>
                      </c:ext>
                    </c:extLst>
                    <c:strCache>
                      <c:ptCount val="1"/>
                      <c:pt idx="0">
                        <c:v>NNO capital costs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(Results!$C$62:$K$62,Results!$L$62:$M$62)</c15:sqref>
                        </c15:formulaRef>
                      </c:ext>
                    </c:extLst>
                    <c:strCache>
                      <c:ptCount val="11"/>
                      <c:pt idx="0">
                        <c:v>Option 1A</c:v>
                      </c:pt>
                      <c:pt idx="1">
                        <c:v>Option 1B</c:v>
                      </c:pt>
                      <c:pt idx="2">
                        <c:v>Option 2A</c:v>
                      </c:pt>
                      <c:pt idx="3">
                        <c:v>Option 2B</c:v>
                      </c:pt>
                      <c:pt idx="4">
                        <c:v>Option 2C</c:v>
                      </c:pt>
                      <c:pt idx="5">
                        <c:v>Option 2D</c:v>
                      </c:pt>
                      <c:pt idx="6">
                        <c:v>Option 3A</c:v>
                      </c:pt>
                      <c:pt idx="7">
                        <c:v>Option 3B</c:v>
                      </c:pt>
                      <c:pt idx="8">
                        <c:v>Option 3C</c:v>
                      </c:pt>
                      <c:pt idx="9">
                        <c:v>Option 5A</c:v>
                      </c:pt>
                      <c:pt idx="10">
                        <c:v>Option 5B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Results!$C$64:$M$64</c15:sqref>
                        </c15:formulaRef>
                      </c:ext>
                    </c:extLst>
                    <c:numCache>
                      <c:formatCode>#,##0.0</c:formatCode>
                      <c:ptCount val="1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D0B1-491B-9C19-9D8ED79E249F}"/>
                  </c:ext>
                </c:extLst>
              </c15:ser>
            </c15:filteredBarSeries>
            <c15:filteredBarSeries>
              <c15:ser>
                <c:idx val="12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Results!$B$66</c15:sqref>
                        </c15:formulaRef>
                      </c:ext>
                    </c:extLst>
                    <c:strCache>
                      <c:ptCount val="1"/>
                      <c:pt idx="0">
                        <c:v>TNSP payments to NNO</c:v>
                      </c:pt>
                    </c:strCache>
                  </c:strRef>
                </c:tx>
                <c:spPr>
                  <a:solidFill>
                    <a:schemeClr val="accent1">
                      <a:lumMod val="80000"/>
                      <a:lumOff val="20000"/>
                    </a:schemeClr>
                  </a:solidFill>
                  <a:ln w="25400"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(Results!$C$62:$K$62,Results!$L$62:$M$62)</c15:sqref>
                        </c15:formulaRef>
                      </c:ext>
                    </c:extLst>
                    <c:strCache>
                      <c:ptCount val="11"/>
                      <c:pt idx="0">
                        <c:v>Option 1A</c:v>
                      </c:pt>
                      <c:pt idx="1">
                        <c:v>Option 1B</c:v>
                      </c:pt>
                      <c:pt idx="2">
                        <c:v>Option 2A</c:v>
                      </c:pt>
                      <c:pt idx="3">
                        <c:v>Option 2B</c:v>
                      </c:pt>
                      <c:pt idx="4">
                        <c:v>Option 2C</c:v>
                      </c:pt>
                      <c:pt idx="5">
                        <c:v>Option 2D</c:v>
                      </c:pt>
                      <c:pt idx="6">
                        <c:v>Option 3A</c:v>
                      </c:pt>
                      <c:pt idx="7">
                        <c:v>Option 3B</c:v>
                      </c:pt>
                      <c:pt idx="8">
                        <c:v>Option 3C</c:v>
                      </c:pt>
                      <c:pt idx="9">
                        <c:v>Option 5A</c:v>
                      </c:pt>
                      <c:pt idx="10">
                        <c:v>Option 5B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Results!$C$66:$M$66</c15:sqref>
                        </c15:formulaRef>
                      </c:ext>
                    </c:extLst>
                    <c:numCache>
                      <c:formatCode>#,##0.0</c:formatCode>
                      <c:ptCount val="1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E155-44EE-9922-B2E163925F06}"/>
                  </c:ext>
                </c:extLst>
              </c15:ser>
            </c15:filteredBarSeries>
            <c15:filteredBarSeries>
              <c15:ser>
                <c:idx val="3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Results!$B$67</c15:sqref>
                        </c15:formulaRef>
                      </c:ext>
                    </c:extLst>
                    <c:strCache>
                      <c:ptCount val="1"/>
                      <c:pt idx="0">
                        <c:v>NNO operating expenditure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(Results!$C$62:$K$62,Results!$L$62:$M$62)</c15:sqref>
                        </c15:formulaRef>
                      </c:ext>
                    </c:extLst>
                    <c:strCache>
                      <c:ptCount val="11"/>
                      <c:pt idx="0">
                        <c:v>Option 1A</c:v>
                      </c:pt>
                      <c:pt idx="1">
                        <c:v>Option 1B</c:v>
                      </c:pt>
                      <c:pt idx="2">
                        <c:v>Option 2A</c:v>
                      </c:pt>
                      <c:pt idx="3">
                        <c:v>Option 2B</c:v>
                      </c:pt>
                      <c:pt idx="4">
                        <c:v>Option 2C</c:v>
                      </c:pt>
                      <c:pt idx="5">
                        <c:v>Option 2D</c:v>
                      </c:pt>
                      <c:pt idx="6">
                        <c:v>Option 3A</c:v>
                      </c:pt>
                      <c:pt idx="7">
                        <c:v>Option 3B</c:v>
                      </c:pt>
                      <c:pt idx="8">
                        <c:v>Option 3C</c:v>
                      </c:pt>
                      <c:pt idx="9">
                        <c:v>Option 5A</c:v>
                      </c:pt>
                      <c:pt idx="10">
                        <c:v>Option 5B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Results!$C$67:$M$67</c15:sqref>
                        </c15:formulaRef>
                      </c:ext>
                    </c:extLst>
                    <c:numCache>
                      <c:formatCode>#,##0.0</c:formatCode>
                      <c:ptCount val="1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0B1-491B-9C19-9D8ED79E249F}"/>
                  </c:ext>
                </c:extLst>
              </c15:ser>
            </c15:filteredBarSeries>
            <c15:filteredBarSeries>
              <c15:ser>
                <c:idx val="4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Results!$B$68</c15:sqref>
                        </c15:formulaRef>
                      </c:ext>
                    </c:extLst>
                    <c:strCache>
                      <c:ptCount val="1"/>
                      <c:pt idx="0">
                        <c:v>Avoided fuel consumption from generation dispatch 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(Results!$C$62:$K$62,Results!$L$62:$M$62)</c15:sqref>
                        </c15:formulaRef>
                      </c:ext>
                    </c:extLst>
                    <c:strCache>
                      <c:ptCount val="11"/>
                      <c:pt idx="0">
                        <c:v>Option 1A</c:v>
                      </c:pt>
                      <c:pt idx="1">
                        <c:v>Option 1B</c:v>
                      </c:pt>
                      <c:pt idx="2">
                        <c:v>Option 2A</c:v>
                      </c:pt>
                      <c:pt idx="3">
                        <c:v>Option 2B</c:v>
                      </c:pt>
                      <c:pt idx="4">
                        <c:v>Option 2C</c:v>
                      </c:pt>
                      <c:pt idx="5">
                        <c:v>Option 2D</c:v>
                      </c:pt>
                      <c:pt idx="6">
                        <c:v>Option 3A</c:v>
                      </c:pt>
                      <c:pt idx="7">
                        <c:v>Option 3B</c:v>
                      </c:pt>
                      <c:pt idx="8">
                        <c:v>Option 3C</c:v>
                      </c:pt>
                      <c:pt idx="9">
                        <c:v>Option 5A</c:v>
                      </c:pt>
                      <c:pt idx="10">
                        <c:v>Option 5B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Results!$C$68:$M$68</c15:sqref>
                        </c15:formulaRef>
                      </c:ext>
                    </c:extLst>
                    <c:numCache>
                      <c:formatCode>#,##0.0</c:formatCode>
                      <c:ptCount val="1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D0B1-491B-9C19-9D8ED79E249F}"/>
                  </c:ext>
                </c:extLst>
              </c15:ser>
            </c15:filteredBarSeries>
            <c15:filteredBarSeries>
              <c15:ser>
                <c:idx val="5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Results!$B$69</c15:sqref>
                        </c15:formulaRef>
                      </c:ext>
                    </c:extLst>
                    <c:strCache>
                      <c:ptCount val="1"/>
                      <c:pt idx="0">
                        <c:v>Avoided voluntary load curtailment 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(Results!$C$62:$K$62,Results!$L$62:$M$62)</c15:sqref>
                        </c15:formulaRef>
                      </c:ext>
                    </c:extLst>
                    <c:strCache>
                      <c:ptCount val="11"/>
                      <c:pt idx="0">
                        <c:v>Option 1A</c:v>
                      </c:pt>
                      <c:pt idx="1">
                        <c:v>Option 1B</c:v>
                      </c:pt>
                      <c:pt idx="2">
                        <c:v>Option 2A</c:v>
                      </c:pt>
                      <c:pt idx="3">
                        <c:v>Option 2B</c:v>
                      </c:pt>
                      <c:pt idx="4">
                        <c:v>Option 2C</c:v>
                      </c:pt>
                      <c:pt idx="5">
                        <c:v>Option 2D</c:v>
                      </c:pt>
                      <c:pt idx="6">
                        <c:v>Option 3A</c:v>
                      </c:pt>
                      <c:pt idx="7">
                        <c:v>Option 3B</c:v>
                      </c:pt>
                      <c:pt idx="8">
                        <c:v>Option 3C</c:v>
                      </c:pt>
                      <c:pt idx="9">
                        <c:v>Option 5A</c:v>
                      </c:pt>
                      <c:pt idx="10">
                        <c:v>Option 5B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Results!$C$69:$M$69</c15:sqref>
                        </c15:formulaRef>
                      </c:ext>
                    </c:extLst>
                    <c:numCache>
                      <c:formatCode>#,##0.0</c:formatCode>
                      <c:ptCount val="1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D0B1-491B-9C19-9D8ED79E249F}"/>
                  </c:ext>
                </c:extLst>
              </c15:ser>
            </c15:filteredBarSeries>
            <c15:filteredBarSeries>
              <c15:ser>
                <c:idx val="6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Results!$B$70</c15:sqref>
                        </c15:formulaRef>
                      </c:ext>
                    </c:extLst>
                    <c:strCache>
                      <c:ptCount val="1"/>
                      <c:pt idx="0">
                        <c:v>Avoided involuntary load shedding outside of NW Slopes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(Results!$C$62:$K$62,Results!$L$62:$M$62)</c15:sqref>
                        </c15:formulaRef>
                      </c:ext>
                    </c:extLst>
                    <c:strCache>
                      <c:ptCount val="11"/>
                      <c:pt idx="0">
                        <c:v>Option 1A</c:v>
                      </c:pt>
                      <c:pt idx="1">
                        <c:v>Option 1B</c:v>
                      </c:pt>
                      <c:pt idx="2">
                        <c:v>Option 2A</c:v>
                      </c:pt>
                      <c:pt idx="3">
                        <c:v>Option 2B</c:v>
                      </c:pt>
                      <c:pt idx="4">
                        <c:v>Option 2C</c:v>
                      </c:pt>
                      <c:pt idx="5">
                        <c:v>Option 2D</c:v>
                      </c:pt>
                      <c:pt idx="6">
                        <c:v>Option 3A</c:v>
                      </c:pt>
                      <c:pt idx="7">
                        <c:v>Option 3B</c:v>
                      </c:pt>
                      <c:pt idx="8">
                        <c:v>Option 3C</c:v>
                      </c:pt>
                      <c:pt idx="9">
                        <c:v>Option 5A</c:v>
                      </c:pt>
                      <c:pt idx="10">
                        <c:v>Option 5B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Results!$C$70:$M$70</c15:sqref>
                        </c15:formulaRef>
                      </c:ext>
                    </c:extLst>
                    <c:numCache>
                      <c:formatCode>#,##0.0</c:formatCode>
                      <c:ptCount val="1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D0B1-491B-9C19-9D8ED79E249F}"/>
                  </c:ext>
                </c:extLst>
              </c15:ser>
            </c15:filteredBarSeries>
            <c15:filteredBarSeries>
              <c15:ser>
                <c:idx val="7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Results!$B$72</c15:sqref>
                        </c15:formulaRef>
                      </c:ext>
                    </c:extLst>
                    <c:strCache>
                      <c:ptCount val="1"/>
                      <c:pt idx="0">
                        <c:v>Avoided costs for non RIT-T proponent parties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(Results!$C$62:$K$62,Results!$L$62:$M$62)</c15:sqref>
                        </c15:formulaRef>
                      </c:ext>
                    </c:extLst>
                    <c:strCache>
                      <c:ptCount val="11"/>
                      <c:pt idx="0">
                        <c:v>Option 1A</c:v>
                      </c:pt>
                      <c:pt idx="1">
                        <c:v>Option 1B</c:v>
                      </c:pt>
                      <c:pt idx="2">
                        <c:v>Option 2A</c:v>
                      </c:pt>
                      <c:pt idx="3">
                        <c:v>Option 2B</c:v>
                      </c:pt>
                      <c:pt idx="4">
                        <c:v>Option 2C</c:v>
                      </c:pt>
                      <c:pt idx="5">
                        <c:v>Option 2D</c:v>
                      </c:pt>
                      <c:pt idx="6">
                        <c:v>Option 3A</c:v>
                      </c:pt>
                      <c:pt idx="7">
                        <c:v>Option 3B</c:v>
                      </c:pt>
                      <c:pt idx="8">
                        <c:v>Option 3C</c:v>
                      </c:pt>
                      <c:pt idx="9">
                        <c:v>Option 5A</c:v>
                      </c:pt>
                      <c:pt idx="10">
                        <c:v>Option 5B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Results!$C$72:$M$72</c15:sqref>
                        </c15:formulaRef>
                      </c:ext>
                    </c:extLst>
                    <c:numCache>
                      <c:formatCode>#,##0.0</c:formatCode>
                      <c:ptCount val="1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D0B1-491B-9C19-9D8ED79E249F}"/>
                  </c:ext>
                </c:extLst>
              </c15:ser>
            </c15:filteredBarSeries>
            <c15:filteredBarSeries>
              <c15:ser>
                <c:idx val="9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Results!$B$74</c15:sqref>
                        </c15:formulaRef>
                      </c:ext>
                    </c:extLst>
                    <c:strCache>
                      <c:ptCount val="1"/>
                      <c:pt idx="0">
                        <c:v>Avoided unrelated TNSP expenditure (market benefits)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(Results!$C$62:$K$62,Results!$L$62:$M$62)</c15:sqref>
                        </c15:formulaRef>
                      </c:ext>
                    </c:extLst>
                    <c:strCache>
                      <c:ptCount val="11"/>
                      <c:pt idx="0">
                        <c:v>Option 1A</c:v>
                      </c:pt>
                      <c:pt idx="1">
                        <c:v>Option 1B</c:v>
                      </c:pt>
                      <c:pt idx="2">
                        <c:v>Option 2A</c:v>
                      </c:pt>
                      <c:pt idx="3">
                        <c:v>Option 2B</c:v>
                      </c:pt>
                      <c:pt idx="4">
                        <c:v>Option 2C</c:v>
                      </c:pt>
                      <c:pt idx="5">
                        <c:v>Option 2D</c:v>
                      </c:pt>
                      <c:pt idx="6">
                        <c:v>Option 3A</c:v>
                      </c:pt>
                      <c:pt idx="7">
                        <c:v>Option 3B</c:v>
                      </c:pt>
                      <c:pt idx="8">
                        <c:v>Option 3C</c:v>
                      </c:pt>
                      <c:pt idx="9">
                        <c:v>Option 5A</c:v>
                      </c:pt>
                      <c:pt idx="10">
                        <c:v>Option 5B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Results!$C$74:$M$74</c15:sqref>
                        </c15:formulaRef>
                      </c:ext>
                    </c:extLst>
                    <c:numCache>
                      <c:formatCode>#,##0.0</c:formatCode>
                      <c:ptCount val="1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D0B1-491B-9C19-9D8ED79E249F}"/>
                  </c:ext>
                </c:extLst>
              </c15:ser>
            </c15:filteredBarSeries>
            <c15:filteredBarSeries>
              <c15:ser>
                <c:idx val="10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Results!$B$75</c15:sqref>
                        </c15:formulaRef>
                      </c:ext>
                    </c:extLst>
                    <c:strCache>
                      <c:ptCount val="1"/>
                      <c:pt idx="0">
                        <c:v>NNO receipts received from TNSP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(Results!$C$62:$K$62,Results!$L$62:$M$62)</c15:sqref>
                        </c15:formulaRef>
                      </c:ext>
                    </c:extLst>
                    <c:strCache>
                      <c:ptCount val="11"/>
                      <c:pt idx="0">
                        <c:v>Option 1A</c:v>
                      </c:pt>
                      <c:pt idx="1">
                        <c:v>Option 1B</c:v>
                      </c:pt>
                      <c:pt idx="2">
                        <c:v>Option 2A</c:v>
                      </c:pt>
                      <c:pt idx="3">
                        <c:v>Option 2B</c:v>
                      </c:pt>
                      <c:pt idx="4">
                        <c:v>Option 2C</c:v>
                      </c:pt>
                      <c:pt idx="5">
                        <c:v>Option 2D</c:v>
                      </c:pt>
                      <c:pt idx="6">
                        <c:v>Option 3A</c:v>
                      </c:pt>
                      <c:pt idx="7">
                        <c:v>Option 3B</c:v>
                      </c:pt>
                      <c:pt idx="8">
                        <c:v>Option 3C</c:v>
                      </c:pt>
                      <c:pt idx="9">
                        <c:v>Option 5A</c:v>
                      </c:pt>
                      <c:pt idx="10">
                        <c:v>Option 5B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Results!$C$75:$M$75</c15:sqref>
                        </c15:formulaRef>
                      </c:ext>
                    </c:extLst>
                    <c:numCache>
                      <c:formatCode>#,##0.0</c:formatCode>
                      <c:ptCount val="1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D0B1-491B-9C19-9D8ED79E249F}"/>
                  </c:ext>
                </c:extLst>
              </c15:ser>
            </c15:filteredBarSeries>
          </c:ext>
        </c:extLst>
      </c:barChart>
      <c:scatterChart>
        <c:scatterStyle val="lineMarker"/>
        <c:varyColors val="0"/>
        <c:ser>
          <c:idx val="11"/>
          <c:order val="13"/>
          <c:tx>
            <c:strRef>
              <c:f>Results!$B$76</c:f>
              <c:strCache>
                <c:ptCount val="1"/>
                <c:pt idx="0">
                  <c:v>NPV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strRef>
              <c:f>(Results!$C$62:$K$62,Results!$L$62:$M$62)</c:f>
              <c:strCache>
                <c:ptCount val="11"/>
                <c:pt idx="0">
                  <c:v>Option 1A</c:v>
                </c:pt>
                <c:pt idx="1">
                  <c:v>Option 1B</c:v>
                </c:pt>
                <c:pt idx="2">
                  <c:v>Option 2A</c:v>
                </c:pt>
                <c:pt idx="3">
                  <c:v>Option 2B</c:v>
                </c:pt>
                <c:pt idx="4">
                  <c:v>Option 2C</c:v>
                </c:pt>
                <c:pt idx="5">
                  <c:v>Option 2D</c:v>
                </c:pt>
                <c:pt idx="6">
                  <c:v>Option 3A</c:v>
                </c:pt>
                <c:pt idx="7">
                  <c:v>Option 3B</c:v>
                </c:pt>
                <c:pt idx="8">
                  <c:v>Option 3C</c:v>
                </c:pt>
                <c:pt idx="9">
                  <c:v>Option 5A</c:v>
                </c:pt>
                <c:pt idx="10">
                  <c:v>Option 5B</c:v>
                </c:pt>
              </c:strCache>
            </c:strRef>
          </c:xVal>
          <c:yVal>
            <c:numRef>
              <c:f>(Results!$C$76:$K$76,Results!$L$76:$M$76)</c:f>
              <c:numCache>
                <c:formatCode>#,##0.0</c:formatCode>
                <c:ptCount val="11"/>
                <c:pt idx="0">
                  <c:v>68.742850382043684</c:v>
                </c:pt>
                <c:pt idx="1">
                  <c:v>331.61501515248995</c:v>
                </c:pt>
                <c:pt idx="2">
                  <c:v>107.999538678165</c:v>
                </c:pt>
                <c:pt idx="3">
                  <c:v>194.17039611454919</c:v>
                </c:pt>
                <c:pt idx="4">
                  <c:v>177.00415344488701</c:v>
                </c:pt>
                <c:pt idx="5">
                  <c:v>52.066175842751363</c:v>
                </c:pt>
                <c:pt idx="6">
                  <c:v>439.17455708324673</c:v>
                </c:pt>
                <c:pt idx="7">
                  <c:v>381.35146970411608</c:v>
                </c:pt>
                <c:pt idx="8">
                  <c:v>419.18326948929888</c:v>
                </c:pt>
                <c:pt idx="9">
                  <c:v>534.23830927718723</c:v>
                </c:pt>
                <c:pt idx="10">
                  <c:v>566.94435736832452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D0B1-491B-9C19-9D8ED79E24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2646512"/>
        <c:axId val="912647824"/>
      </c:scatterChart>
      <c:catAx>
        <c:axId val="912646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647824"/>
        <c:crosses val="autoZero"/>
        <c:auto val="1"/>
        <c:lblAlgn val="ctr"/>
        <c:lblOffset val="100"/>
        <c:noMultiLvlLbl val="0"/>
      </c:catAx>
      <c:valAx>
        <c:axId val="912647824"/>
        <c:scaling>
          <c:orientation val="minMax"/>
          <c:max val="1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</a:t>
                </a:r>
                <a:r>
                  <a:rPr lang="en-AU" baseline="0"/>
                  <a:t> PV</a:t>
                </a:r>
                <a:endParaRPr lang="en-AU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646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8630876657850194E-2"/>
          <c:y val="0.81450265068177197"/>
          <c:w val="0.91869948998426443"/>
          <c:h val="0.11627249500624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Results!$AB$63</c:f>
              <c:strCache>
                <c:ptCount val="1"/>
                <c:pt idx="0">
                  <c:v>TNSP capital costs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(Results!$AC$62:$AK$62,Results!$AL$62:$AM$62)</c:f>
              <c:strCache>
                <c:ptCount val="11"/>
                <c:pt idx="0">
                  <c:v>Option 1A</c:v>
                </c:pt>
                <c:pt idx="1">
                  <c:v>Option 1B</c:v>
                </c:pt>
                <c:pt idx="2">
                  <c:v>Option 2A</c:v>
                </c:pt>
                <c:pt idx="3">
                  <c:v>Option 2B</c:v>
                </c:pt>
                <c:pt idx="4">
                  <c:v>Option 2C</c:v>
                </c:pt>
                <c:pt idx="5">
                  <c:v>Option 2D</c:v>
                </c:pt>
                <c:pt idx="6">
                  <c:v>Option 3A</c:v>
                </c:pt>
                <c:pt idx="7">
                  <c:v>Option 3B</c:v>
                </c:pt>
                <c:pt idx="8">
                  <c:v>Option 3C</c:v>
                </c:pt>
                <c:pt idx="9">
                  <c:v>Option 5A</c:v>
                </c:pt>
                <c:pt idx="10">
                  <c:v>Option 5B</c:v>
                </c:pt>
              </c:strCache>
            </c:strRef>
          </c:cat>
          <c:val>
            <c:numRef>
              <c:f>Results!$AC$63:$AK$63</c:f>
              <c:numCache>
                <c:formatCode>#,##0.0</c:formatCode>
                <c:ptCount val="9"/>
                <c:pt idx="0">
                  <c:v>-110.44008539348097</c:v>
                </c:pt>
                <c:pt idx="1">
                  <c:v>-94.64536421551783</c:v>
                </c:pt>
                <c:pt idx="2">
                  <c:v>-65.807606796780405</c:v>
                </c:pt>
                <c:pt idx="3">
                  <c:v>-52.086555034345508</c:v>
                </c:pt>
                <c:pt idx="4">
                  <c:v>-77.39953466723864</c:v>
                </c:pt>
                <c:pt idx="5">
                  <c:v>-93.183426822164279</c:v>
                </c:pt>
                <c:pt idx="6">
                  <c:v>-56.523381169242001</c:v>
                </c:pt>
                <c:pt idx="7">
                  <c:v>-100.08780333250222</c:v>
                </c:pt>
                <c:pt idx="8">
                  <c:v>-66.850374488130171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8D-471A-98C5-83AD2364C5F3}"/>
            </c:ext>
          </c:extLst>
        </c:ser>
        <c:ser>
          <c:idx val="2"/>
          <c:order val="2"/>
          <c:tx>
            <c:strRef>
              <c:f>Results!$AB$65</c:f>
              <c:strCache>
                <c:ptCount val="1"/>
                <c:pt idx="0">
                  <c:v>TNSP operating expenditure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(Results!$AC$62:$AK$62,Results!$AL$62:$AM$62)</c:f>
              <c:strCache>
                <c:ptCount val="11"/>
                <c:pt idx="0">
                  <c:v>Option 1A</c:v>
                </c:pt>
                <c:pt idx="1">
                  <c:v>Option 1B</c:v>
                </c:pt>
                <c:pt idx="2">
                  <c:v>Option 2A</c:v>
                </c:pt>
                <c:pt idx="3">
                  <c:v>Option 2B</c:v>
                </c:pt>
                <c:pt idx="4">
                  <c:v>Option 2C</c:v>
                </c:pt>
                <c:pt idx="5">
                  <c:v>Option 2D</c:v>
                </c:pt>
                <c:pt idx="6">
                  <c:v>Option 3A</c:v>
                </c:pt>
                <c:pt idx="7">
                  <c:v>Option 3B</c:v>
                </c:pt>
                <c:pt idx="8">
                  <c:v>Option 3C</c:v>
                </c:pt>
                <c:pt idx="9">
                  <c:v>Option 5A</c:v>
                </c:pt>
                <c:pt idx="10">
                  <c:v>Option 5B</c:v>
                </c:pt>
              </c:strCache>
            </c:strRef>
          </c:cat>
          <c:val>
            <c:numRef>
              <c:f>Results!$AC$65:$AK$65</c:f>
              <c:numCache>
                <c:formatCode>#,##0.0</c:formatCode>
                <c:ptCount val="9"/>
                <c:pt idx="0">
                  <c:v>-46.568492053490836</c:v>
                </c:pt>
                <c:pt idx="1">
                  <c:v>-34.891539425101129</c:v>
                </c:pt>
                <c:pt idx="2">
                  <c:v>-24.840587106220234</c:v>
                </c:pt>
                <c:pt idx="3">
                  <c:v>-19.406624514354288</c:v>
                </c:pt>
                <c:pt idx="4">
                  <c:v>-25.579667857534307</c:v>
                </c:pt>
                <c:pt idx="5">
                  <c:v>-37.07829303862043</c:v>
                </c:pt>
                <c:pt idx="6">
                  <c:v>-26.571108063523397</c:v>
                </c:pt>
                <c:pt idx="7">
                  <c:v>-35.723083057998878</c:v>
                </c:pt>
                <c:pt idx="8">
                  <c:v>-26.807328417057889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8D-471A-98C5-83AD2364C5F3}"/>
            </c:ext>
          </c:extLst>
        </c:ser>
        <c:ser>
          <c:idx val="8"/>
          <c:order val="8"/>
          <c:tx>
            <c:strRef>
              <c:f>Results!$AB$71</c:f>
              <c:strCache>
                <c:ptCount val="1"/>
                <c:pt idx="0">
                  <c:v>Avoided involuntary load shedding in NW Slopes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(Results!$AC$62:$AK$62,Results!$AL$62:$AM$62)</c:f>
              <c:strCache>
                <c:ptCount val="11"/>
                <c:pt idx="0">
                  <c:v>Option 1A</c:v>
                </c:pt>
                <c:pt idx="1">
                  <c:v>Option 1B</c:v>
                </c:pt>
                <c:pt idx="2">
                  <c:v>Option 2A</c:v>
                </c:pt>
                <c:pt idx="3">
                  <c:v>Option 2B</c:v>
                </c:pt>
                <c:pt idx="4">
                  <c:v>Option 2C</c:v>
                </c:pt>
                <c:pt idx="5">
                  <c:v>Option 2D</c:v>
                </c:pt>
                <c:pt idx="6">
                  <c:v>Option 3A</c:v>
                </c:pt>
                <c:pt idx="7">
                  <c:v>Option 3B</c:v>
                </c:pt>
                <c:pt idx="8">
                  <c:v>Option 3C</c:v>
                </c:pt>
                <c:pt idx="9">
                  <c:v>Option 5A</c:v>
                </c:pt>
                <c:pt idx="10">
                  <c:v>Option 5B</c:v>
                </c:pt>
              </c:strCache>
            </c:strRef>
          </c:cat>
          <c:val>
            <c:numRef>
              <c:f>Results!$AC$71:$AK$71</c:f>
              <c:numCache>
                <c:formatCode>#,##0.0</c:formatCode>
                <c:ptCount val="9"/>
                <c:pt idx="0">
                  <c:v>447.06329716103272</c:v>
                </c:pt>
                <c:pt idx="1">
                  <c:v>807.00071181834028</c:v>
                </c:pt>
                <c:pt idx="2">
                  <c:v>374.85755184821983</c:v>
                </c:pt>
                <c:pt idx="3">
                  <c:v>471.13187893197033</c:v>
                </c:pt>
                <c:pt idx="4">
                  <c:v>519.26904247384562</c:v>
                </c:pt>
                <c:pt idx="5">
                  <c:v>374.85755184821983</c:v>
                </c:pt>
                <c:pt idx="6">
                  <c:v>866.32370090322831</c:v>
                </c:pt>
                <c:pt idx="7">
                  <c:v>866.32370090322831</c:v>
                </c:pt>
                <c:pt idx="8">
                  <c:v>866.32370090322831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38D-471A-98C5-83AD2364C5F3}"/>
            </c:ext>
          </c:extLst>
        </c:ser>
        <c:ser>
          <c:idx val="10"/>
          <c:order val="10"/>
          <c:tx>
            <c:strRef>
              <c:f>Results!$AB$73</c:f>
              <c:strCache>
                <c:ptCount val="1"/>
                <c:pt idx="0">
                  <c:v>Avoided unrelated TNSP expenditure (wood pole replacement)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strRef>
              <c:f>(Results!$AC$62:$AK$62,Results!$AL$62:$AM$62)</c:f>
              <c:strCache>
                <c:ptCount val="11"/>
                <c:pt idx="0">
                  <c:v>Option 1A</c:v>
                </c:pt>
                <c:pt idx="1">
                  <c:v>Option 1B</c:v>
                </c:pt>
                <c:pt idx="2">
                  <c:v>Option 2A</c:v>
                </c:pt>
                <c:pt idx="3">
                  <c:v>Option 2B</c:v>
                </c:pt>
                <c:pt idx="4">
                  <c:v>Option 2C</c:v>
                </c:pt>
                <c:pt idx="5">
                  <c:v>Option 2D</c:v>
                </c:pt>
                <c:pt idx="6">
                  <c:v>Option 3A</c:v>
                </c:pt>
                <c:pt idx="7">
                  <c:v>Option 3B</c:v>
                </c:pt>
                <c:pt idx="8">
                  <c:v>Option 3C</c:v>
                </c:pt>
                <c:pt idx="9">
                  <c:v>Option 5A</c:v>
                </c:pt>
                <c:pt idx="10">
                  <c:v>Option 5B</c:v>
                </c:pt>
              </c:strCache>
            </c:strRef>
          </c:cat>
          <c:val>
            <c:numRef>
              <c:f>Results!$AC$73:$AK$73</c:f>
              <c:numCache>
                <c:formatCode>#,##0.0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0.76261317644637405</c:v>
                </c:pt>
                <c:pt idx="4">
                  <c:v>0</c:v>
                </c:pt>
                <c:pt idx="5">
                  <c:v>0</c:v>
                </c:pt>
                <c:pt idx="6">
                  <c:v>0.77356637195486988</c:v>
                </c:pt>
                <c:pt idx="7">
                  <c:v>0.77356637195486988</c:v>
                </c:pt>
                <c:pt idx="8">
                  <c:v>0.77356637195486988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38D-471A-98C5-83AD2364C5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12646512"/>
        <c:axId val="912647824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Results!$AB$64</c15:sqref>
                        </c15:formulaRef>
                      </c:ext>
                    </c:extLst>
                    <c:strCache>
                      <c:ptCount val="1"/>
                      <c:pt idx="0">
                        <c:v>NNO capital costs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(Results!$AC$62:$AK$62,Results!$AL$62:$AM$62)</c15:sqref>
                        </c15:formulaRef>
                      </c:ext>
                    </c:extLst>
                    <c:strCache>
                      <c:ptCount val="11"/>
                      <c:pt idx="0">
                        <c:v>Option 1A</c:v>
                      </c:pt>
                      <c:pt idx="1">
                        <c:v>Option 1B</c:v>
                      </c:pt>
                      <c:pt idx="2">
                        <c:v>Option 2A</c:v>
                      </c:pt>
                      <c:pt idx="3">
                        <c:v>Option 2B</c:v>
                      </c:pt>
                      <c:pt idx="4">
                        <c:v>Option 2C</c:v>
                      </c:pt>
                      <c:pt idx="5">
                        <c:v>Option 2D</c:v>
                      </c:pt>
                      <c:pt idx="6">
                        <c:v>Option 3A</c:v>
                      </c:pt>
                      <c:pt idx="7">
                        <c:v>Option 3B</c:v>
                      </c:pt>
                      <c:pt idx="8">
                        <c:v>Option 3C</c:v>
                      </c:pt>
                      <c:pt idx="9">
                        <c:v>Option 5A</c:v>
                      </c:pt>
                      <c:pt idx="10">
                        <c:v>Option 5B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Results!$AC$64:$AM$64</c15:sqref>
                        </c15:formulaRef>
                      </c:ext>
                    </c:extLst>
                    <c:numCache>
                      <c:formatCode>#,##0.0</c:formatCode>
                      <c:ptCount val="1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538D-471A-98C5-83AD2364C5F3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Results!$AB$66</c15:sqref>
                        </c15:formulaRef>
                      </c:ext>
                    </c:extLst>
                    <c:strCache>
                      <c:ptCount val="1"/>
                      <c:pt idx="0">
                        <c:v>TNSP payments to NNO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(Results!$AC$62:$AK$62,Results!$AL$62:$AM$62)</c15:sqref>
                        </c15:formulaRef>
                      </c:ext>
                    </c:extLst>
                    <c:strCache>
                      <c:ptCount val="11"/>
                      <c:pt idx="0">
                        <c:v>Option 1A</c:v>
                      </c:pt>
                      <c:pt idx="1">
                        <c:v>Option 1B</c:v>
                      </c:pt>
                      <c:pt idx="2">
                        <c:v>Option 2A</c:v>
                      </c:pt>
                      <c:pt idx="3">
                        <c:v>Option 2B</c:v>
                      </c:pt>
                      <c:pt idx="4">
                        <c:v>Option 2C</c:v>
                      </c:pt>
                      <c:pt idx="5">
                        <c:v>Option 2D</c:v>
                      </c:pt>
                      <c:pt idx="6">
                        <c:v>Option 3A</c:v>
                      </c:pt>
                      <c:pt idx="7">
                        <c:v>Option 3B</c:v>
                      </c:pt>
                      <c:pt idx="8">
                        <c:v>Option 3C</c:v>
                      </c:pt>
                      <c:pt idx="9">
                        <c:v>Option 5A</c:v>
                      </c:pt>
                      <c:pt idx="10">
                        <c:v>Option 5B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Results!$AC$66:$AM$66</c15:sqref>
                        </c15:formulaRef>
                      </c:ext>
                    </c:extLst>
                    <c:numCache>
                      <c:formatCode>#,##0.0</c:formatCode>
                      <c:ptCount val="1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538D-471A-98C5-83AD2364C5F3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Results!$AB$67</c15:sqref>
                        </c15:formulaRef>
                      </c:ext>
                    </c:extLst>
                    <c:strCache>
                      <c:ptCount val="1"/>
                      <c:pt idx="0">
                        <c:v>NNO operating expenditure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(Results!$AC$62:$AK$62,Results!$AL$62:$AM$62)</c15:sqref>
                        </c15:formulaRef>
                      </c:ext>
                    </c:extLst>
                    <c:strCache>
                      <c:ptCount val="11"/>
                      <c:pt idx="0">
                        <c:v>Option 1A</c:v>
                      </c:pt>
                      <c:pt idx="1">
                        <c:v>Option 1B</c:v>
                      </c:pt>
                      <c:pt idx="2">
                        <c:v>Option 2A</c:v>
                      </c:pt>
                      <c:pt idx="3">
                        <c:v>Option 2B</c:v>
                      </c:pt>
                      <c:pt idx="4">
                        <c:v>Option 2C</c:v>
                      </c:pt>
                      <c:pt idx="5">
                        <c:v>Option 2D</c:v>
                      </c:pt>
                      <c:pt idx="6">
                        <c:v>Option 3A</c:v>
                      </c:pt>
                      <c:pt idx="7">
                        <c:v>Option 3B</c:v>
                      </c:pt>
                      <c:pt idx="8">
                        <c:v>Option 3C</c:v>
                      </c:pt>
                      <c:pt idx="9">
                        <c:v>Option 5A</c:v>
                      </c:pt>
                      <c:pt idx="10">
                        <c:v>Option 5B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Results!$AC$67:$AM$67</c15:sqref>
                        </c15:formulaRef>
                      </c:ext>
                    </c:extLst>
                    <c:numCache>
                      <c:formatCode>#,##0.0</c:formatCode>
                      <c:ptCount val="1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538D-471A-98C5-83AD2364C5F3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Results!$AB$68</c15:sqref>
                        </c15:formulaRef>
                      </c:ext>
                    </c:extLst>
                    <c:strCache>
                      <c:ptCount val="1"/>
                      <c:pt idx="0">
                        <c:v>Avoided fuel consumption from generation dispatch 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(Results!$AC$62:$AK$62,Results!$AL$62:$AM$62)</c15:sqref>
                        </c15:formulaRef>
                      </c:ext>
                    </c:extLst>
                    <c:strCache>
                      <c:ptCount val="11"/>
                      <c:pt idx="0">
                        <c:v>Option 1A</c:v>
                      </c:pt>
                      <c:pt idx="1">
                        <c:v>Option 1B</c:v>
                      </c:pt>
                      <c:pt idx="2">
                        <c:v>Option 2A</c:v>
                      </c:pt>
                      <c:pt idx="3">
                        <c:v>Option 2B</c:v>
                      </c:pt>
                      <c:pt idx="4">
                        <c:v>Option 2C</c:v>
                      </c:pt>
                      <c:pt idx="5">
                        <c:v>Option 2D</c:v>
                      </c:pt>
                      <c:pt idx="6">
                        <c:v>Option 3A</c:v>
                      </c:pt>
                      <c:pt idx="7">
                        <c:v>Option 3B</c:v>
                      </c:pt>
                      <c:pt idx="8">
                        <c:v>Option 3C</c:v>
                      </c:pt>
                      <c:pt idx="9">
                        <c:v>Option 5A</c:v>
                      </c:pt>
                      <c:pt idx="10">
                        <c:v>Option 5B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Results!$AC$68:$AM$68</c15:sqref>
                        </c15:formulaRef>
                      </c:ext>
                    </c:extLst>
                    <c:numCache>
                      <c:formatCode>#,##0.0</c:formatCode>
                      <c:ptCount val="1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538D-471A-98C5-83AD2364C5F3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Results!$AB$69</c15:sqref>
                        </c15:formulaRef>
                      </c:ext>
                    </c:extLst>
                    <c:strCache>
                      <c:ptCount val="1"/>
                      <c:pt idx="0">
                        <c:v>Avoided voluntary load curtailment 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(Results!$AC$62:$AK$62,Results!$AL$62:$AM$62)</c15:sqref>
                        </c15:formulaRef>
                      </c:ext>
                    </c:extLst>
                    <c:strCache>
                      <c:ptCount val="11"/>
                      <c:pt idx="0">
                        <c:v>Option 1A</c:v>
                      </c:pt>
                      <c:pt idx="1">
                        <c:v>Option 1B</c:v>
                      </c:pt>
                      <c:pt idx="2">
                        <c:v>Option 2A</c:v>
                      </c:pt>
                      <c:pt idx="3">
                        <c:v>Option 2B</c:v>
                      </c:pt>
                      <c:pt idx="4">
                        <c:v>Option 2C</c:v>
                      </c:pt>
                      <c:pt idx="5">
                        <c:v>Option 2D</c:v>
                      </c:pt>
                      <c:pt idx="6">
                        <c:v>Option 3A</c:v>
                      </c:pt>
                      <c:pt idx="7">
                        <c:v>Option 3B</c:v>
                      </c:pt>
                      <c:pt idx="8">
                        <c:v>Option 3C</c:v>
                      </c:pt>
                      <c:pt idx="9">
                        <c:v>Option 5A</c:v>
                      </c:pt>
                      <c:pt idx="10">
                        <c:v>Option 5B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Results!$AC$69:$AM$69</c15:sqref>
                        </c15:formulaRef>
                      </c:ext>
                    </c:extLst>
                    <c:numCache>
                      <c:formatCode>#,##0.0</c:formatCode>
                      <c:ptCount val="1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538D-471A-98C5-83AD2364C5F3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Results!$AB$70</c15:sqref>
                        </c15:formulaRef>
                      </c:ext>
                    </c:extLst>
                    <c:strCache>
                      <c:ptCount val="1"/>
                      <c:pt idx="0">
                        <c:v>Avoided involuntary load shedding outside of NW Slopes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(Results!$AC$62:$AK$62,Results!$AL$62:$AM$62)</c15:sqref>
                        </c15:formulaRef>
                      </c:ext>
                    </c:extLst>
                    <c:strCache>
                      <c:ptCount val="11"/>
                      <c:pt idx="0">
                        <c:v>Option 1A</c:v>
                      </c:pt>
                      <c:pt idx="1">
                        <c:v>Option 1B</c:v>
                      </c:pt>
                      <c:pt idx="2">
                        <c:v>Option 2A</c:v>
                      </c:pt>
                      <c:pt idx="3">
                        <c:v>Option 2B</c:v>
                      </c:pt>
                      <c:pt idx="4">
                        <c:v>Option 2C</c:v>
                      </c:pt>
                      <c:pt idx="5">
                        <c:v>Option 2D</c:v>
                      </c:pt>
                      <c:pt idx="6">
                        <c:v>Option 3A</c:v>
                      </c:pt>
                      <c:pt idx="7">
                        <c:v>Option 3B</c:v>
                      </c:pt>
                      <c:pt idx="8">
                        <c:v>Option 3C</c:v>
                      </c:pt>
                      <c:pt idx="9">
                        <c:v>Option 5A</c:v>
                      </c:pt>
                      <c:pt idx="10">
                        <c:v>Option 5B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Results!$AC$70:$AM$70</c15:sqref>
                        </c15:formulaRef>
                      </c:ext>
                    </c:extLst>
                    <c:numCache>
                      <c:formatCode>#,##0.0</c:formatCode>
                      <c:ptCount val="1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538D-471A-98C5-83AD2364C5F3}"/>
                  </c:ext>
                </c:extLst>
              </c15:ser>
            </c15:filteredBarSeries>
            <c15:filteredBa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Results!$AB$72</c15:sqref>
                        </c15:formulaRef>
                      </c:ext>
                    </c:extLst>
                    <c:strCache>
                      <c:ptCount val="1"/>
                      <c:pt idx="0">
                        <c:v>Avoided costs for non RIT-T proponent parties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(Results!$AC$62:$AK$62,Results!$AL$62:$AM$62)</c15:sqref>
                        </c15:formulaRef>
                      </c:ext>
                    </c:extLst>
                    <c:strCache>
                      <c:ptCount val="11"/>
                      <c:pt idx="0">
                        <c:v>Option 1A</c:v>
                      </c:pt>
                      <c:pt idx="1">
                        <c:v>Option 1B</c:v>
                      </c:pt>
                      <c:pt idx="2">
                        <c:v>Option 2A</c:v>
                      </c:pt>
                      <c:pt idx="3">
                        <c:v>Option 2B</c:v>
                      </c:pt>
                      <c:pt idx="4">
                        <c:v>Option 2C</c:v>
                      </c:pt>
                      <c:pt idx="5">
                        <c:v>Option 2D</c:v>
                      </c:pt>
                      <c:pt idx="6">
                        <c:v>Option 3A</c:v>
                      </c:pt>
                      <c:pt idx="7">
                        <c:v>Option 3B</c:v>
                      </c:pt>
                      <c:pt idx="8">
                        <c:v>Option 3C</c:v>
                      </c:pt>
                      <c:pt idx="9">
                        <c:v>Option 5A</c:v>
                      </c:pt>
                      <c:pt idx="10">
                        <c:v>Option 5B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Results!$AC$72:$AM$72</c15:sqref>
                        </c15:formulaRef>
                      </c:ext>
                    </c:extLst>
                    <c:numCache>
                      <c:formatCode>#,##0.0</c:formatCode>
                      <c:ptCount val="1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538D-471A-98C5-83AD2364C5F3}"/>
                  </c:ext>
                </c:extLst>
              </c15:ser>
            </c15:filteredBarSeries>
          </c:ext>
        </c:extLst>
      </c:barChart>
      <c:scatterChart>
        <c:scatterStyle val="lineMarker"/>
        <c:varyColors val="0"/>
        <c:ser>
          <c:idx val="13"/>
          <c:order val="13"/>
          <c:tx>
            <c:strRef>
              <c:f>Results!$AB$76</c:f>
              <c:strCache>
                <c:ptCount val="1"/>
                <c:pt idx="0">
                  <c:v>NPV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strRef>
              <c:f>(Results!$AC$62:$AK$62,Results!$AL$62:$AM$62)</c:f>
              <c:strCache>
                <c:ptCount val="11"/>
                <c:pt idx="0">
                  <c:v>Option 1A</c:v>
                </c:pt>
                <c:pt idx="1">
                  <c:v>Option 1B</c:v>
                </c:pt>
                <c:pt idx="2">
                  <c:v>Option 2A</c:v>
                </c:pt>
                <c:pt idx="3">
                  <c:v>Option 2B</c:v>
                </c:pt>
                <c:pt idx="4">
                  <c:v>Option 2C</c:v>
                </c:pt>
                <c:pt idx="5">
                  <c:v>Option 2D</c:v>
                </c:pt>
                <c:pt idx="6">
                  <c:v>Option 3A</c:v>
                </c:pt>
                <c:pt idx="7">
                  <c:v>Option 3B</c:v>
                </c:pt>
                <c:pt idx="8">
                  <c:v>Option 3C</c:v>
                </c:pt>
                <c:pt idx="9">
                  <c:v>Option 5A</c:v>
                </c:pt>
                <c:pt idx="10">
                  <c:v>Option 5B</c:v>
                </c:pt>
              </c:strCache>
            </c:strRef>
          </c:xVal>
          <c:yVal>
            <c:numRef>
              <c:f>(Results!$AC$76:$AK$76,Results!$AL$76:$AM$76)</c:f>
              <c:numCache>
                <c:formatCode>#,##0.0</c:formatCode>
                <c:ptCount val="11"/>
                <c:pt idx="0">
                  <c:v>290.05471971406092</c:v>
                </c:pt>
                <c:pt idx="1">
                  <c:v>677.46380817772138</c:v>
                </c:pt>
                <c:pt idx="2">
                  <c:v>284.20935794521915</c:v>
                </c:pt>
                <c:pt idx="3">
                  <c:v>400.40131255971693</c:v>
                </c:pt>
                <c:pt idx="4">
                  <c:v>416.28983994907264</c:v>
                </c:pt>
                <c:pt idx="5">
                  <c:v>244.59583198743513</c:v>
                </c:pt>
                <c:pt idx="6">
                  <c:v>784.00277804241784</c:v>
                </c:pt>
                <c:pt idx="7">
                  <c:v>731.2863808846821</c:v>
                </c:pt>
                <c:pt idx="8">
                  <c:v>773.43956436999508</c:v>
                </c:pt>
                <c:pt idx="9">
                  <c:v>959.25697111482998</c:v>
                </c:pt>
                <c:pt idx="10">
                  <c:v>1006.6904732485666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869-4165-A0DC-DFAC1FD58A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2646512"/>
        <c:axId val="912647824"/>
        <c:extLst>
          <c:ext xmlns:c15="http://schemas.microsoft.com/office/drawing/2012/chart" uri="{02D57815-91ED-43cb-92C2-25804820EDAC}">
            <c15:filteredScatterSeries>
              <c15:ser>
                <c:idx val="11"/>
                <c:order val="11"/>
                <c:tx>
                  <c:strRef>
                    <c:extLst>
                      <c:ext uri="{02D57815-91ED-43cb-92C2-25804820EDAC}">
                        <c15:formulaRef>
                          <c15:sqref>Results!$AB$74</c15:sqref>
                        </c15:formulaRef>
                      </c:ext>
                    </c:extLst>
                    <c:strCache>
                      <c:ptCount val="1"/>
                      <c:pt idx="0">
                        <c:v>Avoided unrelated TNSP expenditure (market benefits)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strRef>
                    <c:extLst>
                      <c:ext uri="{02D57815-91ED-43cb-92C2-25804820EDAC}">
                        <c15:formulaRef>
                          <c15:sqref>Results!$AC$62:$AM$62</c15:sqref>
                        </c15:formulaRef>
                      </c:ext>
                    </c:extLst>
                    <c:strCache>
                      <c:ptCount val="11"/>
                      <c:pt idx="0">
                        <c:v>Option 1A</c:v>
                      </c:pt>
                      <c:pt idx="1">
                        <c:v>Option 1B</c:v>
                      </c:pt>
                      <c:pt idx="2">
                        <c:v>Option 2A</c:v>
                      </c:pt>
                      <c:pt idx="3">
                        <c:v>Option 2B</c:v>
                      </c:pt>
                      <c:pt idx="4">
                        <c:v>Option 2C</c:v>
                      </c:pt>
                      <c:pt idx="5">
                        <c:v>Option 2D</c:v>
                      </c:pt>
                      <c:pt idx="6">
                        <c:v>Option 3A</c:v>
                      </c:pt>
                      <c:pt idx="7">
                        <c:v>Option 3B</c:v>
                      </c:pt>
                      <c:pt idx="8">
                        <c:v>Option 3C</c:v>
                      </c:pt>
                      <c:pt idx="9">
                        <c:v>Option 5A</c:v>
                      </c:pt>
                      <c:pt idx="10">
                        <c:v>Option 5B</c:v>
                      </c:pt>
                    </c:strCache>
                  </c:strRef>
                </c:xVal>
                <c:yVal>
                  <c:numRef>
                    <c:extLst>
                      <c:ext uri="{02D57815-91ED-43cb-92C2-25804820EDAC}">
                        <c15:formulaRef>
                          <c15:sqref>Results!$AC$74:$AM$74</c15:sqref>
                        </c15:formulaRef>
                      </c:ext>
                    </c:extLst>
                    <c:numCache>
                      <c:formatCode>#,##0.0</c:formatCode>
                      <c:ptCount val="1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B-538D-471A-98C5-83AD2364C5F3}"/>
                  </c:ext>
                </c:extLst>
              </c15:ser>
            </c15:filteredScatterSeries>
            <c15:filteredScatter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Results!$AB$75</c15:sqref>
                        </c15:formulaRef>
                      </c:ext>
                    </c:extLst>
                    <c:strCache>
                      <c:ptCount val="1"/>
                      <c:pt idx="0">
                        <c:v>NNO receipts received from TNSP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Results!$AC$62:$AM$62</c15:sqref>
                        </c15:formulaRef>
                      </c:ext>
                    </c:extLst>
                    <c:strCache>
                      <c:ptCount val="11"/>
                      <c:pt idx="0">
                        <c:v>Option 1A</c:v>
                      </c:pt>
                      <c:pt idx="1">
                        <c:v>Option 1B</c:v>
                      </c:pt>
                      <c:pt idx="2">
                        <c:v>Option 2A</c:v>
                      </c:pt>
                      <c:pt idx="3">
                        <c:v>Option 2B</c:v>
                      </c:pt>
                      <c:pt idx="4">
                        <c:v>Option 2C</c:v>
                      </c:pt>
                      <c:pt idx="5">
                        <c:v>Option 2D</c:v>
                      </c:pt>
                      <c:pt idx="6">
                        <c:v>Option 3A</c:v>
                      </c:pt>
                      <c:pt idx="7">
                        <c:v>Option 3B</c:v>
                      </c:pt>
                      <c:pt idx="8">
                        <c:v>Option 3C</c:v>
                      </c:pt>
                      <c:pt idx="9">
                        <c:v>Option 5A</c:v>
                      </c:pt>
                      <c:pt idx="10">
                        <c:v>Option 5B</c:v>
                      </c:pt>
                    </c:strCache>
                  </c:str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Results!$AC$75:$AM$75</c15:sqref>
                        </c15:formulaRef>
                      </c:ext>
                    </c:extLst>
                    <c:numCache>
                      <c:formatCode>#,##0.0</c:formatCode>
                      <c:ptCount val="1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6869-4165-A0DC-DFAC1FD58A5B}"/>
                  </c:ext>
                </c:extLst>
              </c15:ser>
            </c15:filteredScatterSeries>
          </c:ext>
        </c:extLst>
      </c:scatterChart>
      <c:catAx>
        <c:axId val="912646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647824"/>
        <c:crosses val="autoZero"/>
        <c:auto val="1"/>
        <c:lblAlgn val="ctr"/>
        <c:lblOffset val="100"/>
        <c:noMultiLvlLbl val="0"/>
      </c:catAx>
      <c:valAx>
        <c:axId val="912647824"/>
        <c:scaling>
          <c:orientation val="minMax"/>
          <c:min val="-3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</a:t>
                </a:r>
                <a:r>
                  <a:rPr lang="en-AU" baseline="0"/>
                  <a:t> PV</a:t>
                </a:r>
                <a:endParaRPr lang="en-AU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646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0065939614687979E-2"/>
          <c:y val="0.80362999219692133"/>
          <c:w val="0.81986812077062388"/>
          <c:h val="0.1619388522380648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Results!$B$63</c:f>
              <c:strCache>
                <c:ptCount val="1"/>
                <c:pt idx="0">
                  <c:v>TNSP capital costs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(Results!$AP$62:$AX$62,Results!$AY$62:$AZ$62)</c:f>
              <c:strCache>
                <c:ptCount val="11"/>
                <c:pt idx="0">
                  <c:v>Option 1A</c:v>
                </c:pt>
                <c:pt idx="1">
                  <c:v>Option 1B</c:v>
                </c:pt>
                <c:pt idx="2">
                  <c:v>Option 2A</c:v>
                </c:pt>
                <c:pt idx="3">
                  <c:v>Option 2B</c:v>
                </c:pt>
                <c:pt idx="4">
                  <c:v>Option 2C</c:v>
                </c:pt>
                <c:pt idx="5">
                  <c:v>Option 2D</c:v>
                </c:pt>
                <c:pt idx="6">
                  <c:v>Option 3A</c:v>
                </c:pt>
                <c:pt idx="7">
                  <c:v>Option 3B</c:v>
                </c:pt>
                <c:pt idx="8">
                  <c:v>Option 3C</c:v>
                </c:pt>
                <c:pt idx="9">
                  <c:v>Option 5A</c:v>
                </c:pt>
                <c:pt idx="10">
                  <c:v>Option 5B</c:v>
                </c:pt>
              </c:strCache>
            </c:strRef>
          </c:cat>
          <c:val>
            <c:numRef>
              <c:f>Results!$AP$63:$AX$63</c:f>
              <c:numCache>
                <c:formatCode>#,##0.0</c:formatCode>
                <c:ptCount val="9"/>
                <c:pt idx="0">
                  <c:v>-127.21370530995608</c:v>
                </c:pt>
                <c:pt idx="1">
                  <c:v>-114.30825114001597</c:v>
                </c:pt>
                <c:pt idx="2">
                  <c:v>-81.77855246807529</c:v>
                </c:pt>
                <c:pt idx="3">
                  <c:v>-71.032031605052879</c:v>
                </c:pt>
                <c:pt idx="4">
                  <c:v>-95.869128002367688</c:v>
                </c:pt>
                <c:pt idx="5">
                  <c:v>-124.80520229427172</c:v>
                </c:pt>
                <c:pt idx="6">
                  <c:v>-77.91769151341235</c:v>
                </c:pt>
                <c:pt idx="7">
                  <c:v>-113.6749768347339</c:v>
                </c:pt>
                <c:pt idx="8">
                  <c:v>-90.344767102369545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8E-4749-869F-C127E09BFB4B}"/>
            </c:ext>
          </c:extLst>
        </c:ser>
        <c:ser>
          <c:idx val="2"/>
          <c:order val="2"/>
          <c:tx>
            <c:strRef>
              <c:f>Results!$B$65</c:f>
              <c:strCache>
                <c:ptCount val="1"/>
                <c:pt idx="0">
                  <c:v>TNSP operating expenditure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(Results!$AP$62:$AX$62,Results!$AY$62:$AZ$62)</c:f>
              <c:strCache>
                <c:ptCount val="11"/>
                <c:pt idx="0">
                  <c:v>Option 1A</c:v>
                </c:pt>
                <c:pt idx="1">
                  <c:v>Option 1B</c:v>
                </c:pt>
                <c:pt idx="2">
                  <c:v>Option 2A</c:v>
                </c:pt>
                <c:pt idx="3">
                  <c:v>Option 2B</c:v>
                </c:pt>
                <c:pt idx="4">
                  <c:v>Option 2C</c:v>
                </c:pt>
                <c:pt idx="5">
                  <c:v>Option 2D</c:v>
                </c:pt>
                <c:pt idx="6">
                  <c:v>Option 3A</c:v>
                </c:pt>
                <c:pt idx="7">
                  <c:v>Option 3B</c:v>
                </c:pt>
                <c:pt idx="8">
                  <c:v>Option 3C</c:v>
                </c:pt>
                <c:pt idx="9">
                  <c:v>Option 5A</c:v>
                </c:pt>
                <c:pt idx="10">
                  <c:v>Option 5B</c:v>
                </c:pt>
              </c:strCache>
            </c:strRef>
          </c:cat>
          <c:val>
            <c:numRef>
              <c:f>Results!$AP$65:$AX$65</c:f>
              <c:numCache>
                <c:formatCode>#,##0.0</c:formatCode>
                <c:ptCount val="9"/>
                <c:pt idx="0">
                  <c:v>-36.723437973363012</c:v>
                </c:pt>
                <c:pt idx="1">
                  <c:v>-28.371555308731249</c:v>
                </c:pt>
                <c:pt idx="2">
                  <c:v>-19.399938796506614</c:v>
                </c:pt>
                <c:pt idx="3">
                  <c:v>-16.075054968850388</c:v>
                </c:pt>
                <c:pt idx="4">
                  <c:v>-19.865761673458774</c:v>
                </c:pt>
                <c:pt idx="5">
                  <c:v>-30.648159099640303</c:v>
                </c:pt>
                <c:pt idx="6">
                  <c:v>-23.202291085447392</c:v>
                </c:pt>
                <c:pt idx="7">
                  <c:v>-29.535648743125098</c:v>
                </c:pt>
                <c:pt idx="8">
                  <c:v>-23.264867809896753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8E-4749-869F-C127E09BFB4B}"/>
            </c:ext>
          </c:extLst>
        </c:ser>
        <c:ser>
          <c:idx val="12"/>
          <c:order val="7"/>
          <c:tx>
            <c:strRef>
              <c:f>Results!$AO$71</c:f>
              <c:strCache>
                <c:ptCount val="1"/>
                <c:pt idx="0">
                  <c:v>Avoided involuntary load shedding in NW Slopes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  <a:effectLst/>
          </c:spPr>
          <c:invertIfNegative val="0"/>
          <c:cat>
            <c:strRef>
              <c:f>(Results!$AP$62:$AX$62,Results!$AY$62:$AZ$62)</c:f>
              <c:strCache>
                <c:ptCount val="11"/>
                <c:pt idx="0">
                  <c:v>Option 1A</c:v>
                </c:pt>
                <c:pt idx="1">
                  <c:v>Option 1B</c:v>
                </c:pt>
                <c:pt idx="2">
                  <c:v>Option 2A</c:v>
                </c:pt>
                <c:pt idx="3">
                  <c:v>Option 2B</c:v>
                </c:pt>
                <c:pt idx="4">
                  <c:v>Option 2C</c:v>
                </c:pt>
                <c:pt idx="5">
                  <c:v>Option 2D</c:v>
                </c:pt>
                <c:pt idx="6">
                  <c:v>Option 3A</c:v>
                </c:pt>
                <c:pt idx="7">
                  <c:v>Option 3B</c:v>
                </c:pt>
                <c:pt idx="8">
                  <c:v>Option 3C</c:v>
                </c:pt>
                <c:pt idx="9">
                  <c:v>Option 5A</c:v>
                </c:pt>
                <c:pt idx="10">
                  <c:v>Option 5B</c:v>
                </c:pt>
              </c:strCache>
            </c:strRef>
          </c:cat>
          <c:val>
            <c:numRef>
              <c:f>Results!$AP$71:$AX$71</c:f>
              <c:numCache>
                <c:formatCode>#,##0.0</c:formatCode>
                <c:ptCount val="9"/>
                <c:pt idx="0">
                  <c:v>273.34358714195184</c:v>
                </c:pt>
                <c:pt idx="1">
                  <c:v>480.37460480851826</c:v>
                </c:pt>
                <c:pt idx="2">
                  <c:v>219.35251627908511</c:v>
                </c:pt>
                <c:pt idx="3">
                  <c:v>272.976731354197</c:v>
                </c:pt>
                <c:pt idx="4">
                  <c:v>301.43696042158058</c:v>
                </c:pt>
                <c:pt idx="5">
                  <c:v>219.35251627908511</c:v>
                </c:pt>
                <c:pt idx="6">
                  <c:v>510.8362307203389</c:v>
                </c:pt>
                <c:pt idx="7">
                  <c:v>510.8362307203389</c:v>
                </c:pt>
                <c:pt idx="8">
                  <c:v>510.8362307203389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32-484E-BD23-E52E9BAEF188}"/>
            </c:ext>
          </c:extLst>
        </c:ser>
        <c:ser>
          <c:idx val="8"/>
          <c:order val="9"/>
          <c:tx>
            <c:strRef>
              <c:f>Results!$B$73</c:f>
              <c:strCache>
                <c:ptCount val="1"/>
                <c:pt idx="0">
                  <c:v>Avoided unrelated TNSP expenditure (wood pole replacement)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strRef>
              <c:f>(Results!$AP$62:$AX$62,Results!$AY$62:$AZ$62)</c:f>
              <c:strCache>
                <c:ptCount val="11"/>
                <c:pt idx="0">
                  <c:v>Option 1A</c:v>
                </c:pt>
                <c:pt idx="1">
                  <c:v>Option 1B</c:v>
                </c:pt>
                <c:pt idx="2">
                  <c:v>Option 2A</c:v>
                </c:pt>
                <c:pt idx="3">
                  <c:v>Option 2B</c:v>
                </c:pt>
                <c:pt idx="4">
                  <c:v>Option 2C</c:v>
                </c:pt>
                <c:pt idx="5">
                  <c:v>Option 2D</c:v>
                </c:pt>
                <c:pt idx="6">
                  <c:v>Option 3A</c:v>
                </c:pt>
                <c:pt idx="7">
                  <c:v>Option 3B</c:v>
                </c:pt>
                <c:pt idx="8">
                  <c:v>Option 3C</c:v>
                </c:pt>
                <c:pt idx="9">
                  <c:v>Option 5A</c:v>
                </c:pt>
                <c:pt idx="10">
                  <c:v>Option 5B</c:v>
                </c:pt>
              </c:strCache>
            </c:strRef>
          </c:cat>
          <c:val>
            <c:numRef>
              <c:f>Results!$AP$73:$AX$73</c:f>
              <c:numCache>
                <c:formatCode>#,##0.0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0.58685520486689968</c:v>
                </c:pt>
                <c:pt idx="4">
                  <c:v>0</c:v>
                </c:pt>
                <c:pt idx="5">
                  <c:v>0</c:v>
                </c:pt>
                <c:pt idx="6">
                  <c:v>0.59773383922180845</c:v>
                </c:pt>
                <c:pt idx="7">
                  <c:v>0.59773383922180845</c:v>
                </c:pt>
                <c:pt idx="8">
                  <c:v>0.59773383922180845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78E-4749-869F-C127E09BFB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12646512"/>
        <c:axId val="912647824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Results!$B$64</c15:sqref>
                        </c15:formulaRef>
                      </c:ext>
                    </c:extLst>
                    <c:strCache>
                      <c:ptCount val="1"/>
                      <c:pt idx="0">
                        <c:v>NNO capital costs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(Results!$AP$62:$AX$62,Results!$AY$62:$AZ$62)</c15:sqref>
                        </c15:formulaRef>
                      </c:ext>
                    </c:extLst>
                    <c:strCache>
                      <c:ptCount val="11"/>
                      <c:pt idx="0">
                        <c:v>Option 1A</c:v>
                      </c:pt>
                      <c:pt idx="1">
                        <c:v>Option 1B</c:v>
                      </c:pt>
                      <c:pt idx="2">
                        <c:v>Option 2A</c:v>
                      </c:pt>
                      <c:pt idx="3">
                        <c:v>Option 2B</c:v>
                      </c:pt>
                      <c:pt idx="4">
                        <c:v>Option 2C</c:v>
                      </c:pt>
                      <c:pt idx="5">
                        <c:v>Option 2D</c:v>
                      </c:pt>
                      <c:pt idx="6">
                        <c:v>Option 3A</c:v>
                      </c:pt>
                      <c:pt idx="7">
                        <c:v>Option 3B</c:v>
                      </c:pt>
                      <c:pt idx="8">
                        <c:v>Option 3C</c:v>
                      </c:pt>
                      <c:pt idx="9">
                        <c:v>Option 5A</c:v>
                      </c:pt>
                      <c:pt idx="10">
                        <c:v>Option 5B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Results!$AP$64:$AX$64</c15:sqref>
                        </c15:formulaRef>
                      </c:ext>
                    </c:extLst>
                    <c:numCache>
                      <c:formatCode>#,##0.0</c:formatCode>
                      <c:ptCount val="9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E78E-4749-869F-C127E09BFB4B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Results!$B$67</c15:sqref>
                        </c15:formulaRef>
                      </c:ext>
                    </c:extLst>
                    <c:strCache>
                      <c:ptCount val="1"/>
                      <c:pt idx="0">
                        <c:v>NNO operating expenditure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(Results!$AP$62:$AX$62,Results!$AY$62:$AZ$62)</c15:sqref>
                        </c15:formulaRef>
                      </c:ext>
                    </c:extLst>
                    <c:strCache>
                      <c:ptCount val="11"/>
                      <c:pt idx="0">
                        <c:v>Option 1A</c:v>
                      </c:pt>
                      <c:pt idx="1">
                        <c:v>Option 1B</c:v>
                      </c:pt>
                      <c:pt idx="2">
                        <c:v>Option 2A</c:v>
                      </c:pt>
                      <c:pt idx="3">
                        <c:v>Option 2B</c:v>
                      </c:pt>
                      <c:pt idx="4">
                        <c:v>Option 2C</c:v>
                      </c:pt>
                      <c:pt idx="5">
                        <c:v>Option 2D</c:v>
                      </c:pt>
                      <c:pt idx="6">
                        <c:v>Option 3A</c:v>
                      </c:pt>
                      <c:pt idx="7">
                        <c:v>Option 3B</c:v>
                      </c:pt>
                      <c:pt idx="8">
                        <c:v>Option 3C</c:v>
                      </c:pt>
                      <c:pt idx="9">
                        <c:v>Option 5A</c:v>
                      </c:pt>
                      <c:pt idx="10">
                        <c:v>Option 5B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Results!$AP$67:$AX$67</c15:sqref>
                        </c15:formulaRef>
                      </c:ext>
                    </c:extLst>
                    <c:numCache>
                      <c:formatCode>#,##0.0</c:formatCode>
                      <c:ptCount val="9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E78E-4749-869F-C127E09BFB4B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Results!$B$68</c15:sqref>
                        </c15:formulaRef>
                      </c:ext>
                    </c:extLst>
                    <c:strCache>
                      <c:ptCount val="1"/>
                      <c:pt idx="0">
                        <c:v>Avoided fuel consumption from generation dispatch 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(Results!$AP$62:$AX$62,Results!$AY$62:$AZ$62)</c15:sqref>
                        </c15:formulaRef>
                      </c:ext>
                    </c:extLst>
                    <c:strCache>
                      <c:ptCount val="11"/>
                      <c:pt idx="0">
                        <c:v>Option 1A</c:v>
                      </c:pt>
                      <c:pt idx="1">
                        <c:v>Option 1B</c:v>
                      </c:pt>
                      <c:pt idx="2">
                        <c:v>Option 2A</c:v>
                      </c:pt>
                      <c:pt idx="3">
                        <c:v>Option 2B</c:v>
                      </c:pt>
                      <c:pt idx="4">
                        <c:v>Option 2C</c:v>
                      </c:pt>
                      <c:pt idx="5">
                        <c:v>Option 2D</c:v>
                      </c:pt>
                      <c:pt idx="6">
                        <c:v>Option 3A</c:v>
                      </c:pt>
                      <c:pt idx="7">
                        <c:v>Option 3B</c:v>
                      </c:pt>
                      <c:pt idx="8">
                        <c:v>Option 3C</c:v>
                      </c:pt>
                      <c:pt idx="9">
                        <c:v>Option 5A</c:v>
                      </c:pt>
                      <c:pt idx="10">
                        <c:v>Option 5B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Results!$AP$68:$AX$68</c15:sqref>
                        </c15:formulaRef>
                      </c:ext>
                    </c:extLst>
                    <c:numCache>
                      <c:formatCode>#,##0.0</c:formatCode>
                      <c:ptCount val="9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E78E-4749-869F-C127E09BFB4B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Results!$B$69</c15:sqref>
                        </c15:formulaRef>
                      </c:ext>
                    </c:extLst>
                    <c:strCache>
                      <c:ptCount val="1"/>
                      <c:pt idx="0">
                        <c:v>Avoided voluntary load curtailment 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(Results!$AP$62:$AX$62,Results!$AY$62:$AZ$62)</c15:sqref>
                        </c15:formulaRef>
                      </c:ext>
                    </c:extLst>
                    <c:strCache>
                      <c:ptCount val="11"/>
                      <c:pt idx="0">
                        <c:v>Option 1A</c:v>
                      </c:pt>
                      <c:pt idx="1">
                        <c:v>Option 1B</c:v>
                      </c:pt>
                      <c:pt idx="2">
                        <c:v>Option 2A</c:v>
                      </c:pt>
                      <c:pt idx="3">
                        <c:v>Option 2B</c:v>
                      </c:pt>
                      <c:pt idx="4">
                        <c:v>Option 2C</c:v>
                      </c:pt>
                      <c:pt idx="5">
                        <c:v>Option 2D</c:v>
                      </c:pt>
                      <c:pt idx="6">
                        <c:v>Option 3A</c:v>
                      </c:pt>
                      <c:pt idx="7">
                        <c:v>Option 3B</c:v>
                      </c:pt>
                      <c:pt idx="8">
                        <c:v>Option 3C</c:v>
                      </c:pt>
                      <c:pt idx="9">
                        <c:v>Option 5A</c:v>
                      </c:pt>
                      <c:pt idx="10">
                        <c:v>Option 5B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Results!$AP$69:$AX$69</c15:sqref>
                        </c15:formulaRef>
                      </c:ext>
                    </c:extLst>
                    <c:numCache>
                      <c:formatCode>#,##0.0</c:formatCode>
                      <c:ptCount val="9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E78E-4749-869F-C127E09BFB4B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Results!$B$70</c15:sqref>
                        </c15:formulaRef>
                      </c:ext>
                    </c:extLst>
                    <c:strCache>
                      <c:ptCount val="1"/>
                      <c:pt idx="0">
                        <c:v>Avoided involuntary load shedding outside of NW Slopes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(Results!$AP$62:$AX$62,Results!$AY$62:$AZ$62)</c15:sqref>
                        </c15:formulaRef>
                      </c:ext>
                    </c:extLst>
                    <c:strCache>
                      <c:ptCount val="11"/>
                      <c:pt idx="0">
                        <c:v>Option 1A</c:v>
                      </c:pt>
                      <c:pt idx="1">
                        <c:v>Option 1B</c:v>
                      </c:pt>
                      <c:pt idx="2">
                        <c:v>Option 2A</c:v>
                      </c:pt>
                      <c:pt idx="3">
                        <c:v>Option 2B</c:v>
                      </c:pt>
                      <c:pt idx="4">
                        <c:v>Option 2C</c:v>
                      </c:pt>
                      <c:pt idx="5">
                        <c:v>Option 2D</c:v>
                      </c:pt>
                      <c:pt idx="6">
                        <c:v>Option 3A</c:v>
                      </c:pt>
                      <c:pt idx="7">
                        <c:v>Option 3B</c:v>
                      </c:pt>
                      <c:pt idx="8">
                        <c:v>Option 3C</c:v>
                      </c:pt>
                      <c:pt idx="9">
                        <c:v>Option 5A</c:v>
                      </c:pt>
                      <c:pt idx="10">
                        <c:v>Option 5B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Results!$AP$70:$AX$70</c15:sqref>
                        </c15:formulaRef>
                      </c:ext>
                    </c:extLst>
                    <c:numCache>
                      <c:formatCode>#,##0.0</c:formatCode>
                      <c:ptCount val="9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E78E-4749-869F-C127E09BFB4B}"/>
                  </c:ext>
                </c:extLst>
              </c15:ser>
            </c15:filteredBarSeries>
            <c15:filteredBarSeries>
              <c15:ser>
                <c:idx val="7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Results!$B$72</c15:sqref>
                        </c15:formulaRef>
                      </c:ext>
                    </c:extLst>
                    <c:strCache>
                      <c:ptCount val="1"/>
                      <c:pt idx="0">
                        <c:v>Avoided costs for non RIT-T proponent parties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(Results!$AP$62:$AX$62,Results!$AY$62:$AZ$62)</c15:sqref>
                        </c15:formulaRef>
                      </c:ext>
                    </c:extLst>
                    <c:strCache>
                      <c:ptCount val="11"/>
                      <c:pt idx="0">
                        <c:v>Option 1A</c:v>
                      </c:pt>
                      <c:pt idx="1">
                        <c:v>Option 1B</c:v>
                      </c:pt>
                      <c:pt idx="2">
                        <c:v>Option 2A</c:v>
                      </c:pt>
                      <c:pt idx="3">
                        <c:v>Option 2B</c:v>
                      </c:pt>
                      <c:pt idx="4">
                        <c:v>Option 2C</c:v>
                      </c:pt>
                      <c:pt idx="5">
                        <c:v>Option 2D</c:v>
                      </c:pt>
                      <c:pt idx="6">
                        <c:v>Option 3A</c:v>
                      </c:pt>
                      <c:pt idx="7">
                        <c:v>Option 3B</c:v>
                      </c:pt>
                      <c:pt idx="8">
                        <c:v>Option 3C</c:v>
                      </c:pt>
                      <c:pt idx="9">
                        <c:v>Option 5A</c:v>
                      </c:pt>
                      <c:pt idx="10">
                        <c:v>Option 5B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Results!$AP$72:$AX$72</c15:sqref>
                        </c15:formulaRef>
                      </c:ext>
                    </c:extLst>
                    <c:numCache>
                      <c:formatCode>#,##0.0</c:formatCode>
                      <c:ptCount val="9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E78E-4749-869F-C127E09BFB4B}"/>
                  </c:ext>
                </c:extLst>
              </c15:ser>
            </c15:filteredBarSeries>
            <c15:filteredBarSeries>
              <c15:ser>
                <c:idx val="9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Results!$B$74</c15:sqref>
                        </c15:formulaRef>
                      </c:ext>
                    </c:extLst>
                    <c:strCache>
                      <c:ptCount val="1"/>
                      <c:pt idx="0">
                        <c:v>Avoided unrelated TNSP expenditure (market benefits)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(Results!$AP$62:$AX$62,Results!$AY$62:$AZ$62)</c15:sqref>
                        </c15:formulaRef>
                      </c:ext>
                    </c:extLst>
                    <c:strCache>
                      <c:ptCount val="11"/>
                      <c:pt idx="0">
                        <c:v>Option 1A</c:v>
                      </c:pt>
                      <c:pt idx="1">
                        <c:v>Option 1B</c:v>
                      </c:pt>
                      <c:pt idx="2">
                        <c:v>Option 2A</c:v>
                      </c:pt>
                      <c:pt idx="3">
                        <c:v>Option 2B</c:v>
                      </c:pt>
                      <c:pt idx="4">
                        <c:v>Option 2C</c:v>
                      </c:pt>
                      <c:pt idx="5">
                        <c:v>Option 2D</c:v>
                      </c:pt>
                      <c:pt idx="6">
                        <c:v>Option 3A</c:v>
                      </c:pt>
                      <c:pt idx="7">
                        <c:v>Option 3B</c:v>
                      </c:pt>
                      <c:pt idx="8">
                        <c:v>Option 3C</c:v>
                      </c:pt>
                      <c:pt idx="9">
                        <c:v>Option 5A</c:v>
                      </c:pt>
                      <c:pt idx="10">
                        <c:v>Option 5B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Results!$AP$74:$AX$74</c15:sqref>
                        </c15:formulaRef>
                      </c:ext>
                    </c:extLst>
                    <c:numCache>
                      <c:formatCode>#,##0.0</c:formatCode>
                      <c:ptCount val="9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E78E-4749-869F-C127E09BFB4B}"/>
                  </c:ext>
                </c:extLst>
              </c15:ser>
            </c15:filteredBarSeries>
            <c15:filteredBarSeries>
              <c15:ser>
                <c:idx val="10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Results!$B$75</c15:sqref>
                        </c15:formulaRef>
                      </c:ext>
                    </c:extLst>
                    <c:strCache>
                      <c:ptCount val="1"/>
                      <c:pt idx="0">
                        <c:v>NNO receipts received from TNSP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(Results!$AP$62:$AX$62,Results!$AY$62:$AZ$62)</c15:sqref>
                        </c15:formulaRef>
                      </c:ext>
                    </c:extLst>
                    <c:strCache>
                      <c:ptCount val="11"/>
                      <c:pt idx="0">
                        <c:v>Option 1A</c:v>
                      </c:pt>
                      <c:pt idx="1">
                        <c:v>Option 1B</c:v>
                      </c:pt>
                      <c:pt idx="2">
                        <c:v>Option 2A</c:v>
                      </c:pt>
                      <c:pt idx="3">
                        <c:v>Option 2B</c:v>
                      </c:pt>
                      <c:pt idx="4">
                        <c:v>Option 2C</c:v>
                      </c:pt>
                      <c:pt idx="5">
                        <c:v>Option 2D</c:v>
                      </c:pt>
                      <c:pt idx="6">
                        <c:v>Option 3A</c:v>
                      </c:pt>
                      <c:pt idx="7">
                        <c:v>Option 3B</c:v>
                      </c:pt>
                      <c:pt idx="8">
                        <c:v>Option 3C</c:v>
                      </c:pt>
                      <c:pt idx="9">
                        <c:v>Option 5A</c:v>
                      </c:pt>
                      <c:pt idx="10">
                        <c:v>Option 5B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Results!$AP$75:$AX$75</c15:sqref>
                        </c15:formulaRef>
                      </c:ext>
                    </c:extLst>
                    <c:numCache>
                      <c:formatCode>#,##0.0</c:formatCode>
                      <c:ptCount val="9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E78E-4749-869F-C127E09BFB4B}"/>
                  </c:ext>
                </c:extLst>
              </c15:ser>
            </c15:filteredBarSeries>
          </c:ext>
        </c:extLst>
      </c:barChart>
      <c:scatterChart>
        <c:scatterStyle val="lineMarker"/>
        <c:varyColors val="0"/>
        <c:ser>
          <c:idx val="11"/>
          <c:order val="12"/>
          <c:tx>
            <c:strRef>
              <c:f>Results!$B$76</c:f>
              <c:strCache>
                <c:ptCount val="1"/>
                <c:pt idx="0">
                  <c:v>NPV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strRef>
              <c:f>(Results!$AP$62:$AX$62,Results!$AY$62:$AZ$62)</c:f>
              <c:strCache>
                <c:ptCount val="11"/>
                <c:pt idx="0">
                  <c:v>Option 1A</c:v>
                </c:pt>
                <c:pt idx="1">
                  <c:v>Option 1B</c:v>
                </c:pt>
                <c:pt idx="2">
                  <c:v>Option 2A</c:v>
                </c:pt>
                <c:pt idx="3">
                  <c:v>Option 2B</c:v>
                </c:pt>
                <c:pt idx="4">
                  <c:v>Option 2C</c:v>
                </c:pt>
                <c:pt idx="5">
                  <c:v>Option 2D</c:v>
                </c:pt>
                <c:pt idx="6">
                  <c:v>Option 3A</c:v>
                </c:pt>
                <c:pt idx="7">
                  <c:v>Option 3B</c:v>
                </c:pt>
                <c:pt idx="8">
                  <c:v>Option 3C</c:v>
                </c:pt>
                <c:pt idx="9">
                  <c:v>Option 5A</c:v>
                </c:pt>
                <c:pt idx="10">
                  <c:v>Option 5B</c:v>
                </c:pt>
              </c:strCache>
            </c:strRef>
          </c:xVal>
          <c:yVal>
            <c:numRef>
              <c:f>(Results!$AP$76:$AX$76,Results!$AY$76:$AZ$76)</c:f>
              <c:numCache>
                <c:formatCode>#,##0.0</c:formatCode>
                <c:ptCount val="11"/>
                <c:pt idx="0">
                  <c:v>109.40644385863274</c:v>
                </c:pt>
                <c:pt idx="1">
                  <c:v>337.69479835977103</c:v>
                </c:pt>
                <c:pt idx="2">
                  <c:v>118.1740250145032</c:v>
                </c:pt>
                <c:pt idx="3">
                  <c:v>186.45649998516063</c:v>
                </c:pt>
                <c:pt idx="4">
                  <c:v>185.7020707457541</c:v>
                </c:pt>
                <c:pt idx="5">
                  <c:v>63.89915488517309</c:v>
                </c:pt>
                <c:pt idx="6">
                  <c:v>410.31398196070097</c:v>
                </c:pt>
                <c:pt idx="7">
                  <c:v>368.22333898170172</c:v>
                </c:pt>
                <c:pt idx="8">
                  <c:v>397.82432964729441</c:v>
                </c:pt>
                <c:pt idx="9">
                  <c:v>507.16301851120363</c:v>
                </c:pt>
                <c:pt idx="10">
                  <c:v>539.98316667108668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E78E-4749-869F-C127E09BFB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2646512"/>
        <c:axId val="912647824"/>
      </c:scatterChart>
      <c:catAx>
        <c:axId val="912646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647824"/>
        <c:crosses val="autoZero"/>
        <c:auto val="1"/>
        <c:lblAlgn val="ctr"/>
        <c:lblOffset val="100"/>
        <c:noMultiLvlLbl val="0"/>
      </c:catAx>
      <c:valAx>
        <c:axId val="912647824"/>
        <c:scaling>
          <c:orientation val="minMax"/>
          <c:max val="1100"/>
          <c:min val="-3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</a:t>
                </a:r>
                <a:r>
                  <a:rPr lang="en-AU" baseline="0"/>
                  <a:t> PV</a:t>
                </a:r>
                <a:endParaRPr lang="en-AU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646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'Chart tables'!$B$79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'Chart tables'!$E$78:$AH$78</c:f>
              <c:numCache>
                <c:formatCode>General</c:formatCode>
                <c:ptCount val="30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  <c:pt idx="29">
                  <c:v>2051</c:v>
                </c:pt>
              </c:numCache>
            </c:numRef>
          </c:cat>
          <c:val>
            <c:numRef>
              <c:f>'Chart tables'!$E$79:$AH$79</c:f>
              <c:numCache>
                <c:formatCode>#,##0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F2-4CB2-95EA-8AF0EEEF1A0D}"/>
            </c:ext>
          </c:extLst>
        </c:ser>
        <c:ser>
          <c:idx val="1"/>
          <c:order val="1"/>
          <c:tx>
            <c:strRef>
              <c:f>'Chart tables'!$B$80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'Chart tables'!$E$78:$AH$78</c:f>
              <c:numCache>
                <c:formatCode>General</c:formatCode>
                <c:ptCount val="30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  <c:pt idx="29">
                  <c:v>2051</c:v>
                </c:pt>
              </c:numCache>
            </c:numRef>
          </c:cat>
          <c:val>
            <c:numRef>
              <c:f>'Chart tables'!$E$80:$AH$80</c:f>
              <c:numCache>
                <c:formatCode>#,##0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F2-4CB2-95EA-8AF0EEEF1A0D}"/>
            </c:ext>
          </c:extLst>
        </c:ser>
        <c:ser>
          <c:idx val="2"/>
          <c:order val="2"/>
          <c:tx>
            <c:strRef>
              <c:f>'Chart tables'!$B$81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'Chart tables'!$E$78:$AH$78</c:f>
              <c:numCache>
                <c:formatCode>General</c:formatCode>
                <c:ptCount val="30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  <c:pt idx="29">
                  <c:v>2051</c:v>
                </c:pt>
              </c:numCache>
            </c:numRef>
          </c:cat>
          <c:val>
            <c:numRef>
              <c:f>'Chart tables'!$E$81:$AH$81</c:f>
              <c:numCache>
                <c:formatCode>#,##0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F2-4CB2-95EA-8AF0EEEF1A0D}"/>
            </c:ext>
          </c:extLst>
        </c:ser>
        <c:ser>
          <c:idx val="3"/>
          <c:order val="3"/>
          <c:tx>
            <c:strRef>
              <c:f>'Chart tables'!$B$82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'Chart tables'!$E$78:$AH$78</c:f>
              <c:numCache>
                <c:formatCode>General</c:formatCode>
                <c:ptCount val="30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  <c:pt idx="29">
                  <c:v>2051</c:v>
                </c:pt>
              </c:numCache>
            </c:numRef>
          </c:cat>
          <c:val>
            <c:numRef>
              <c:f>'Chart tables'!$E$82:$AH$82</c:f>
              <c:numCache>
                <c:formatCode>#,##0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DF2-4CB2-95EA-8AF0EEEF1A0D}"/>
            </c:ext>
          </c:extLst>
        </c:ser>
        <c:ser>
          <c:idx val="4"/>
          <c:order val="4"/>
          <c:tx>
            <c:strRef>
              <c:f>'Chart tables'!$B$83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'Chart tables'!$E$78:$AH$78</c:f>
              <c:numCache>
                <c:formatCode>General</c:formatCode>
                <c:ptCount val="30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  <c:pt idx="29">
                  <c:v>2051</c:v>
                </c:pt>
              </c:numCache>
            </c:numRef>
          </c:cat>
          <c:val>
            <c:numRef>
              <c:f>'Chart tables'!$E$83:$AH$83</c:f>
              <c:numCache>
                <c:formatCode>#,##0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DF2-4CB2-95EA-8AF0EEEF1A0D}"/>
            </c:ext>
          </c:extLst>
        </c:ser>
        <c:ser>
          <c:idx val="5"/>
          <c:order val="5"/>
          <c:tx>
            <c:strRef>
              <c:f>'Chart tables'!$B$84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'Chart tables'!$E$78:$AH$78</c:f>
              <c:numCache>
                <c:formatCode>General</c:formatCode>
                <c:ptCount val="30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  <c:pt idx="29">
                  <c:v>2051</c:v>
                </c:pt>
              </c:numCache>
            </c:numRef>
          </c:cat>
          <c:val>
            <c:numRef>
              <c:f>'Chart tables'!$E$84:$AH$84</c:f>
              <c:numCache>
                <c:formatCode>#,##0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DF2-4CB2-95EA-8AF0EEEF1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47824464"/>
        <c:axId val="747822824"/>
      </c:barChart>
      <c:catAx>
        <c:axId val="747824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7822824"/>
        <c:crosses val="autoZero"/>
        <c:auto val="1"/>
        <c:lblAlgn val="ctr"/>
        <c:lblOffset val="100"/>
        <c:noMultiLvlLbl val="0"/>
      </c:catAx>
      <c:valAx>
        <c:axId val="747822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7824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597639306602992E-2"/>
          <c:y val="3.4920643649704701E-2"/>
          <c:w val="0.90251176568380009"/>
          <c:h val="0.6833499032907730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Results!$B$63</c:f>
              <c:strCache>
                <c:ptCount val="1"/>
                <c:pt idx="0">
                  <c:v>TNSP capital costs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(Results!$P$62:$X$62,Results!$Y$62:$Z$62)</c:f>
              <c:strCache>
                <c:ptCount val="11"/>
                <c:pt idx="0">
                  <c:v>Option 1A</c:v>
                </c:pt>
                <c:pt idx="1">
                  <c:v>Option 1B</c:v>
                </c:pt>
                <c:pt idx="2">
                  <c:v>Option 2A</c:v>
                </c:pt>
                <c:pt idx="3">
                  <c:v>Option 2B</c:v>
                </c:pt>
                <c:pt idx="4">
                  <c:v>Option 2C</c:v>
                </c:pt>
                <c:pt idx="5">
                  <c:v>Option 2D</c:v>
                </c:pt>
                <c:pt idx="6">
                  <c:v>Option 3A</c:v>
                </c:pt>
                <c:pt idx="7">
                  <c:v>Option 3B</c:v>
                </c:pt>
                <c:pt idx="8">
                  <c:v>Option 3C</c:v>
                </c:pt>
                <c:pt idx="9">
                  <c:v>Option 5A</c:v>
                </c:pt>
                <c:pt idx="10">
                  <c:v>Option 5B</c:v>
                </c:pt>
              </c:strCache>
            </c:strRef>
          </c:cat>
          <c:val>
            <c:numRef>
              <c:f>Results!$P$63:$X$63</c:f>
              <c:numCache>
                <c:formatCode>#,##0.0</c:formatCode>
                <c:ptCount val="9"/>
                <c:pt idx="0">
                  <c:v>-65.464503336864937</c:v>
                </c:pt>
                <c:pt idx="1">
                  <c:v>-65.464503336864937</c:v>
                </c:pt>
                <c:pt idx="2">
                  <c:v>-57.846777727595544</c:v>
                </c:pt>
                <c:pt idx="3">
                  <c:v>-67.267773680835433</c:v>
                </c:pt>
                <c:pt idx="4">
                  <c:v>-57.824306339889326</c:v>
                </c:pt>
                <c:pt idx="5">
                  <c:v>-112.95023312249059</c:v>
                </c:pt>
                <c:pt idx="6">
                  <c:v>-76.364733991127153</c:v>
                </c:pt>
                <c:pt idx="7">
                  <c:v>-76.364733991127153</c:v>
                </c:pt>
                <c:pt idx="8">
                  <c:v>-75.777554387739897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EA-4906-880B-B39771C44C99}"/>
            </c:ext>
          </c:extLst>
        </c:ser>
        <c:ser>
          <c:idx val="2"/>
          <c:order val="2"/>
          <c:tx>
            <c:strRef>
              <c:f>Results!$B$65</c:f>
              <c:strCache>
                <c:ptCount val="1"/>
                <c:pt idx="0">
                  <c:v>TNSP operating expenditure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(Results!$P$62:$X$62,Results!$Y$62:$Z$62)</c:f>
              <c:strCache>
                <c:ptCount val="11"/>
                <c:pt idx="0">
                  <c:v>Option 1A</c:v>
                </c:pt>
                <c:pt idx="1">
                  <c:v>Option 1B</c:v>
                </c:pt>
                <c:pt idx="2">
                  <c:v>Option 2A</c:v>
                </c:pt>
                <c:pt idx="3">
                  <c:v>Option 2B</c:v>
                </c:pt>
                <c:pt idx="4">
                  <c:v>Option 2C</c:v>
                </c:pt>
                <c:pt idx="5">
                  <c:v>Option 2D</c:v>
                </c:pt>
                <c:pt idx="6">
                  <c:v>Option 3A</c:v>
                </c:pt>
                <c:pt idx="7">
                  <c:v>Option 3B</c:v>
                </c:pt>
                <c:pt idx="8">
                  <c:v>Option 3C</c:v>
                </c:pt>
                <c:pt idx="9">
                  <c:v>Option 5A</c:v>
                </c:pt>
                <c:pt idx="10">
                  <c:v>Option 5B</c:v>
                </c:pt>
              </c:strCache>
            </c:strRef>
          </c:cat>
          <c:val>
            <c:numRef>
              <c:f>Results!$P$65:$X$65</c:f>
              <c:numCache>
                <c:formatCode>#,##0.0</c:formatCode>
                <c:ptCount val="9"/>
                <c:pt idx="0">
                  <c:v>-14.267317282273744</c:v>
                </c:pt>
                <c:pt idx="1">
                  <c:v>-14.267317282273744</c:v>
                </c:pt>
                <c:pt idx="2">
                  <c:v>-7.6873379249861822</c:v>
                </c:pt>
                <c:pt idx="3">
                  <c:v>-9.6737734442863061</c:v>
                </c:pt>
                <c:pt idx="4">
                  <c:v>-7.6873379249861813</c:v>
                </c:pt>
                <c:pt idx="5">
                  <c:v>-18.203111418800233</c:v>
                </c:pt>
                <c:pt idx="6">
                  <c:v>-17.01375475758838</c:v>
                </c:pt>
                <c:pt idx="7">
                  <c:v>-17.01375475758838</c:v>
                </c:pt>
                <c:pt idx="8">
                  <c:v>-17.013754754283497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EA-4906-880B-B39771C44C99}"/>
            </c:ext>
          </c:extLst>
        </c:ser>
        <c:ser>
          <c:idx val="13"/>
          <c:order val="8"/>
          <c:tx>
            <c:strRef>
              <c:f>Results!$B$71</c:f>
              <c:strCache>
                <c:ptCount val="1"/>
                <c:pt idx="0">
                  <c:v>Avoided involuntary load shedding in NW Slopes</c:v>
                </c:pt>
              </c:strCache>
              <c:extLst xmlns:c15="http://schemas.microsoft.com/office/drawing/2012/chart"/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(Results!$P$62:$X$62,Results!$Y$62:$Z$62)</c:f>
              <c:strCache>
                <c:ptCount val="11"/>
                <c:pt idx="0">
                  <c:v>Option 1A</c:v>
                </c:pt>
                <c:pt idx="1">
                  <c:v>Option 1B</c:v>
                </c:pt>
                <c:pt idx="2">
                  <c:v>Option 2A</c:v>
                </c:pt>
                <c:pt idx="3">
                  <c:v>Option 2B</c:v>
                </c:pt>
                <c:pt idx="4">
                  <c:v>Option 2C</c:v>
                </c:pt>
                <c:pt idx="5">
                  <c:v>Option 2D</c:v>
                </c:pt>
                <c:pt idx="6">
                  <c:v>Option 3A</c:v>
                </c:pt>
                <c:pt idx="7">
                  <c:v>Option 3B</c:v>
                </c:pt>
                <c:pt idx="8">
                  <c:v>Option 3C</c:v>
                </c:pt>
                <c:pt idx="9">
                  <c:v>Option 5A</c:v>
                </c:pt>
                <c:pt idx="10">
                  <c:v>Option 5B</c:v>
                </c:pt>
              </c:strCache>
            </c:strRef>
          </c:cat>
          <c:val>
            <c:numRef>
              <c:f>Results!$P$71:$X$71</c:f>
              <c:numCache>
                <c:formatCode>#,##0.0</c:formatCode>
                <c:ptCount val="9"/>
                <c:pt idx="0">
                  <c:v>89.817175575521404</c:v>
                </c:pt>
                <c:pt idx="1">
                  <c:v>89.817175575521404</c:v>
                </c:pt>
                <c:pt idx="2">
                  <c:v>38.021780409045263</c:v>
                </c:pt>
                <c:pt idx="3">
                  <c:v>33.626789662838412</c:v>
                </c:pt>
                <c:pt idx="4">
                  <c:v>38.021780409045263</c:v>
                </c:pt>
                <c:pt idx="5">
                  <c:v>38.021780409045263</c:v>
                </c:pt>
                <c:pt idx="6">
                  <c:v>71.874530677832098</c:v>
                </c:pt>
                <c:pt idx="7">
                  <c:v>71.874530677832098</c:v>
                </c:pt>
                <c:pt idx="8">
                  <c:v>71.874530677832098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F5EA-4906-880B-B39771C44C99}"/>
            </c:ext>
          </c:extLst>
        </c:ser>
        <c:ser>
          <c:idx val="8"/>
          <c:order val="10"/>
          <c:tx>
            <c:strRef>
              <c:f>Results!$B$73</c:f>
              <c:strCache>
                <c:ptCount val="1"/>
                <c:pt idx="0">
                  <c:v>Avoided unrelated TNSP expenditure (wood pole replacement)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strRef>
              <c:f>(Results!$P$62:$X$62,Results!$Y$62:$Z$62)</c:f>
              <c:strCache>
                <c:ptCount val="11"/>
                <c:pt idx="0">
                  <c:v>Option 1A</c:v>
                </c:pt>
                <c:pt idx="1">
                  <c:v>Option 1B</c:v>
                </c:pt>
                <c:pt idx="2">
                  <c:v>Option 2A</c:v>
                </c:pt>
                <c:pt idx="3">
                  <c:v>Option 2B</c:v>
                </c:pt>
                <c:pt idx="4">
                  <c:v>Option 2C</c:v>
                </c:pt>
                <c:pt idx="5">
                  <c:v>Option 2D</c:v>
                </c:pt>
                <c:pt idx="6">
                  <c:v>Option 3A</c:v>
                </c:pt>
                <c:pt idx="7">
                  <c:v>Option 3B</c:v>
                </c:pt>
                <c:pt idx="8">
                  <c:v>Option 3C</c:v>
                </c:pt>
                <c:pt idx="9">
                  <c:v>Option 5A</c:v>
                </c:pt>
                <c:pt idx="10">
                  <c:v>Option 5B</c:v>
                </c:pt>
              </c:strCache>
            </c:strRef>
          </c:cat>
          <c:val>
            <c:numRef>
              <c:f>Results!$P$73:$X$73</c:f>
              <c:numCache>
                <c:formatCode>#,##0.0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0.39865261411062192</c:v>
                </c:pt>
                <c:pt idx="4">
                  <c:v>0</c:v>
                </c:pt>
                <c:pt idx="5">
                  <c:v>0</c:v>
                </c:pt>
                <c:pt idx="6">
                  <c:v>0.40799370477592334</c:v>
                </c:pt>
                <c:pt idx="7">
                  <c:v>0.40799370477592334</c:v>
                </c:pt>
                <c:pt idx="8">
                  <c:v>0.40799370477592334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EA-4906-880B-B39771C44C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12646512"/>
        <c:axId val="912647824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Results!$B$64</c15:sqref>
                        </c15:formulaRef>
                      </c:ext>
                    </c:extLst>
                    <c:strCache>
                      <c:ptCount val="1"/>
                      <c:pt idx="0">
                        <c:v>NNO capital costs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(Results!$P$62:$X$62,Results!$Y$62:$Z$62)</c15:sqref>
                        </c15:formulaRef>
                      </c:ext>
                    </c:extLst>
                    <c:strCache>
                      <c:ptCount val="11"/>
                      <c:pt idx="0">
                        <c:v>Option 1A</c:v>
                      </c:pt>
                      <c:pt idx="1">
                        <c:v>Option 1B</c:v>
                      </c:pt>
                      <c:pt idx="2">
                        <c:v>Option 2A</c:v>
                      </c:pt>
                      <c:pt idx="3">
                        <c:v>Option 2B</c:v>
                      </c:pt>
                      <c:pt idx="4">
                        <c:v>Option 2C</c:v>
                      </c:pt>
                      <c:pt idx="5">
                        <c:v>Option 2D</c:v>
                      </c:pt>
                      <c:pt idx="6">
                        <c:v>Option 3A</c:v>
                      </c:pt>
                      <c:pt idx="7">
                        <c:v>Option 3B</c:v>
                      </c:pt>
                      <c:pt idx="8">
                        <c:v>Option 3C</c:v>
                      </c:pt>
                      <c:pt idx="9">
                        <c:v>Option 5A</c:v>
                      </c:pt>
                      <c:pt idx="10">
                        <c:v>Option 5B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Results!$C$64:$M$64</c15:sqref>
                        </c15:formulaRef>
                      </c:ext>
                    </c:extLst>
                    <c:numCache>
                      <c:formatCode>#,##0.0</c:formatCode>
                      <c:ptCount val="1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5-F5EA-4906-880B-B39771C44C99}"/>
                  </c:ext>
                </c:extLst>
              </c15:ser>
            </c15:filteredBarSeries>
            <c15:filteredBarSeries>
              <c15:ser>
                <c:idx val="12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Results!$B$66</c15:sqref>
                        </c15:formulaRef>
                      </c:ext>
                    </c:extLst>
                    <c:strCache>
                      <c:ptCount val="1"/>
                      <c:pt idx="0">
                        <c:v>TNSP payments to NNO</c:v>
                      </c:pt>
                    </c:strCache>
                  </c:strRef>
                </c:tx>
                <c:spPr>
                  <a:solidFill>
                    <a:schemeClr val="accent1">
                      <a:lumMod val="80000"/>
                      <a:lumOff val="20000"/>
                    </a:schemeClr>
                  </a:solidFill>
                  <a:ln w="25400"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(Results!$P$62:$X$62,Results!$Y$62:$Z$62)</c15:sqref>
                        </c15:formulaRef>
                      </c:ext>
                    </c:extLst>
                    <c:strCache>
                      <c:ptCount val="11"/>
                      <c:pt idx="0">
                        <c:v>Option 1A</c:v>
                      </c:pt>
                      <c:pt idx="1">
                        <c:v>Option 1B</c:v>
                      </c:pt>
                      <c:pt idx="2">
                        <c:v>Option 2A</c:v>
                      </c:pt>
                      <c:pt idx="3">
                        <c:v>Option 2B</c:v>
                      </c:pt>
                      <c:pt idx="4">
                        <c:v>Option 2C</c:v>
                      </c:pt>
                      <c:pt idx="5">
                        <c:v>Option 2D</c:v>
                      </c:pt>
                      <c:pt idx="6">
                        <c:v>Option 3A</c:v>
                      </c:pt>
                      <c:pt idx="7">
                        <c:v>Option 3B</c:v>
                      </c:pt>
                      <c:pt idx="8">
                        <c:v>Option 3C</c:v>
                      </c:pt>
                      <c:pt idx="9">
                        <c:v>Option 5A</c:v>
                      </c:pt>
                      <c:pt idx="10">
                        <c:v>Option 5B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Results!$C$66:$M$66</c15:sqref>
                        </c15:formulaRef>
                      </c:ext>
                    </c:extLst>
                    <c:numCache>
                      <c:formatCode>#,##0.0</c:formatCode>
                      <c:ptCount val="1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F5EA-4906-880B-B39771C44C99}"/>
                  </c:ext>
                </c:extLst>
              </c15:ser>
            </c15:filteredBarSeries>
            <c15:filteredBarSeries>
              <c15:ser>
                <c:idx val="3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Results!$B$67</c15:sqref>
                        </c15:formulaRef>
                      </c:ext>
                    </c:extLst>
                    <c:strCache>
                      <c:ptCount val="1"/>
                      <c:pt idx="0">
                        <c:v>NNO operating expenditure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(Results!$P$62:$X$62,Results!$Y$62:$Z$62)</c15:sqref>
                        </c15:formulaRef>
                      </c:ext>
                    </c:extLst>
                    <c:strCache>
                      <c:ptCount val="11"/>
                      <c:pt idx="0">
                        <c:v>Option 1A</c:v>
                      </c:pt>
                      <c:pt idx="1">
                        <c:v>Option 1B</c:v>
                      </c:pt>
                      <c:pt idx="2">
                        <c:v>Option 2A</c:v>
                      </c:pt>
                      <c:pt idx="3">
                        <c:v>Option 2B</c:v>
                      </c:pt>
                      <c:pt idx="4">
                        <c:v>Option 2C</c:v>
                      </c:pt>
                      <c:pt idx="5">
                        <c:v>Option 2D</c:v>
                      </c:pt>
                      <c:pt idx="6">
                        <c:v>Option 3A</c:v>
                      </c:pt>
                      <c:pt idx="7">
                        <c:v>Option 3B</c:v>
                      </c:pt>
                      <c:pt idx="8">
                        <c:v>Option 3C</c:v>
                      </c:pt>
                      <c:pt idx="9">
                        <c:v>Option 5A</c:v>
                      </c:pt>
                      <c:pt idx="10">
                        <c:v>Option 5B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Results!$C$67:$M$67</c15:sqref>
                        </c15:formulaRef>
                      </c:ext>
                    </c:extLst>
                    <c:numCache>
                      <c:formatCode>#,##0.0</c:formatCode>
                      <c:ptCount val="1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F5EA-4906-880B-B39771C44C99}"/>
                  </c:ext>
                </c:extLst>
              </c15:ser>
            </c15:filteredBarSeries>
            <c15:filteredBarSeries>
              <c15:ser>
                <c:idx val="4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Results!$B$68</c15:sqref>
                        </c15:formulaRef>
                      </c:ext>
                    </c:extLst>
                    <c:strCache>
                      <c:ptCount val="1"/>
                      <c:pt idx="0">
                        <c:v>Avoided fuel consumption from generation dispatch 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(Results!$P$62:$X$62,Results!$Y$62:$Z$62)</c15:sqref>
                        </c15:formulaRef>
                      </c:ext>
                    </c:extLst>
                    <c:strCache>
                      <c:ptCount val="11"/>
                      <c:pt idx="0">
                        <c:v>Option 1A</c:v>
                      </c:pt>
                      <c:pt idx="1">
                        <c:v>Option 1B</c:v>
                      </c:pt>
                      <c:pt idx="2">
                        <c:v>Option 2A</c:v>
                      </c:pt>
                      <c:pt idx="3">
                        <c:v>Option 2B</c:v>
                      </c:pt>
                      <c:pt idx="4">
                        <c:v>Option 2C</c:v>
                      </c:pt>
                      <c:pt idx="5">
                        <c:v>Option 2D</c:v>
                      </c:pt>
                      <c:pt idx="6">
                        <c:v>Option 3A</c:v>
                      </c:pt>
                      <c:pt idx="7">
                        <c:v>Option 3B</c:v>
                      </c:pt>
                      <c:pt idx="8">
                        <c:v>Option 3C</c:v>
                      </c:pt>
                      <c:pt idx="9">
                        <c:v>Option 5A</c:v>
                      </c:pt>
                      <c:pt idx="10">
                        <c:v>Option 5B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Results!$C$68:$M$68</c15:sqref>
                        </c15:formulaRef>
                      </c:ext>
                    </c:extLst>
                    <c:numCache>
                      <c:formatCode>#,##0.0</c:formatCode>
                      <c:ptCount val="1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F5EA-4906-880B-B39771C44C99}"/>
                  </c:ext>
                </c:extLst>
              </c15:ser>
            </c15:filteredBarSeries>
            <c15:filteredBarSeries>
              <c15:ser>
                <c:idx val="5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Results!$B$69</c15:sqref>
                        </c15:formulaRef>
                      </c:ext>
                    </c:extLst>
                    <c:strCache>
                      <c:ptCount val="1"/>
                      <c:pt idx="0">
                        <c:v>Avoided voluntary load curtailment 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(Results!$P$62:$X$62,Results!$Y$62:$Z$62)</c15:sqref>
                        </c15:formulaRef>
                      </c:ext>
                    </c:extLst>
                    <c:strCache>
                      <c:ptCount val="11"/>
                      <c:pt idx="0">
                        <c:v>Option 1A</c:v>
                      </c:pt>
                      <c:pt idx="1">
                        <c:v>Option 1B</c:v>
                      </c:pt>
                      <c:pt idx="2">
                        <c:v>Option 2A</c:v>
                      </c:pt>
                      <c:pt idx="3">
                        <c:v>Option 2B</c:v>
                      </c:pt>
                      <c:pt idx="4">
                        <c:v>Option 2C</c:v>
                      </c:pt>
                      <c:pt idx="5">
                        <c:v>Option 2D</c:v>
                      </c:pt>
                      <c:pt idx="6">
                        <c:v>Option 3A</c:v>
                      </c:pt>
                      <c:pt idx="7">
                        <c:v>Option 3B</c:v>
                      </c:pt>
                      <c:pt idx="8">
                        <c:v>Option 3C</c:v>
                      </c:pt>
                      <c:pt idx="9">
                        <c:v>Option 5A</c:v>
                      </c:pt>
                      <c:pt idx="10">
                        <c:v>Option 5B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Results!$C$69:$M$69</c15:sqref>
                        </c15:formulaRef>
                      </c:ext>
                    </c:extLst>
                    <c:numCache>
                      <c:formatCode>#,##0.0</c:formatCode>
                      <c:ptCount val="1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F5EA-4906-880B-B39771C44C99}"/>
                  </c:ext>
                </c:extLst>
              </c15:ser>
            </c15:filteredBarSeries>
            <c15:filteredBarSeries>
              <c15:ser>
                <c:idx val="6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Results!$B$70</c15:sqref>
                        </c15:formulaRef>
                      </c:ext>
                    </c:extLst>
                    <c:strCache>
                      <c:ptCount val="1"/>
                      <c:pt idx="0">
                        <c:v>Avoided involuntary load shedding outside of NW Slopes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(Results!$P$62:$X$62,Results!$Y$62:$Z$62)</c15:sqref>
                        </c15:formulaRef>
                      </c:ext>
                    </c:extLst>
                    <c:strCache>
                      <c:ptCount val="11"/>
                      <c:pt idx="0">
                        <c:v>Option 1A</c:v>
                      </c:pt>
                      <c:pt idx="1">
                        <c:v>Option 1B</c:v>
                      </c:pt>
                      <c:pt idx="2">
                        <c:v>Option 2A</c:v>
                      </c:pt>
                      <c:pt idx="3">
                        <c:v>Option 2B</c:v>
                      </c:pt>
                      <c:pt idx="4">
                        <c:v>Option 2C</c:v>
                      </c:pt>
                      <c:pt idx="5">
                        <c:v>Option 2D</c:v>
                      </c:pt>
                      <c:pt idx="6">
                        <c:v>Option 3A</c:v>
                      </c:pt>
                      <c:pt idx="7">
                        <c:v>Option 3B</c:v>
                      </c:pt>
                      <c:pt idx="8">
                        <c:v>Option 3C</c:v>
                      </c:pt>
                      <c:pt idx="9">
                        <c:v>Option 5A</c:v>
                      </c:pt>
                      <c:pt idx="10">
                        <c:v>Option 5B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Results!$C$70:$M$70</c15:sqref>
                        </c15:formulaRef>
                      </c:ext>
                    </c:extLst>
                    <c:numCache>
                      <c:formatCode>#,##0.0</c:formatCode>
                      <c:ptCount val="1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F5EA-4906-880B-B39771C44C99}"/>
                  </c:ext>
                </c:extLst>
              </c15:ser>
            </c15:filteredBarSeries>
            <c15:filteredBarSeries>
              <c15:ser>
                <c:idx val="7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Results!$B$72</c15:sqref>
                        </c15:formulaRef>
                      </c:ext>
                    </c:extLst>
                    <c:strCache>
                      <c:ptCount val="1"/>
                      <c:pt idx="0">
                        <c:v>Avoided costs for non RIT-T proponent parties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(Results!$P$62:$X$62,Results!$Y$62:$Z$62)</c15:sqref>
                        </c15:formulaRef>
                      </c:ext>
                    </c:extLst>
                    <c:strCache>
                      <c:ptCount val="11"/>
                      <c:pt idx="0">
                        <c:v>Option 1A</c:v>
                      </c:pt>
                      <c:pt idx="1">
                        <c:v>Option 1B</c:v>
                      </c:pt>
                      <c:pt idx="2">
                        <c:v>Option 2A</c:v>
                      </c:pt>
                      <c:pt idx="3">
                        <c:v>Option 2B</c:v>
                      </c:pt>
                      <c:pt idx="4">
                        <c:v>Option 2C</c:v>
                      </c:pt>
                      <c:pt idx="5">
                        <c:v>Option 2D</c:v>
                      </c:pt>
                      <c:pt idx="6">
                        <c:v>Option 3A</c:v>
                      </c:pt>
                      <c:pt idx="7">
                        <c:v>Option 3B</c:v>
                      </c:pt>
                      <c:pt idx="8">
                        <c:v>Option 3C</c:v>
                      </c:pt>
                      <c:pt idx="9">
                        <c:v>Option 5A</c:v>
                      </c:pt>
                      <c:pt idx="10">
                        <c:v>Option 5B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Results!$C$72:$M$72</c15:sqref>
                        </c15:formulaRef>
                      </c:ext>
                    </c:extLst>
                    <c:numCache>
                      <c:formatCode>#,##0.0</c:formatCode>
                      <c:ptCount val="1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F5EA-4906-880B-B39771C44C99}"/>
                  </c:ext>
                </c:extLst>
              </c15:ser>
            </c15:filteredBarSeries>
            <c15:filteredBarSeries>
              <c15:ser>
                <c:idx val="9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Results!$B$74</c15:sqref>
                        </c15:formulaRef>
                      </c:ext>
                    </c:extLst>
                    <c:strCache>
                      <c:ptCount val="1"/>
                      <c:pt idx="0">
                        <c:v>Avoided unrelated TNSP expenditure (market benefits)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(Results!$P$62:$X$62,Results!$Y$62:$Z$62)</c15:sqref>
                        </c15:formulaRef>
                      </c:ext>
                    </c:extLst>
                    <c:strCache>
                      <c:ptCount val="11"/>
                      <c:pt idx="0">
                        <c:v>Option 1A</c:v>
                      </c:pt>
                      <c:pt idx="1">
                        <c:v>Option 1B</c:v>
                      </c:pt>
                      <c:pt idx="2">
                        <c:v>Option 2A</c:v>
                      </c:pt>
                      <c:pt idx="3">
                        <c:v>Option 2B</c:v>
                      </c:pt>
                      <c:pt idx="4">
                        <c:v>Option 2C</c:v>
                      </c:pt>
                      <c:pt idx="5">
                        <c:v>Option 2D</c:v>
                      </c:pt>
                      <c:pt idx="6">
                        <c:v>Option 3A</c:v>
                      </c:pt>
                      <c:pt idx="7">
                        <c:v>Option 3B</c:v>
                      </c:pt>
                      <c:pt idx="8">
                        <c:v>Option 3C</c:v>
                      </c:pt>
                      <c:pt idx="9">
                        <c:v>Option 5A</c:v>
                      </c:pt>
                      <c:pt idx="10">
                        <c:v>Option 5B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Results!$C$74:$M$74</c15:sqref>
                        </c15:formulaRef>
                      </c:ext>
                    </c:extLst>
                    <c:numCache>
                      <c:formatCode>#,##0.0</c:formatCode>
                      <c:ptCount val="1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F5EA-4906-880B-B39771C44C99}"/>
                  </c:ext>
                </c:extLst>
              </c15:ser>
            </c15:filteredBarSeries>
            <c15:filteredBarSeries>
              <c15:ser>
                <c:idx val="10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Results!$B$75</c15:sqref>
                        </c15:formulaRef>
                      </c:ext>
                    </c:extLst>
                    <c:strCache>
                      <c:ptCount val="1"/>
                      <c:pt idx="0">
                        <c:v>NNO receipts received from TNSP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(Results!$P$62:$X$62,Results!$Y$62:$Z$62)</c15:sqref>
                        </c15:formulaRef>
                      </c:ext>
                    </c:extLst>
                    <c:strCache>
                      <c:ptCount val="11"/>
                      <c:pt idx="0">
                        <c:v>Option 1A</c:v>
                      </c:pt>
                      <c:pt idx="1">
                        <c:v>Option 1B</c:v>
                      </c:pt>
                      <c:pt idx="2">
                        <c:v>Option 2A</c:v>
                      </c:pt>
                      <c:pt idx="3">
                        <c:v>Option 2B</c:v>
                      </c:pt>
                      <c:pt idx="4">
                        <c:v>Option 2C</c:v>
                      </c:pt>
                      <c:pt idx="5">
                        <c:v>Option 2D</c:v>
                      </c:pt>
                      <c:pt idx="6">
                        <c:v>Option 3A</c:v>
                      </c:pt>
                      <c:pt idx="7">
                        <c:v>Option 3B</c:v>
                      </c:pt>
                      <c:pt idx="8">
                        <c:v>Option 3C</c:v>
                      </c:pt>
                      <c:pt idx="9">
                        <c:v>Option 5A</c:v>
                      </c:pt>
                      <c:pt idx="10">
                        <c:v>Option 5B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Results!$C$75:$M$75</c15:sqref>
                        </c15:formulaRef>
                      </c:ext>
                    </c:extLst>
                    <c:numCache>
                      <c:formatCode>#,##0.0</c:formatCode>
                      <c:ptCount val="1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F5EA-4906-880B-B39771C44C99}"/>
                  </c:ext>
                </c:extLst>
              </c15:ser>
            </c15:filteredBarSeries>
          </c:ext>
        </c:extLst>
      </c:barChart>
      <c:scatterChart>
        <c:scatterStyle val="lineMarker"/>
        <c:varyColors val="0"/>
        <c:ser>
          <c:idx val="11"/>
          <c:order val="13"/>
          <c:tx>
            <c:strRef>
              <c:f>Results!$B$76</c:f>
              <c:strCache>
                <c:ptCount val="1"/>
                <c:pt idx="0">
                  <c:v>NPV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strRef>
              <c:f>(Results!$P$62:$X$62,Results!$Y$62:$Z$62)</c:f>
              <c:strCache>
                <c:ptCount val="11"/>
                <c:pt idx="0">
                  <c:v>Option 1A</c:v>
                </c:pt>
                <c:pt idx="1">
                  <c:v>Option 1B</c:v>
                </c:pt>
                <c:pt idx="2">
                  <c:v>Option 2A</c:v>
                </c:pt>
                <c:pt idx="3">
                  <c:v>Option 2B</c:v>
                </c:pt>
                <c:pt idx="4">
                  <c:v>Option 2C</c:v>
                </c:pt>
                <c:pt idx="5">
                  <c:v>Option 2D</c:v>
                </c:pt>
                <c:pt idx="6">
                  <c:v>Option 3A</c:v>
                </c:pt>
                <c:pt idx="7">
                  <c:v>Option 3B</c:v>
                </c:pt>
                <c:pt idx="8">
                  <c:v>Option 3C</c:v>
                </c:pt>
                <c:pt idx="9">
                  <c:v>Option 5A</c:v>
                </c:pt>
                <c:pt idx="10">
                  <c:v>Option 5B</c:v>
                </c:pt>
              </c:strCache>
            </c:strRef>
          </c:xVal>
          <c:yVal>
            <c:numRef>
              <c:f>(Results!$P$76:$X$76,Results!$Y$76:$Z$76)</c:f>
              <c:numCache>
                <c:formatCode>#,##0.0</c:formatCode>
                <c:ptCount val="11"/>
                <c:pt idx="0">
                  <c:v>10.085354956382716</c:v>
                </c:pt>
                <c:pt idx="1">
                  <c:v>10.085354956382716</c:v>
                </c:pt>
                <c:pt idx="2">
                  <c:v>-27.512335243536469</c:v>
                </c:pt>
                <c:pt idx="3">
                  <c:v>-42.916104848172708</c:v>
                </c:pt>
                <c:pt idx="4">
                  <c:v>-27.489863855830251</c:v>
                </c:pt>
                <c:pt idx="5">
                  <c:v>-93.131564132245572</c:v>
                </c:pt>
                <c:pt idx="6">
                  <c:v>-21.09596436610752</c:v>
                </c:pt>
                <c:pt idx="7">
                  <c:v>-21.09596436610752</c:v>
                </c:pt>
                <c:pt idx="8">
                  <c:v>-20.508784759415374</c:v>
                </c:pt>
                <c:pt idx="9">
                  <c:v>0.91848437560928176</c:v>
                </c:pt>
                <c:pt idx="10">
                  <c:v>19.35347869913128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5EA-4906-880B-B39771C44C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2646512"/>
        <c:axId val="912647824"/>
      </c:scatterChart>
      <c:catAx>
        <c:axId val="912646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647824"/>
        <c:crosses val="autoZero"/>
        <c:auto val="1"/>
        <c:lblAlgn val="ctr"/>
        <c:lblOffset val="100"/>
        <c:noMultiLvlLbl val="0"/>
      </c:catAx>
      <c:valAx>
        <c:axId val="912647824"/>
        <c:scaling>
          <c:orientation val="minMax"/>
          <c:max val="1100"/>
          <c:min val="-3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</a:t>
                </a:r>
                <a:r>
                  <a:rPr lang="en-AU" baseline="0"/>
                  <a:t> PV</a:t>
                </a:r>
                <a:endParaRPr lang="en-AU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646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5828757681082065E-2"/>
          <c:y val="0.81775015777258864"/>
          <c:w val="0.91869948998426443"/>
          <c:h val="0.11627249500624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</xdr:col>
      <xdr:colOff>615950</xdr:colOff>
      <xdr:row>5</xdr:row>
      <xdr:rowOff>103951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588AF0E-E8F6-4E71-B9D1-3C89B7CEB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7225" y="180975"/>
          <a:ext cx="1930400" cy="834201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</xdr:row>
      <xdr:rowOff>0</xdr:rowOff>
    </xdr:from>
    <xdr:to>
      <xdr:col>8</xdr:col>
      <xdr:colOff>180820</xdr:colOff>
      <xdr:row>5</xdr:row>
      <xdr:rowOff>57034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90E4A8D-2373-4B1A-955D-BB2542F8F2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2251" t="34056" r="23117" b="36360"/>
        <a:stretch/>
      </xdr:blipFill>
      <xdr:spPr>
        <a:xfrm>
          <a:off x="3286125" y="180975"/>
          <a:ext cx="2152495" cy="78093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7</xdr:col>
      <xdr:colOff>196850</xdr:colOff>
      <xdr:row>23</xdr:row>
      <xdr:rowOff>144773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7F079BA-6CDA-465E-918B-F0787BFCB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57225" y="1885950"/>
          <a:ext cx="4140200" cy="2611748"/>
        </a:xfrm>
        <a:prstGeom prst="rect">
          <a:avLst/>
        </a:prstGeom>
        <a:ln w="22225">
          <a:solidFill>
            <a:schemeClr val="tx1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42</xdr:row>
      <xdr:rowOff>0</xdr:rowOff>
    </xdr:from>
    <xdr:to>
      <xdr:col>7</xdr:col>
      <xdr:colOff>698501</xdr:colOff>
      <xdr:row>57</xdr:row>
      <xdr:rowOff>124100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CEFD0C1-CB2D-4155-93FF-8EF4DC1608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0</xdr:colOff>
      <xdr:row>42</xdr:row>
      <xdr:rowOff>0</xdr:rowOff>
    </xdr:from>
    <xdr:to>
      <xdr:col>21</xdr:col>
      <xdr:colOff>571500</xdr:colOff>
      <xdr:row>57</xdr:row>
      <xdr:rowOff>120925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78F786F-BE7F-4D74-A32B-193E0DFF6E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27</xdr:col>
      <xdr:colOff>0</xdr:colOff>
      <xdr:row>42</xdr:row>
      <xdr:rowOff>0</xdr:rowOff>
    </xdr:from>
    <xdr:to>
      <xdr:col>34</xdr:col>
      <xdr:colOff>220850</xdr:colOff>
      <xdr:row>57</xdr:row>
      <xdr:rowOff>117750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B903B09-B41D-4B29-96EC-D98DE44CC3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40</xdr:col>
      <xdr:colOff>0</xdr:colOff>
      <xdr:row>42</xdr:row>
      <xdr:rowOff>0</xdr:rowOff>
    </xdr:from>
    <xdr:to>
      <xdr:col>47</xdr:col>
      <xdr:colOff>220850</xdr:colOff>
      <xdr:row>57</xdr:row>
      <xdr:rowOff>117750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500AD01-314D-4906-A303-FD2896066A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79</xdr:row>
      <xdr:rowOff>81643</xdr:rowOff>
    </xdr:from>
    <xdr:to>
      <xdr:col>9</xdr:col>
      <xdr:colOff>876301</xdr:colOff>
      <xdr:row>100</xdr:row>
      <xdr:rowOff>95249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CDCD598D-EF59-4DFE-B2D4-E25A7E8C01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27</xdr:col>
      <xdr:colOff>3173</xdr:colOff>
      <xdr:row>79</xdr:row>
      <xdr:rowOff>0</xdr:rowOff>
    </xdr:from>
    <xdr:to>
      <xdr:col>36</xdr:col>
      <xdr:colOff>503463</xdr:colOff>
      <xdr:row>98</xdr:row>
      <xdr:rowOff>160110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65D1D96-D79C-40A3-A3C4-5346818AE7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41</xdr:col>
      <xdr:colOff>13607</xdr:colOff>
      <xdr:row>78</xdr:row>
      <xdr:rowOff>98424</xdr:rowOff>
    </xdr:from>
    <xdr:to>
      <xdr:col>50</xdr:col>
      <xdr:colOff>609146</xdr:colOff>
      <xdr:row>98</xdr:row>
      <xdr:rowOff>6348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41DB9379-4DF4-4CA2-A995-4ED337D455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103</xdr:row>
      <xdr:rowOff>0</xdr:rowOff>
    </xdr:from>
    <xdr:to>
      <xdr:col>8</xdr:col>
      <xdr:colOff>220850</xdr:colOff>
      <xdr:row>118</xdr:row>
      <xdr:rowOff>117750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1384AFF9-5BEA-4DC6-AE71-20754289B5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495300</xdr:colOff>
      <xdr:row>78</xdr:row>
      <xdr:rowOff>133350</xdr:rowOff>
    </xdr:from>
    <xdr:to>
      <xdr:col>23</xdr:col>
      <xdr:colOff>673101</xdr:colOff>
      <xdr:row>100</xdr:row>
      <xdr:rowOff>152399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B644908B-8BE8-44E8-92CD-13173E3CA7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611867</xdr:colOff>
      <xdr:row>137</xdr:row>
      <xdr:rowOff>95251</xdr:rowOff>
    </xdr:from>
    <xdr:to>
      <xdr:col>11</xdr:col>
      <xdr:colOff>200932</xdr:colOff>
      <xdr:row>155</xdr:row>
      <xdr:rowOff>129722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DE37C9B-8219-4875-856D-968F6016FEA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</xdr:col>
      <xdr:colOff>544286</xdr:colOff>
      <xdr:row>156</xdr:row>
      <xdr:rowOff>68035</xdr:rowOff>
    </xdr:from>
    <xdr:to>
      <xdr:col>11</xdr:col>
      <xdr:colOff>130176</xdr:colOff>
      <xdr:row>174</xdr:row>
      <xdr:rowOff>99332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62ECCE11-BC44-40D0-928F-9A36777774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</xdr:col>
      <xdr:colOff>689883</xdr:colOff>
      <xdr:row>177</xdr:row>
      <xdr:rowOff>139247</xdr:rowOff>
    </xdr:from>
    <xdr:to>
      <xdr:col>14</xdr:col>
      <xdr:colOff>424997</xdr:colOff>
      <xdr:row>200</xdr:row>
      <xdr:rowOff>54429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B1BF99DE-FBCE-4D88-95D4-929CD2AB3A9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0</xdr:colOff>
      <xdr:row>207</xdr:row>
      <xdr:rowOff>0</xdr:rowOff>
    </xdr:from>
    <xdr:to>
      <xdr:col>14</xdr:col>
      <xdr:colOff>537935</xdr:colOff>
      <xdr:row>229</xdr:row>
      <xdr:rowOff>92075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4E9D780A-9C91-4AC6-8E7C-077030A21B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ransgrid">
  <a:themeElements>
    <a:clrScheme name="Tansgrid">
      <a:dk1>
        <a:sysClr val="windowText" lastClr="000000"/>
      </a:dk1>
      <a:lt1>
        <a:sysClr val="window" lastClr="FFFFFF"/>
      </a:lt1>
      <a:dk2>
        <a:srgbClr val="BFBFBF"/>
      </a:dk2>
      <a:lt2>
        <a:srgbClr val="0066BE"/>
      </a:lt2>
      <a:accent1>
        <a:srgbClr val="47A843"/>
      </a:accent1>
      <a:accent2>
        <a:srgbClr val="B2D83A"/>
      </a:accent2>
      <a:accent3>
        <a:srgbClr val="0066BE"/>
      </a:accent3>
      <a:accent4>
        <a:srgbClr val="EC7023"/>
      </a:accent4>
      <a:accent5>
        <a:srgbClr val="DF2A2A"/>
      </a:accent5>
      <a:accent6>
        <a:srgbClr val="4D3097"/>
      </a:accent6>
      <a:hlink>
        <a:srgbClr val="0066BE"/>
      </a:hlink>
      <a:folHlink>
        <a:srgbClr val="4D3097"/>
      </a:folHlink>
    </a:clrScheme>
    <a:fontScheme name="Arial">
      <a:maj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FF9D80-C32D-43FC-936A-1E09F22D0303}">
  <sheetPr>
    <tabColor theme="1" tint="0.34998626667073579"/>
  </sheetPr>
  <dimension ref="B8:L16"/>
  <sheetViews>
    <sheetView showGridLines="0" tabSelected="1" workbookViewId="0">
      <selection activeCell="J6" sqref="J6"/>
    </sheetView>
  </sheetViews>
  <sheetFormatPr defaultRowHeight="14.25" x14ac:dyDescent="0.2"/>
  <cols>
    <col min="10" max="10" width="13.125" customWidth="1"/>
    <col min="11" max="11" width="11.375" customWidth="1"/>
    <col min="12" max="12" width="21.25" customWidth="1"/>
  </cols>
  <sheetData>
    <row r="8" spans="2:12" ht="20.25" x14ac:dyDescent="0.3">
      <c r="B8" s="159" t="s">
        <v>158</v>
      </c>
    </row>
    <row r="10" spans="2:12" ht="15" thickBot="1" x14ac:dyDescent="0.25"/>
    <row r="11" spans="2:12" ht="15.75" x14ac:dyDescent="0.2">
      <c r="J11" s="160" t="s">
        <v>159</v>
      </c>
      <c r="K11" s="161"/>
      <c r="L11" s="162"/>
    </row>
    <row r="12" spans="2:12" ht="15" x14ac:dyDescent="0.2">
      <c r="J12" s="163" t="s">
        <v>160</v>
      </c>
      <c r="K12" s="90"/>
      <c r="L12" s="57"/>
    </row>
    <row r="13" spans="2:12" ht="15" x14ac:dyDescent="0.2">
      <c r="J13" s="164" t="s">
        <v>161</v>
      </c>
      <c r="K13" s="86"/>
      <c r="L13" s="57"/>
    </row>
    <row r="14" spans="2:12" ht="15" x14ac:dyDescent="0.2">
      <c r="J14" s="171" t="s">
        <v>162</v>
      </c>
      <c r="K14" s="165"/>
      <c r="L14" s="57"/>
    </row>
    <row r="15" spans="2:12" ht="15" x14ac:dyDescent="0.2">
      <c r="J15" s="166" t="s">
        <v>163</v>
      </c>
      <c r="K15" s="74"/>
      <c r="L15" s="57"/>
    </row>
    <row r="16" spans="2:12" ht="15.75" thickBot="1" x14ac:dyDescent="0.25">
      <c r="J16" s="168" t="s">
        <v>164</v>
      </c>
      <c r="K16" s="167"/>
      <c r="L16" s="58"/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E491E6-9C27-4C32-ACAD-AC7E1A7BA407}">
  <sheetPr>
    <tabColor theme="3"/>
  </sheetPr>
  <dimension ref="A2:T54"/>
  <sheetViews>
    <sheetView zoomScale="70" zoomScaleNormal="70" workbookViewId="0">
      <selection activeCell="O29" sqref="O29"/>
    </sheetView>
  </sheetViews>
  <sheetFormatPr defaultRowHeight="14.25" x14ac:dyDescent="0.2"/>
  <cols>
    <col min="1" max="1" width="8.625" style="158"/>
    <col min="7" max="7" width="11.625" customWidth="1"/>
    <col min="10" max="10" width="3.5" customWidth="1"/>
    <col min="11" max="11" width="14.25" customWidth="1"/>
    <col min="12" max="12" width="10.875" customWidth="1"/>
    <col min="13" max="14" width="11.625" customWidth="1"/>
    <col min="16" max="16" width="4.25" customWidth="1"/>
    <col min="17" max="17" width="15.125" customWidth="1"/>
    <col min="18" max="18" width="10.125" customWidth="1"/>
    <col min="19" max="19" width="11.625" customWidth="1"/>
    <col min="20" max="20" width="12.375" customWidth="1"/>
  </cols>
  <sheetData>
    <row r="2" spans="2:20" ht="15.75" x14ac:dyDescent="0.25">
      <c r="B2" s="108" t="s">
        <v>135</v>
      </c>
      <c r="C2" s="108"/>
      <c r="D2" s="108"/>
      <c r="E2" s="108"/>
      <c r="F2" s="108"/>
      <c r="G2" s="108"/>
      <c r="J2" s="145"/>
      <c r="K2" s="145"/>
      <c r="L2" s="201" t="s">
        <v>127</v>
      </c>
      <c r="M2" s="201"/>
      <c r="N2" s="201"/>
      <c r="P2" s="145"/>
      <c r="Q2" s="145"/>
      <c r="R2" s="201" t="s">
        <v>127</v>
      </c>
      <c r="S2" s="201"/>
      <c r="T2" s="201"/>
    </row>
    <row r="3" spans="2:20" ht="15" x14ac:dyDescent="0.2">
      <c r="J3" s="145"/>
      <c r="K3" s="90"/>
      <c r="L3" s="90" t="s">
        <v>144</v>
      </c>
      <c r="M3" s="90" t="s">
        <v>145</v>
      </c>
      <c r="N3" s="90" t="s">
        <v>146</v>
      </c>
      <c r="P3" s="145"/>
      <c r="Q3" s="90"/>
      <c r="R3" s="90" t="s">
        <v>144</v>
      </c>
      <c r="S3" s="90" t="s">
        <v>145</v>
      </c>
      <c r="T3" s="90" t="s">
        <v>146</v>
      </c>
    </row>
    <row r="4" spans="2:20" ht="15.75" x14ac:dyDescent="0.25">
      <c r="B4" s="143" t="s">
        <v>21</v>
      </c>
      <c r="C4" s="143" t="s">
        <v>13</v>
      </c>
      <c r="D4" s="143" t="s">
        <v>76</v>
      </c>
      <c r="E4" s="143" t="s">
        <v>63</v>
      </c>
      <c r="F4" s="143" t="s">
        <v>111</v>
      </c>
      <c r="G4" s="143" t="s">
        <v>50</v>
      </c>
      <c r="J4" s="202" t="s">
        <v>128</v>
      </c>
      <c r="K4" s="90" t="s">
        <v>144</v>
      </c>
      <c r="L4" s="169">
        <f>G6-G5</f>
        <v>129.66918471038565</v>
      </c>
      <c r="M4" s="169">
        <f>G12-G11</f>
        <v>123.58658700808024</v>
      </c>
      <c r="N4" s="169">
        <f>G18-G17</f>
        <v>-13.125383028284489</v>
      </c>
      <c r="O4" s="145"/>
      <c r="P4" s="202" t="s">
        <v>128</v>
      </c>
      <c r="Q4" s="90" t="s">
        <v>144</v>
      </c>
      <c r="R4" s="196">
        <f>G6/G5</f>
        <v>1.3160242897177339</v>
      </c>
      <c r="S4" s="196">
        <f>G12/G11</f>
        <v>1.3012000381208484</v>
      </c>
      <c r="T4" s="196">
        <f>G18/G17</f>
        <v>0.96801136786622688</v>
      </c>
    </row>
    <row r="5" spans="2:20" ht="15" x14ac:dyDescent="0.2">
      <c r="B5" s="134" t="s">
        <v>83</v>
      </c>
      <c r="C5" s="134" t="s">
        <v>52</v>
      </c>
      <c r="D5" s="172">
        <v>439.1745570832469</v>
      </c>
      <c r="E5" s="172">
        <v>-21.095964366107491</v>
      </c>
      <c r="F5" s="172">
        <v>784.00277804241784</v>
      </c>
      <c r="G5" s="172">
        <v>410.31398196070103</v>
      </c>
      <c r="J5" s="202"/>
      <c r="K5" s="90" t="s">
        <v>147</v>
      </c>
      <c r="L5" s="169">
        <f>G48-G47</f>
        <v>24.609807157888554</v>
      </c>
      <c r="M5" s="169">
        <f>G42-G41</f>
        <v>18.527209455583147</v>
      </c>
      <c r="N5" s="169">
        <f>G24-G23</f>
        <v>-118.18476058078159</v>
      </c>
      <c r="O5" s="145"/>
      <c r="P5" s="202"/>
      <c r="Q5" s="90" t="s">
        <v>147</v>
      </c>
      <c r="R5" s="196">
        <f>G48/G47</f>
        <v>1.0477514149763854</v>
      </c>
      <c r="S5" s="196">
        <f>G42/G41</f>
        <v>1.0359491019735347</v>
      </c>
      <c r="T5" s="196">
        <f>G24/G23</f>
        <v>0.77068127717658053</v>
      </c>
    </row>
    <row r="6" spans="2:20" ht="15" x14ac:dyDescent="0.2">
      <c r="B6" s="134" t="s">
        <v>102</v>
      </c>
      <c r="C6" s="134" t="s">
        <v>52</v>
      </c>
      <c r="D6" s="172">
        <v>566.94435736832452</v>
      </c>
      <c r="E6" s="172">
        <v>19.353478699131294</v>
      </c>
      <c r="F6" s="172">
        <v>1006.6904732485664</v>
      </c>
      <c r="G6" s="172">
        <v>539.98316667108668</v>
      </c>
      <c r="J6" s="202"/>
      <c r="K6" s="90" t="s">
        <v>148</v>
      </c>
      <c r="L6" s="169">
        <f>G54-G53</f>
        <v>21.477502053749845</v>
      </c>
      <c r="M6" s="169">
        <f>G36-G35</f>
        <v>15.394904351444438</v>
      </c>
      <c r="N6" s="169">
        <f>G30-G29</f>
        <v>-121.31706568492029</v>
      </c>
      <c r="O6" s="145"/>
      <c r="P6" s="202"/>
      <c r="Q6" s="90" t="s">
        <v>148</v>
      </c>
      <c r="R6" s="196">
        <f>G54/G53</f>
        <v>1.041421923653622</v>
      </c>
      <c r="S6" s="196">
        <f>G36/G35</f>
        <v>1.0296909087055126</v>
      </c>
      <c r="T6" s="196">
        <f>G30/G29</f>
        <v>0.76602557317391373</v>
      </c>
    </row>
    <row r="7" spans="2:20" x14ac:dyDescent="0.2">
      <c r="D7" s="148"/>
      <c r="E7" s="148"/>
      <c r="F7" s="148"/>
      <c r="G7" s="148"/>
      <c r="J7" s="145"/>
    </row>
    <row r="8" spans="2:20" ht="15.75" x14ac:dyDescent="0.25">
      <c r="B8" s="108" t="s">
        <v>136</v>
      </c>
      <c r="C8" s="108"/>
      <c r="D8" s="194"/>
      <c r="E8" s="194"/>
      <c r="F8" s="194"/>
      <c r="G8" s="194"/>
    </row>
    <row r="9" spans="2:20" x14ac:dyDescent="0.2">
      <c r="D9" s="148"/>
      <c r="E9" s="148"/>
      <c r="F9" s="148"/>
      <c r="G9" s="148"/>
    </row>
    <row r="10" spans="2:20" ht="15.75" x14ac:dyDescent="0.25">
      <c r="B10" s="143" t="s">
        <v>21</v>
      </c>
      <c r="C10" s="143" t="s">
        <v>13</v>
      </c>
      <c r="D10" s="195" t="s">
        <v>76</v>
      </c>
      <c r="E10" s="195" t="s">
        <v>63</v>
      </c>
      <c r="F10" s="195" t="s">
        <v>111</v>
      </c>
      <c r="G10" s="195" t="s">
        <v>50</v>
      </c>
    </row>
    <row r="11" spans="2:20" x14ac:dyDescent="0.2">
      <c r="B11" s="134" t="s">
        <v>83</v>
      </c>
      <c r="C11" s="134" t="s">
        <v>52</v>
      </c>
      <c r="D11" s="172">
        <v>439.1745570832469</v>
      </c>
      <c r="E11" s="172">
        <v>-21.095964366107491</v>
      </c>
      <c r="F11" s="172">
        <v>784.00277804241784</v>
      </c>
      <c r="G11" s="172">
        <v>410.31398196070103</v>
      </c>
    </row>
    <row r="12" spans="2:20" x14ac:dyDescent="0.2">
      <c r="B12" s="134" t="s">
        <v>102</v>
      </c>
      <c r="C12" s="134" t="s">
        <v>52</v>
      </c>
      <c r="D12" s="172">
        <v>559.16241113641183</v>
      </c>
      <c r="E12" s="172">
        <v>26.73532622056608</v>
      </c>
      <c r="F12" s="172">
        <v>990.54212738173544</v>
      </c>
      <c r="G12" s="172">
        <v>533.90056896878127</v>
      </c>
    </row>
    <row r="14" spans="2:20" ht="15.75" x14ac:dyDescent="0.25">
      <c r="B14" s="108" t="s">
        <v>137</v>
      </c>
      <c r="C14" s="108"/>
      <c r="D14" s="108"/>
      <c r="E14" s="108"/>
      <c r="F14" s="108"/>
      <c r="G14" s="108"/>
    </row>
    <row r="16" spans="2:20" ht="15.75" x14ac:dyDescent="0.25">
      <c r="B16" s="143" t="s">
        <v>21</v>
      </c>
      <c r="C16" s="143" t="s">
        <v>13</v>
      </c>
      <c r="D16" s="143" t="s">
        <v>76</v>
      </c>
      <c r="E16" s="143" t="s">
        <v>63</v>
      </c>
      <c r="F16" s="143" t="s">
        <v>111</v>
      </c>
      <c r="G16" s="143" t="s">
        <v>50</v>
      </c>
    </row>
    <row r="17" spans="2:7" x14ac:dyDescent="0.2">
      <c r="B17" s="134" t="s">
        <v>83</v>
      </c>
      <c r="C17" s="134" t="s">
        <v>52</v>
      </c>
      <c r="D17" s="172">
        <v>439.1745570832469</v>
      </c>
      <c r="E17" s="172">
        <v>-21.095964366107491</v>
      </c>
      <c r="F17" s="172">
        <v>784.00277804241784</v>
      </c>
      <c r="G17" s="172">
        <v>410.31398196070103</v>
      </c>
    </row>
    <row r="18" spans="2:7" x14ac:dyDescent="0.2">
      <c r="B18" s="134" t="s">
        <v>102</v>
      </c>
      <c r="C18" s="134" t="s">
        <v>52</v>
      </c>
      <c r="D18" s="172">
        <v>407.43485215700736</v>
      </c>
      <c r="E18" s="172">
        <v>12.087992528817011</v>
      </c>
      <c r="F18" s="172">
        <v>761.79669888683452</v>
      </c>
      <c r="G18" s="172">
        <v>397.18859893241654</v>
      </c>
    </row>
    <row r="19" spans="2:7" x14ac:dyDescent="0.2">
      <c r="D19" s="148"/>
      <c r="E19" s="148"/>
      <c r="F19" s="148"/>
      <c r="G19" s="148"/>
    </row>
    <row r="20" spans="2:7" ht="15.75" x14ac:dyDescent="0.25">
      <c r="B20" s="108" t="s">
        <v>138</v>
      </c>
      <c r="C20" s="108"/>
      <c r="D20" s="194"/>
      <c r="E20" s="194"/>
      <c r="F20" s="194"/>
      <c r="G20" s="194"/>
    </row>
    <row r="21" spans="2:7" x14ac:dyDescent="0.2">
      <c r="D21" s="148"/>
      <c r="E21" s="148"/>
      <c r="F21" s="148"/>
      <c r="G21" s="148"/>
    </row>
    <row r="22" spans="2:7" ht="15.75" x14ac:dyDescent="0.25">
      <c r="B22" s="143" t="s">
        <v>21</v>
      </c>
      <c r="C22" s="143" t="s">
        <v>13</v>
      </c>
      <c r="D22" s="195" t="s">
        <v>76</v>
      </c>
      <c r="E22" s="195" t="s">
        <v>63</v>
      </c>
      <c r="F22" s="195" t="s">
        <v>111</v>
      </c>
      <c r="G22" s="195" t="s">
        <v>50</v>
      </c>
    </row>
    <row r="23" spans="2:7" x14ac:dyDescent="0.2">
      <c r="B23" s="134" t="s">
        <v>83</v>
      </c>
      <c r="C23" s="134" t="s">
        <v>52</v>
      </c>
      <c r="D23" s="172">
        <v>555.13896526129747</v>
      </c>
      <c r="E23" s="172">
        <v>-11.653515642593794</v>
      </c>
      <c r="F23" s="172">
        <v>962.86902317279123</v>
      </c>
      <c r="G23" s="172">
        <v>515.37335951319812</v>
      </c>
    </row>
    <row r="24" spans="2:7" x14ac:dyDescent="0.2">
      <c r="B24" s="134" t="s">
        <v>102</v>
      </c>
      <c r="C24" s="134" t="s">
        <v>52</v>
      </c>
      <c r="D24" s="172">
        <v>407.43485215700736</v>
      </c>
      <c r="E24" s="172">
        <v>12.087992528817011</v>
      </c>
      <c r="F24" s="172">
        <v>761.79669888683452</v>
      </c>
      <c r="G24" s="172">
        <v>397.18859893241654</v>
      </c>
    </row>
    <row r="25" spans="2:7" x14ac:dyDescent="0.2">
      <c r="D25" s="148"/>
      <c r="E25" s="148"/>
      <c r="F25" s="148"/>
      <c r="G25" s="148"/>
    </row>
    <row r="26" spans="2:7" ht="15.75" x14ac:dyDescent="0.25">
      <c r="B26" s="108" t="s">
        <v>139</v>
      </c>
      <c r="C26" s="108"/>
      <c r="D26" s="194"/>
      <c r="E26" s="194"/>
      <c r="F26" s="194"/>
      <c r="G26" s="194"/>
    </row>
    <row r="27" spans="2:7" x14ac:dyDescent="0.2">
      <c r="D27" s="148"/>
      <c r="E27" s="148"/>
      <c r="F27" s="148"/>
      <c r="G27" s="148"/>
    </row>
    <row r="28" spans="2:7" ht="15.75" x14ac:dyDescent="0.25">
      <c r="B28" s="143" t="s">
        <v>21</v>
      </c>
      <c r="C28" s="143" t="s">
        <v>13</v>
      </c>
      <c r="D28" s="195" t="s">
        <v>76</v>
      </c>
      <c r="E28" s="195" t="s">
        <v>63</v>
      </c>
      <c r="F28" s="195" t="s">
        <v>111</v>
      </c>
      <c r="G28" s="195" t="s">
        <v>50</v>
      </c>
    </row>
    <row r="29" spans="2:7" x14ac:dyDescent="0.2">
      <c r="B29" s="134" t="s">
        <v>83</v>
      </c>
      <c r="C29" s="134" t="s">
        <v>52</v>
      </c>
      <c r="D29" s="172">
        <v>558.70360851424891</v>
      </c>
      <c r="E29" s="172">
        <v>-19.472061147967388</v>
      </c>
      <c r="F29" s="172">
        <v>976.08750258881662</v>
      </c>
      <c r="G29" s="172">
        <v>518.50566461733683</v>
      </c>
    </row>
    <row r="30" spans="2:7" x14ac:dyDescent="0.2">
      <c r="B30" s="134" t="s">
        <v>102</v>
      </c>
      <c r="C30" s="134" t="s">
        <v>52</v>
      </c>
      <c r="D30" s="172">
        <v>407.43485215700736</v>
      </c>
      <c r="E30" s="172">
        <v>12.087992528817011</v>
      </c>
      <c r="F30" s="172">
        <v>761.79669888683452</v>
      </c>
      <c r="G30" s="172">
        <v>397.18859893241654</v>
      </c>
    </row>
    <row r="31" spans="2:7" x14ac:dyDescent="0.2">
      <c r="D31" s="148"/>
      <c r="E31" s="148"/>
      <c r="F31" s="148"/>
      <c r="G31" s="148"/>
    </row>
    <row r="32" spans="2:7" ht="15.75" x14ac:dyDescent="0.25">
      <c r="B32" s="108" t="s">
        <v>140</v>
      </c>
      <c r="C32" s="108"/>
      <c r="D32" s="194"/>
      <c r="E32" s="194"/>
      <c r="F32" s="194"/>
      <c r="G32" s="194"/>
    </row>
    <row r="33" spans="2:7" x14ac:dyDescent="0.2">
      <c r="D33" s="148"/>
      <c r="E33" s="148"/>
      <c r="F33" s="148"/>
      <c r="G33" s="148"/>
    </row>
    <row r="34" spans="2:7" ht="15.75" x14ac:dyDescent="0.25">
      <c r="B34" s="143" t="s">
        <v>21</v>
      </c>
      <c r="C34" s="143" t="s">
        <v>13</v>
      </c>
      <c r="D34" s="195" t="s">
        <v>76</v>
      </c>
      <c r="E34" s="195" t="s">
        <v>63</v>
      </c>
      <c r="F34" s="195" t="s">
        <v>111</v>
      </c>
      <c r="G34" s="195" t="s">
        <v>50</v>
      </c>
    </row>
    <row r="35" spans="2:7" x14ac:dyDescent="0.2">
      <c r="B35" s="134" t="s">
        <v>83</v>
      </c>
      <c r="C35" s="134" t="s">
        <v>52</v>
      </c>
      <c r="D35" s="172">
        <v>558.70360851424891</v>
      </c>
      <c r="E35" s="172">
        <v>-19.472061147967388</v>
      </c>
      <c r="F35" s="172">
        <v>976.08750258881662</v>
      </c>
      <c r="G35" s="172">
        <v>518.50566461733683</v>
      </c>
    </row>
    <row r="36" spans="2:7" x14ac:dyDescent="0.2">
      <c r="B36" s="134" t="s">
        <v>102</v>
      </c>
      <c r="C36" s="134" t="s">
        <v>52</v>
      </c>
      <c r="D36" s="172">
        <v>559.16241113641183</v>
      </c>
      <c r="E36" s="172">
        <v>26.73532622056608</v>
      </c>
      <c r="F36" s="172">
        <v>990.54212738173544</v>
      </c>
      <c r="G36" s="172">
        <v>533.90056896878127</v>
      </c>
    </row>
    <row r="37" spans="2:7" x14ac:dyDescent="0.2">
      <c r="D37" s="148"/>
      <c r="E37" s="148"/>
      <c r="F37" s="148"/>
      <c r="G37" s="148"/>
    </row>
    <row r="38" spans="2:7" ht="15.75" x14ac:dyDescent="0.25">
      <c r="B38" s="108" t="s">
        <v>141</v>
      </c>
      <c r="C38" s="108"/>
      <c r="D38" s="194"/>
      <c r="E38" s="194"/>
      <c r="F38" s="194"/>
      <c r="G38" s="194"/>
    </row>
    <row r="39" spans="2:7" x14ac:dyDescent="0.2">
      <c r="D39" s="148"/>
      <c r="E39" s="148"/>
      <c r="F39" s="148"/>
      <c r="G39" s="148"/>
    </row>
    <row r="40" spans="2:7" ht="15.75" x14ac:dyDescent="0.25">
      <c r="B40" s="143" t="s">
        <v>21</v>
      </c>
      <c r="C40" s="143" t="s">
        <v>13</v>
      </c>
      <c r="D40" s="195" t="s">
        <v>76</v>
      </c>
      <c r="E40" s="195" t="s">
        <v>63</v>
      </c>
      <c r="F40" s="195" t="s">
        <v>111</v>
      </c>
      <c r="G40" s="195" t="s">
        <v>50</v>
      </c>
    </row>
    <row r="41" spans="2:7" x14ac:dyDescent="0.2">
      <c r="B41" s="134" t="s">
        <v>83</v>
      </c>
      <c r="C41" s="134" t="s">
        <v>52</v>
      </c>
      <c r="D41" s="172">
        <v>555.13896526129747</v>
      </c>
      <c r="E41" s="172">
        <v>-11.653515642593794</v>
      </c>
      <c r="F41" s="172">
        <v>962.86902317279123</v>
      </c>
      <c r="G41" s="172">
        <v>515.37335951319812</v>
      </c>
    </row>
    <row r="42" spans="2:7" x14ac:dyDescent="0.2">
      <c r="B42" s="134" t="s">
        <v>102</v>
      </c>
      <c r="C42" s="134" t="s">
        <v>52</v>
      </c>
      <c r="D42" s="172">
        <v>559.16241113641183</v>
      </c>
      <c r="E42" s="172">
        <v>26.73532622056608</v>
      </c>
      <c r="F42" s="172">
        <v>990.54212738173544</v>
      </c>
      <c r="G42" s="172">
        <v>533.90056896878127</v>
      </c>
    </row>
    <row r="43" spans="2:7" x14ac:dyDescent="0.2">
      <c r="D43" s="148"/>
      <c r="E43" s="148"/>
      <c r="F43" s="148"/>
      <c r="G43" s="148"/>
    </row>
    <row r="44" spans="2:7" ht="15.75" x14ac:dyDescent="0.25">
      <c r="B44" s="108" t="s">
        <v>142</v>
      </c>
      <c r="C44" s="108"/>
      <c r="D44" s="194"/>
      <c r="E44" s="194"/>
      <c r="F44" s="194"/>
      <c r="G44" s="194"/>
    </row>
    <row r="45" spans="2:7" x14ac:dyDescent="0.2">
      <c r="D45" s="148"/>
      <c r="E45" s="148"/>
      <c r="F45" s="148"/>
      <c r="G45" s="148"/>
    </row>
    <row r="46" spans="2:7" ht="15.75" x14ac:dyDescent="0.25">
      <c r="B46" s="143" t="s">
        <v>21</v>
      </c>
      <c r="C46" s="143" t="s">
        <v>13</v>
      </c>
      <c r="D46" s="195" t="s">
        <v>76</v>
      </c>
      <c r="E46" s="195" t="s">
        <v>63</v>
      </c>
      <c r="F46" s="195" t="s">
        <v>111</v>
      </c>
      <c r="G46" s="195" t="s">
        <v>50</v>
      </c>
    </row>
    <row r="47" spans="2:7" x14ac:dyDescent="0.2">
      <c r="B47" s="134" t="s">
        <v>83</v>
      </c>
      <c r="C47" s="134" t="s">
        <v>52</v>
      </c>
      <c r="D47" s="172">
        <v>555.13896526129747</v>
      </c>
      <c r="E47" s="172">
        <v>-11.653515642593794</v>
      </c>
      <c r="F47" s="172">
        <v>962.86902317279123</v>
      </c>
      <c r="G47" s="172">
        <v>515.37335951319812</v>
      </c>
    </row>
    <row r="48" spans="2:7" x14ac:dyDescent="0.2">
      <c r="B48" s="134" t="s">
        <v>102</v>
      </c>
      <c r="C48" s="134" t="s">
        <v>52</v>
      </c>
      <c r="D48" s="172">
        <v>566.94435736832452</v>
      </c>
      <c r="E48" s="172">
        <v>19.353478699131294</v>
      </c>
      <c r="F48" s="172">
        <v>1006.6904732485664</v>
      </c>
      <c r="G48" s="172">
        <v>539.98316667108668</v>
      </c>
    </row>
    <row r="49" spans="2:7" x14ac:dyDescent="0.2">
      <c r="D49" s="148"/>
      <c r="E49" s="148"/>
      <c r="F49" s="148"/>
      <c r="G49" s="148"/>
    </row>
    <row r="50" spans="2:7" ht="15.75" x14ac:dyDescent="0.25">
      <c r="B50" s="108" t="s">
        <v>143</v>
      </c>
      <c r="C50" s="108"/>
      <c r="D50" s="194"/>
      <c r="E50" s="194"/>
      <c r="F50" s="194"/>
      <c r="G50" s="194"/>
    </row>
    <row r="51" spans="2:7" x14ac:dyDescent="0.2">
      <c r="D51" s="148"/>
      <c r="E51" s="148"/>
      <c r="F51" s="148"/>
      <c r="G51" s="148"/>
    </row>
    <row r="52" spans="2:7" ht="15.75" x14ac:dyDescent="0.25">
      <c r="B52" s="143" t="s">
        <v>21</v>
      </c>
      <c r="C52" s="143" t="s">
        <v>13</v>
      </c>
      <c r="D52" s="195" t="s">
        <v>76</v>
      </c>
      <c r="E52" s="195" t="s">
        <v>63</v>
      </c>
      <c r="F52" s="195" t="s">
        <v>111</v>
      </c>
      <c r="G52" s="195" t="s">
        <v>50</v>
      </c>
    </row>
    <row r="53" spans="2:7" x14ac:dyDescent="0.2">
      <c r="B53" s="134" t="s">
        <v>83</v>
      </c>
      <c r="C53" s="134" t="s">
        <v>52</v>
      </c>
      <c r="D53" s="172">
        <v>558.70360851424891</v>
      </c>
      <c r="E53" s="172">
        <v>-19.472061147967388</v>
      </c>
      <c r="F53" s="172">
        <v>976.08750258881662</v>
      </c>
      <c r="G53" s="172">
        <v>518.50566461733683</v>
      </c>
    </row>
    <row r="54" spans="2:7" x14ac:dyDescent="0.2">
      <c r="B54" s="134" t="s">
        <v>102</v>
      </c>
      <c r="C54" s="134" t="s">
        <v>52</v>
      </c>
      <c r="D54" s="172">
        <v>566.94435736832452</v>
      </c>
      <c r="E54" s="172">
        <v>19.353478699131294</v>
      </c>
      <c r="F54" s="172">
        <v>1006.6904732485664</v>
      </c>
      <c r="G54" s="172">
        <v>539.98316667108668</v>
      </c>
    </row>
  </sheetData>
  <mergeCells count="4">
    <mergeCell ref="L2:N2"/>
    <mergeCell ref="R2:T2"/>
    <mergeCell ref="P4:P6"/>
    <mergeCell ref="J4:J6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46695C-C48A-44E4-8319-C74EB3417334}">
  <sheetPr>
    <tabColor rgb="FFE0D4A4"/>
  </sheetPr>
  <dimension ref="B1:AC24"/>
  <sheetViews>
    <sheetView zoomScale="55" zoomScaleNormal="55" workbookViewId="0">
      <selection activeCell="E19" sqref="E19"/>
    </sheetView>
  </sheetViews>
  <sheetFormatPr defaultRowHeight="14.25" x14ac:dyDescent="0.2"/>
  <cols>
    <col min="2" max="2" width="42.75" customWidth="1"/>
    <col min="3" max="3" width="11.125" style="104" customWidth="1"/>
    <col min="4" max="4" width="10" customWidth="1"/>
    <col min="5" max="5" width="44.875" customWidth="1"/>
    <col min="6" max="6" width="13.625" customWidth="1"/>
    <col min="7" max="7" width="12.25" customWidth="1"/>
    <col min="8" max="8" width="12.25" style="106" customWidth="1"/>
    <col min="9" max="9" width="8.625" style="106"/>
    <col min="10" max="14" width="8.875" customWidth="1"/>
    <col min="15" max="18" width="9.75" customWidth="1"/>
    <col min="19" max="23" width="10.875" customWidth="1"/>
    <col min="24" max="28" width="11.5" customWidth="1"/>
    <col min="29" max="29" width="12.25" customWidth="1"/>
  </cols>
  <sheetData>
    <row r="1" spans="2:29" ht="15.75" x14ac:dyDescent="0.25">
      <c r="F1" s="203" t="s">
        <v>121</v>
      </c>
      <c r="G1" s="203"/>
      <c r="H1" s="203"/>
      <c r="J1" t="s">
        <v>76</v>
      </c>
    </row>
    <row r="2" spans="2:29" ht="15.75" x14ac:dyDescent="0.25">
      <c r="B2" s="143" t="s">
        <v>132</v>
      </c>
      <c r="C2" s="143" t="s">
        <v>120</v>
      </c>
      <c r="D2" s="143" t="s">
        <v>113</v>
      </c>
      <c r="E2" s="143" t="s">
        <v>114</v>
      </c>
      <c r="F2" s="143" t="s">
        <v>124</v>
      </c>
      <c r="G2" s="143" t="s">
        <v>122</v>
      </c>
      <c r="H2" s="143" t="s">
        <v>123</v>
      </c>
      <c r="J2" s="35">
        <f>FirstYear</f>
        <v>2022</v>
      </c>
      <c r="K2" s="35">
        <f>J2+1</f>
        <v>2023</v>
      </c>
      <c r="L2" s="35">
        <f t="shared" ref="L2:AM2" si="0">K2+1</f>
        <v>2024</v>
      </c>
      <c r="M2" s="35">
        <f t="shared" si="0"/>
        <v>2025</v>
      </c>
      <c r="N2" s="35">
        <f t="shared" si="0"/>
        <v>2026</v>
      </c>
      <c r="O2" s="35">
        <f t="shared" si="0"/>
        <v>2027</v>
      </c>
      <c r="P2" s="35">
        <f t="shared" si="0"/>
        <v>2028</v>
      </c>
      <c r="Q2" s="35">
        <f t="shared" si="0"/>
        <v>2029</v>
      </c>
      <c r="R2" s="35">
        <f t="shared" si="0"/>
        <v>2030</v>
      </c>
      <c r="S2" s="35">
        <f t="shared" si="0"/>
        <v>2031</v>
      </c>
      <c r="T2" s="35">
        <f t="shared" si="0"/>
        <v>2032</v>
      </c>
      <c r="U2" s="35">
        <f t="shared" si="0"/>
        <v>2033</v>
      </c>
      <c r="V2" s="35">
        <f t="shared" si="0"/>
        <v>2034</v>
      </c>
      <c r="W2" s="35">
        <f t="shared" si="0"/>
        <v>2035</v>
      </c>
      <c r="X2" s="35">
        <f t="shared" si="0"/>
        <v>2036</v>
      </c>
      <c r="Y2" s="35">
        <f t="shared" si="0"/>
        <v>2037</v>
      </c>
      <c r="Z2" s="35">
        <f t="shared" si="0"/>
        <v>2038</v>
      </c>
      <c r="AA2" s="35">
        <f t="shared" si="0"/>
        <v>2039</v>
      </c>
      <c r="AB2" s="35">
        <f t="shared" si="0"/>
        <v>2040</v>
      </c>
      <c r="AC2" s="35">
        <f t="shared" si="0"/>
        <v>2041</v>
      </c>
    </row>
    <row r="3" spans="2:29" x14ac:dyDescent="0.2">
      <c r="B3" s="119" t="s">
        <v>115</v>
      </c>
      <c r="C3" s="119">
        <v>2027</v>
      </c>
      <c r="D3" s="119">
        <v>1</v>
      </c>
      <c r="E3" s="119">
        <v>125000</v>
      </c>
      <c r="F3" s="120">
        <f>PMT(Results!G$4,'Line 969 costs'!$B$10,'Line 969 costs'!$E3)</f>
        <v>-7790.0429200797407</v>
      </c>
      <c r="G3" s="120">
        <f>PMT(Results!H$4,'Line 969 costs'!$B$10,'Line 969 costs'!$E3)</f>
        <v>-9925.0392253716782</v>
      </c>
      <c r="H3" s="120">
        <f>PMT(Results!I$4,'Line 969 costs'!$B$10,'Line 969 costs'!$E3)</f>
        <v>-4755.7834394846968</v>
      </c>
      <c r="J3" s="121"/>
      <c r="K3" s="121"/>
      <c r="L3" s="121"/>
      <c r="M3" s="121"/>
      <c r="N3" s="121"/>
      <c r="O3" s="121">
        <f>$F$3</f>
        <v>-7790.0429200797407</v>
      </c>
      <c r="P3" s="121">
        <f t="shared" ref="P3:AC3" si="1">$F$3</f>
        <v>-7790.0429200797407</v>
      </c>
      <c r="Q3" s="121">
        <f t="shared" si="1"/>
        <v>-7790.0429200797407</v>
      </c>
      <c r="R3" s="121">
        <f>$F$3</f>
        <v>-7790.0429200797407</v>
      </c>
      <c r="S3" s="121">
        <f t="shared" si="1"/>
        <v>-7790.0429200797407</v>
      </c>
      <c r="T3" s="121">
        <f t="shared" si="1"/>
        <v>-7790.0429200797407</v>
      </c>
      <c r="U3" s="121">
        <f t="shared" si="1"/>
        <v>-7790.0429200797407</v>
      </c>
      <c r="V3" s="121">
        <f t="shared" si="1"/>
        <v>-7790.0429200797407</v>
      </c>
      <c r="W3" s="121">
        <f t="shared" si="1"/>
        <v>-7790.0429200797407</v>
      </c>
      <c r="X3" s="121">
        <f t="shared" si="1"/>
        <v>-7790.0429200797407</v>
      </c>
      <c r="Y3" s="121">
        <f t="shared" si="1"/>
        <v>-7790.0429200797407</v>
      </c>
      <c r="Z3" s="121">
        <f t="shared" si="1"/>
        <v>-7790.0429200797407</v>
      </c>
      <c r="AA3" s="121">
        <f t="shared" si="1"/>
        <v>-7790.0429200797407</v>
      </c>
      <c r="AB3" s="121">
        <f t="shared" si="1"/>
        <v>-7790.0429200797407</v>
      </c>
      <c r="AC3" s="121">
        <f t="shared" si="1"/>
        <v>-7790.0429200797407</v>
      </c>
    </row>
    <row r="4" spans="2:29" x14ac:dyDescent="0.2">
      <c r="B4" s="119" t="s">
        <v>116</v>
      </c>
      <c r="C4" s="119">
        <v>2031</v>
      </c>
      <c r="D4" s="119">
        <v>6</v>
      </c>
      <c r="E4" s="119">
        <v>750000</v>
      </c>
      <c r="F4" s="120">
        <f>PMT(Results!G$4,'Line 969 costs'!$B$10,'Line 969 costs'!$E4)</f>
        <v>-46740.257520478452</v>
      </c>
      <c r="G4" s="120">
        <f>PMT(Results!H$4,'Line 969 costs'!$B$10,'Line 969 costs'!$E4)</f>
        <v>-59550.235352230069</v>
      </c>
      <c r="H4" s="120">
        <f>PMT(Results!I$4,'Line 969 costs'!$B$10,'Line 969 costs'!$E4)</f>
        <v>-28534.700636908179</v>
      </c>
      <c r="J4" s="121"/>
      <c r="K4" s="121"/>
      <c r="L4" s="121"/>
      <c r="M4" s="121"/>
      <c r="N4" s="121"/>
      <c r="O4" s="121"/>
      <c r="P4" s="121"/>
      <c r="Q4" s="121"/>
      <c r="R4" s="121"/>
      <c r="S4" s="121">
        <f>$F$4</f>
        <v>-46740.257520478452</v>
      </c>
      <c r="T4" s="121">
        <f t="shared" ref="T4:AC4" si="2">$F$4</f>
        <v>-46740.257520478452</v>
      </c>
      <c r="U4" s="121">
        <f t="shared" si="2"/>
        <v>-46740.257520478452</v>
      </c>
      <c r="V4" s="121">
        <f t="shared" si="2"/>
        <v>-46740.257520478452</v>
      </c>
      <c r="W4" s="121">
        <f t="shared" si="2"/>
        <v>-46740.257520478452</v>
      </c>
      <c r="X4" s="121">
        <f t="shared" si="2"/>
        <v>-46740.257520478452</v>
      </c>
      <c r="Y4" s="121">
        <f t="shared" si="2"/>
        <v>-46740.257520478452</v>
      </c>
      <c r="Z4" s="121">
        <f t="shared" si="2"/>
        <v>-46740.257520478452</v>
      </c>
      <c r="AA4" s="121">
        <f t="shared" si="2"/>
        <v>-46740.257520478452</v>
      </c>
      <c r="AB4" s="121">
        <f t="shared" si="2"/>
        <v>-46740.257520478452</v>
      </c>
      <c r="AC4" s="121">
        <f t="shared" si="2"/>
        <v>-46740.257520478452</v>
      </c>
    </row>
    <row r="5" spans="2:29" x14ac:dyDescent="0.2">
      <c r="B5" s="119" t="s">
        <v>117</v>
      </c>
      <c r="C5" s="119">
        <v>2036</v>
      </c>
      <c r="D5" s="119">
        <v>11</v>
      </c>
      <c r="E5" s="119">
        <v>1375000</v>
      </c>
      <c r="F5" s="120">
        <f>PMT(Results!G$4,'Line 969 costs'!$B$10,'Line 969 costs'!$E5)</f>
        <v>-85690.472120877152</v>
      </c>
      <c r="G5" s="120">
        <f>PMT(Results!H$4,'Line 969 costs'!$B$10,'Line 969 costs'!$E5)</f>
        <v>-109175.43147908845</v>
      </c>
      <c r="H5" s="120">
        <f>PMT(Results!I$4,'Line 969 costs'!$B$10,'Line 969 costs'!$E5)</f>
        <v>-52313.617834331664</v>
      </c>
      <c r="J5" s="121"/>
      <c r="K5" s="121"/>
      <c r="L5" s="121"/>
      <c r="M5" s="121"/>
      <c r="N5" s="121"/>
      <c r="O5" s="121"/>
      <c r="P5" s="121"/>
      <c r="Q5" s="121"/>
      <c r="R5" s="121"/>
      <c r="S5" s="121"/>
      <c r="T5" s="121"/>
      <c r="U5" s="121"/>
      <c r="V5" s="121"/>
      <c r="W5" s="121"/>
      <c r="X5" s="121">
        <f t="shared" ref="X5:AC5" si="3">$F$5</f>
        <v>-85690.472120877152</v>
      </c>
      <c r="Y5" s="121">
        <f t="shared" si="3"/>
        <v>-85690.472120877152</v>
      </c>
      <c r="Z5" s="121">
        <f t="shared" si="3"/>
        <v>-85690.472120877152</v>
      </c>
      <c r="AA5" s="121">
        <f t="shared" si="3"/>
        <v>-85690.472120877152</v>
      </c>
      <c r="AB5" s="121">
        <f t="shared" si="3"/>
        <v>-85690.472120877152</v>
      </c>
      <c r="AC5" s="121">
        <f t="shared" si="3"/>
        <v>-85690.472120877152</v>
      </c>
    </row>
    <row r="6" spans="2:29" x14ac:dyDescent="0.2">
      <c r="B6" s="119" t="s">
        <v>118</v>
      </c>
      <c r="C6" s="119">
        <v>2041</v>
      </c>
      <c r="D6" s="119">
        <v>29</v>
      </c>
      <c r="E6" s="119">
        <v>3625000</v>
      </c>
      <c r="F6" s="120">
        <f>PMT(Results!G$4,'Line 969 costs'!$B$10,'Line 969 costs'!$E6)</f>
        <v>-225911.24468231251</v>
      </c>
      <c r="G6" s="120">
        <f>PMT(Results!H$4,'Line 969 costs'!$B$10,'Line 969 costs'!$E6)</f>
        <v>-287826.13753577863</v>
      </c>
      <c r="H6" s="120">
        <f>PMT(Results!I$4,'Line 969 costs'!$B$10,'Line 969 costs'!$E6)</f>
        <v>-137917.71974505621</v>
      </c>
      <c r="J6" s="121"/>
      <c r="K6" s="121"/>
      <c r="L6" s="121"/>
      <c r="M6" s="121"/>
      <c r="N6" s="121"/>
      <c r="O6" s="121"/>
      <c r="P6" s="121"/>
      <c r="Q6" s="121"/>
      <c r="R6" s="121"/>
      <c r="S6" s="121"/>
      <c r="T6" s="121"/>
      <c r="U6" s="121"/>
      <c r="V6" s="121"/>
      <c r="W6" s="121"/>
      <c r="X6" s="121"/>
      <c r="Y6" s="121"/>
      <c r="Z6" s="121"/>
      <c r="AA6" s="121"/>
      <c r="AB6" s="121"/>
      <c r="AC6" s="121">
        <f>$F$6</f>
        <v>-225911.24468231251</v>
      </c>
    </row>
    <row r="7" spans="2:29" x14ac:dyDescent="0.2">
      <c r="B7" s="119" t="s">
        <v>119</v>
      </c>
      <c r="C7" s="119">
        <v>2045</v>
      </c>
      <c r="D7" s="119">
        <v>19</v>
      </c>
      <c r="E7" s="119">
        <v>2375000</v>
      </c>
      <c r="F7" s="120">
        <f>PMT(Results!G$4,'Line 969 costs'!$B$10,'Line 969 costs'!$E7)</f>
        <v>-148010.81548151511</v>
      </c>
      <c r="G7" s="120">
        <f>PMT(Results!H$4,'Line 969 costs'!$B$10,'Line 969 costs'!$E7)</f>
        <v>-188575.74528206189</v>
      </c>
      <c r="H7" s="120">
        <f>PMT(Results!I$4,'Line 969 costs'!$B$10,'Line 969 costs'!$E7)</f>
        <v>-90359.885350209239</v>
      </c>
      <c r="J7" s="121"/>
      <c r="K7" s="121"/>
      <c r="L7" s="121"/>
      <c r="M7" s="121"/>
      <c r="N7" s="121"/>
      <c r="O7" s="121"/>
      <c r="P7" s="121"/>
      <c r="Q7" s="121"/>
      <c r="R7" s="121"/>
      <c r="S7" s="121"/>
      <c r="T7" s="121"/>
      <c r="U7" s="121"/>
      <c r="V7" s="121"/>
      <c r="W7" s="121"/>
      <c r="X7" s="121"/>
      <c r="Y7" s="121"/>
      <c r="Z7" s="121"/>
      <c r="AA7" s="121"/>
      <c r="AB7" s="121"/>
      <c r="AC7" s="121"/>
    </row>
    <row r="8" spans="2:29" x14ac:dyDescent="0.2">
      <c r="B8" s="119" t="s">
        <v>130</v>
      </c>
      <c r="C8" s="119"/>
      <c r="D8" s="119">
        <f>SUM(D3:D7)</f>
        <v>66</v>
      </c>
      <c r="E8" s="119">
        <f>SUM(E3:E7)</f>
        <v>8250000</v>
      </c>
      <c r="F8" s="120">
        <f>PMT(Results!G$4,'Line 969 costs'!$B$10,'Line 969 costs'!$E8)</f>
        <v>-514142.83272526297</v>
      </c>
      <c r="G8" s="120">
        <f>PMT(Results!H$4,'Line 969 costs'!$B$10,'Line 969 costs'!$E8)</f>
        <v>-655052.58887453063</v>
      </c>
      <c r="H8" s="120">
        <f>PMT(Results!I$4,'Line 969 costs'!$B$10,'Line 969 costs'!$E8)</f>
        <v>-313881.70700598997</v>
      </c>
      <c r="J8" s="121">
        <f>SUM(J3:J7)*-1</f>
        <v>0</v>
      </c>
      <c r="K8" s="121">
        <f t="shared" ref="K8:AC8" si="4">SUM(K3:K7)*-1</f>
        <v>0</v>
      </c>
      <c r="L8" s="121">
        <f t="shared" si="4"/>
        <v>0</v>
      </c>
      <c r="M8" s="121">
        <f t="shared" si="4"/>
        <v>0</v>
      </c>
      <c r="N8" s="121">
        <f t="shared" si="4"/>
        <v>0</v>
      </c>
      <c r="O8" s="121">
        <f t="shared" si="4"/>
        <v>7790.0429200797407</v>
      </c>
      <c r="P8" s="121">
        <f t="shared" si="4"/>
        <v>7790.0429200797407</v>
      </c>
      <c r="Q8" s="121">
        <f t="shared" si="4"/>
        <v>7790.0429200797407</v>
      </c>
      <c r="R8" s="121">
        <f t="shared" si="4"/>
        <v>7790.0429200797407</v>
      </c>
      <c r="S8" s="121">
        <f t="shared" si="4"/>
        <v>54530.300440558189</v>
      </c>
      <c r="T8" s="121">
        <f t="shared" si="4"/>
        <v>54530.300440558189</v>
      </c>
      <c r="U8" s="121">
        <f t="shared" si="4"/>
        <v>54530.300440558189</v>
      </c>
      <c r="V8" s="121">
        <f t="shared" si="4"/>
        <v>54530.300440558189</v>
      </c>
      <c r="W8" s="121">
        <f t="shared" si="4"/>
        <v>54530.300440558189</v>
      </c>
      <c r="X8" s="121">
        <f t="shared" si="4"/>
        <v>140220.77256143535</v>
      </c>
      <c r="Y8" s="121">
        <f t="shared" si="4"/>
        <v>140220.77256143535</v>
      </c>
      <c r="Z8" s="121">
        <f t="shared" si="4"/>
        <v>140220.77256143535</v>
      </c>
      <c r="AA8" s="121">
        <f t="shared" si="4"/>
        <v>140220.77256143535</v>
      </c>
      <c r="AB8" s="121">
        <f t="shared" si="4"/>
        <v>140220.77256143535</v>
      </c>
      <c r="AC8" s="121">
        <f t="shared" si="4"/>
        <v>366132.01724374783</v>
      </c>
    </row>
    <row r="9" spans="2:29" ht="15.75" x14ac:dyDescent="0.25">
      <c r="B9" s="143" t="s">
        <v>125</v>
      </c>
      <c r="J9" t="s">
        <v>63</v>
      </c>
    </row>
    <row r="10" spans="2:29" ht="15.75" x14ac:dyDescent="0.25">
      <c r="B10" s="90">
        <v>40</v>
      </c>
      <c r="J10" s="35">
        <f>FirstYear</f>
        <v>2022</v>
      </c>
      <c r="K10" s="35">
        <f t="shared" ref="K10:AM10" si="5">J10+1</f>
        <v>2023</v>
      </c>
      <c r="L10" s="35">
        <f t="shared" si="5"/>
        <v>2024</v>
      </c>
      <c r="M10" s="35">
        <f t="shared" si="5"/>
        <v>2025</v>
      </c>
      <c r="N10" s="35">
        <f t="shared" si="5"/>
        <v>2026</v>
      </c>
      <c r="O10" s="35">
        <f t="shared" si="5"/>
        <v>2027</v>
      </c>
      <c r="P10" s="35">
        <f t="shared" si="5"/>
        <v>2028</v>
      </c>
      <c r="Q10" s="35">
        <f t="shared" si="5"/>
        <v>2029</v>
      </c>
      <c r="R10" s="35">
        <f t="shared" si="5"/>
        <v>2030</v>
      </c>
      <c r="S10" s="35">
        <f t="shared" si="5"/>
        <v>2031</v>
      </c>
      <c r="T10" s="35">
        <f t="shared" si="5"/>
        <v>2032</v>
      </c>
      <c r="U10" s="35">
        <f t="shared" si="5"/>
        <v>2033</v>
      </c>
      <c r="V10" s="35">
        <f t="shared" si="5"/>
        <v>2034</v>
      </c>
      <c r="W10" s="35">
        <f t="shared" si="5"/>
        <v>2035</v>
      </c>
      <c r="X10" s="35">
        <f t="shared" si="5"/>
        <v>2036</v>
      </c>
      <c r="Y10" s="35">
        <f t="shared" si="5"/>
        <v>2037</v>
      </c>
      <c r="Z10" s="35">
        <f t="shared" si="5"/>
        <v>2038</v>
      </c>
      <c r="AA10" s="35">
        <f t="shared" si="5"/>
        <v>2039</v>
      </c>
      <c r="AB10" s="35">
        <f t="shared" si="5"/>
        <v>2040</v>
      </c>
      <c r="AC10" s="35">
        <f t="shared" si="5"/>
        <v>2041</v>
      </c>
    </row>
    <row r="11" spans="2:29" x14ac:dyDescent="0.2">
      <c r="J11" s="121"/>
      <c r="K11" s="121"/>
      <c r="L11" s="121"/>
      <c r="M11" s="121"/>
      <c r="N11" s="121"/>
      <c r="O11" s="121">
        <f>$G$3</f>
        <v>-9925.0392253716782</v>
      </c>
      <c r="P11" s="121">
        <f t="shared" ref="P11:AC11" si="6">$G$3</f>
        <v>-9925.0392253716782</v>
      </c>
      <c r="Q11" s="121">
        <f t="shared" si="6"/>
        <v>-9925.0392253716782</v>
      </c>
      <c r="R11" s="121">
        <f t="shared" si="6"/>
        <v>-9925.0392253716782</v>
      </c>
      <c r="S11" s="121">
        <f t="shared" si="6"/>
        <v>-9925.0392253716782</v>
      </c>
      <c r="T11" s="121">
        <f t="shared" si="6"/>
        <v>-9925.0392253716782</v>
      </c>
      <c r="U11" s="121">
        <f t="shared" si="6"/>
        <v>-9925.0392253716782</v>
      </c>
      <c r="V11" s="121">
        <f t="shared" si="6"/>
        <v>-9925.0392253716782</v>
      </c>
      <c r="W11" s="121">
        <f t="shared" si="6"/>
        <v>-9925.0392253716782</v>
      </c>
      <c r="X11" s="121">
        <f t="shared" si="6"/>
        <v>-9925.0392253716782</v>
      </c>
      <c r="Y11" s="121">
        <f t="shared" si="6"/>
        <v>-9925.0392253716782</v>
      </c>
      <c r="Z11" s="121">
        <f t="shared" si="6"/>
        <v>-9925.0392253716782</v>
      </c>
      <c r="AA11" s="121">
        <f t="shared" si="6"/>
        <v>-9925.0392253716782</v>
      </c>
      <c r="AB11" s="121">
        <f t="shared" si="6"/>
        <v>-9925.0392253716782</v>
      </c>
      <c r="AC11" s="121">
        <f t="shared" si="6"/>
        <v>-9925.0392253716782</v>
      </c>
    </row>
    <row r="12" spans="2:29" x14ac:dyDescent="0.2">
      <c r="J12" s="121"/>
      <c r="K12" s="121"/>
      <c r="L12" s="121"/>
      <c r="M12" s="121"/>
      <c r="N12" s="121"/>
      <c r="O12" s="121"/>
      <c r="P12" s="121"/>
      <c r="Q12" s="121"/>
      <c r="R12" s="121"/>
      <c r="S12" s="121">
        <f>$G$4</f>
        <v>-59550.235352230069</v>
      </c>
      <c r="T12" s="121">
        <f t="shared" ref="T12:AC12" si="7">$G$4</f>
        <v>-59550.235352230069</v>
      </c>
      <c r="U12" s="121">
        <f t="shared" si="7"/>
        <v>-59550.235352230069</v>
      </c>
      <c r="V12" s="121">
        <f t="shared" si="7"/>
        <v>-59550.235352230069</v>
      </c>
      <c r="W12" s="121">
        <f t="shared" si="7"/>
        <v>-59550.235352230069</v>
      </c>
      <c r="X12" s="121">
        <f t="shared" si="7"/>
        <v>-59550.235352230069</v>
      </c>
      <c r="Y12" s="121">
        <f t="shared" si="7"/>
        <v>-59550.235352230069</v>
      </c>
      <c r="Z12" s="121">
        <f t="shared" si="7"/>
        <v>-59550.235352230069</v>
      </c>
      <c r="AA12" s="121">
        <f t="shared" si="7"/>
        <v>-59550.235352230069</v>
      </c>
      <c r="AB12" s="121">
        <f t="shared" si="7"/>
        <v>-59550.235352230069</v>
      </c>
      <c r="AC12" s="121">
        <f t="shared" si="7"/>
        <v>-59550.235352230069</v>
      </c>
    </row>
    <row r="13" spans="2:29" x14ac:dyDescent="0.2">
      <c r="J13" s="121"/>
      <c r="K13" s="121"/>
      <c r="L13" s="121"/>
      <c r="M13" s="121"/>
      <c r="N13" s="121"/>
      <c r="O13" s="121"/>
      <c r="P13" s="121"/>
      <c r="Q13" s="121"/>
      <c r="R13" s="121"/>
      <c r="S13" s="121"/>
      <c r="T13" s="121"/>
      <c r="U13" s="121"/>
      <c r="V13" s="121"/>
      <c r="W13" s="121"/>
      <c r="X13" s="121">
        <f t="shared" ref="X13:AC13" si="8">$G$5</f>
        <v>-109175.43147908845</v>
      </c>
      <c r="Y13" s="121">
        <f t="shared" si="8"/>
        <v>-109175.43147908845</v>
      </c>
      <c r="Z13" s="121">
        <f t="shared" si="8"/>
        <v>-109175.43147908845</v>
      </c>
      <c r="AA13" s="121">
        <f t="shared" si="8"/>
        <v>-109175.43147908845</v>
      </c>
      <c r="AB13" s="121">
        <f t="shared" si="8"/>
        <v>-109175.43147908845</v>
      </c>
      <c r="AC13" s="121">
        <f t="shared" si="8"/>
        <v>-109175.43147908845</v>
      </c>
    </row>
    <row r="14" spans="2:29" x14ac:dyDescent="0.2"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121"/>
      <c r="AA14" s="121"/>
      <c r="AB14" s="121"/>
      <c r="AC14" s="121">
        <f>$G$6</f>
        <v>-287826.13753577863</v>
      </c>
    </row>
    <row r="15" spans="2:29" x14ac:dyDescent="0.2"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21"/>
    </row>
    <row r="16" spans="2:29" x14ac:dyDescent="0.2">
      <c r="J16" s="121">
        <f>SUM(J11:J15)*-1</f>
        <v>0</v>
      </c>
      <c r="K16" s="121">
        <f t="shared" ref="K16:AC16" si="9">SUM(K11:K15)*-1</f>
        <v>0</v>
      </c>
      <c r="L16" s="121">
        <f t="shared" si="9"/>
        <v>0</v>
      </c>
      <c r="M16" s="121">
        <f t="shared" si="9"/>
        <v>0</v>
      </c>
      <c r="N16" s="121">
        <f t="shared" si="9"/>
        <v>0</v>
      </c>
      <c r="O16" s="121">
        <f t="shared" si="9"/>
        <v>9925.0392253716782</v>
      </c>
      <c r="P16" s="121">
        <f t="shared" si="9"/>
        <v>9925.0392253716782</v>
      </c>
      <c r="Q16" s="121">
        <f t="shared" si="9"/>
        <v>9925.0392253716782</v>
      </c>
      <c r="R16" s="121">
        <f t="shared" si="9"/>
        <v>9925.0392253716782</v>
      </c>
      <c r="S16" s="121">
        <f t="shared" si="9"/>
        <v>69475.274577601755</v>
      </c>
      <c r="T16" s="121">
        <f t="shared" si="9"/>
        <v>69475.274577601755</v>
      </c>
      <c r="U16" s="121">
        <f t="shared" si="9"/>
        <v>69475.274577601755</v>
      </c>
      <c r="V16" s="121">
        <f t="shared" si="9"/>
        <v>69475.274577601755</v>
      </c>
      <c r="W16" s="121">
        <f t="shared" si="9"/>
        <v>69475.274577601755</v>
      </c>
      <c r="X16" s="121">
        <f t="shared" si="9"/>
        <v>178650.70605669019</v>
      </c>
      <c r="Y16" s="121">
        <f t="shared" si="9"/>
        <v>178650.70605669019</v>
      </c>
      <c r="Z16" s="121">
        <f t="shared" si="9"/>
        <v>178650.70605669019</v>
      </c>
      <c r="AA16" s="121">
        <f t="shared" si="9"/>
        <v>178650.70605669019</v>
      </c>
      <c r="AB16" s="121">
        <f t="shared" si="9"/>
        <v>178650.70605669019</v>
      </c>
      <c r="AC16" s="121">
        <f t="shared" si="9"/>
        <v>466476.84359246882</v>
      </c>
    </row>
    <row r="17" spans="10:29" x14ac:dyDescent="0.2">
      <c r="J17" t="s">
        <v>111</v>
      </c>
    </row>
    <row r="18" spans="10:29" ht="15" x14ac:dyDescent="0.25">
      <c r="J18" s="35">
        <f>FirstYear</f>
        <v>2022</v>
      </c>
      <c r="K18" s="35">
        <f t="shared" ref="K18:AM18" si="10">J18+1</f>
        <v>2023</v>
      </c>
      <c r="L18" s="35">
        <f t="shared" si="10"/>
        <v>2024</v>
      </c>
      <c r="M18" s="35">
        <f t="shared" si="10"/>
        <v>2025</v>
      </c>
      <c r="N18" s="35">
        <f t="shared" si="10"/>
        <v>2026</v>
      </c>
      <c r="O18" s="35">
        <f t="shared" si="10"/>
        <v>2027</v>
      </c>
      <c r="P18" s="35">
        <f t="shared" si="10"/>
        <v>2028</v>
      </c>
      <c r="Q18" s="35">
        <f t="shared" si="10"/>
        <v>2029</v>
      </c>
      <c r="R18" s="35">
        <f t="shared" si="10"/>
        <v>2030</v>
      </c>
      <c r="S18" s="35">
        <f t="shared" si="10"/>
        <v>2031</v>
      </c>
      <c r="T18" s="35">
        <f t="shared" si="10"/>
        <v>2032</v>
      </c>
      <c r="U18" s="35">
        <f t="shared" si="10"/>
        <v>2033</v>
      </c>
      <c r="V18" s="35">
        <f t="shared" si="10"/>
        <v>2034</v>
      </c>
      <c r="W18" s="35">
        <f t="shared" si="10"/>
        <v>2035</v>
      </c>
      <c r="X18" s="35">
        <f t="shared" si="10"/>
        <v>2036</v>
      </c>
      <c r="Y18" s="35">
        <f t="shared" si="10"/>
        <v>2037</v>
      </c>
      <c r="Z18" s="35">
        <f t="shared" si="10"/>
        <v>2038</v>
      </c>
      <c r="AA18" s="35">
        <f t="shared" si="10"/>
        <v>2039</v>
      </c>
      <c r="AB18" s="35">
        <f t="shared" si="10"/>
        <v>2040</v>
      </c>
      <c r="AC18" s="35">
        <f t="shared" si="10"/>
        <v>2041</v>
      </c>
    </row>
    <row r="19" spans="10:29" x14ac:dyDescent="0.2">
      <c r="J19" s="121"/>
      <c r="K19" s="121"/>
      <c r="L19" s="121"/>
      <c r="M19" s="121"/>
      <c r="N19" s="121"/>
      <c r="O19" s="121">
        <f>$H$3</f>
        <v>-4755.7834394846968</v>
      </c>
      <c r="P19" s="121">
        <f t="shared" ref="P19:AC19" si="11">$H$3</f>
        <v>-4755.7834394846968</v>
      </c>
      <c r="Q19" s="121">
        <f t="shared" si="11"/>
        <v>-4755.7834394846968</v>
      </c>
      <c r="R19" s="121">
        <f t="shared" si="11"/>
        <v>-4755.7834394846968</v>
      </c>
      <c r="S19" s="121">
        <f t="shared" si="11"/>
        <v>-4755.7834394846968</v>
      </c>
      <c r="T19" s="121">
        <f t="shared" si="11"/>
        <v>-4755.7834394846968</v>
      </c>
      <c r="U19" s="121">
        <f t="shared" si="11"/>
        <v>-4755.7834394846968</v>
      </c>
      <c r="V19" s="121">
        <f t="shared" si="11"/>
        <v>-4755.7834394846968</v>
      </c>
      <c r="W19" s="121">
        <f t="shared" si="11"/>
        <v>-4755.7834394846968</v>
      </c>
      <c r="X19" s="121">
        <f t="shared" si="11"/>
        <v>-4755.7834394846968</v>
      </c>
      <c r="Y19" s="121">
        <f t="shared" si="11"/>
        <v>-4755.7834394846968</v>
      </c>
      <c r="Z19" s="121">
        <f t="shared" si="11"/>
        <v>-4755.7834394846968</v>
      </c>
      <c r="AA19" s="121">
        <f t="shared" si="11"/>
        <v>-4755.7834394846968</v>
      </c>
      <c r="AB19" s="121">
        <f t="shared" si="11"/>
        <v>-4755.7834394846968</v>
      </c>
      <c r="AC19" s="121">
        <f t="shared" si="11"/>
        <v>-4755.7834394846968</v>
      </c>
    </row>
    <row r="20" spans="10:29" x14ac:dyDescent="0.2">
      <c r="J20" s="121"/>
      <c r="K20" s="121"/>
      <c r="L20" s="121"/>
      <c r="M20" s="121"/>
      <c r="N20" s="121"/>
      <c r="O20" s="121"/>
      <c r="P20" s="121"/>
      <c r="Q20" s="121"/>
      <c r="R20" s="121"/>
      <c r="S20" s="121">
        <f>$H$4</f>
        <v>-28534.700636908179</v>
      </c>
      <c r="T20" s="121">
        <f t="shared" ref="T20:AC20" si="12">$H$4</f>
        <v>-28534.700636908179</v>
      </c>
      <c r="U20" s="121">
        <f t="shared" si="12"/>
        <v>-28534.700636908179</v>
      </c>
      <c r="V20" s="121">
        <f t="shared" si="12"/>
        <v>-28534.700636908179</v>
      </c>
      <c r="W20" s="121">
        <f t="shared" si="12"/>
        <v>-28534.700636908179</v>
      </c>
      <c r="X20" s="121">
        <f t="shared" si="12"/>
        <v>-28534.700636908179</v>
      </c>
      <c r="Y20" s="121">
        <f t="shared" si="12"/>
        <v>-28534.700636908179</v>
      </c>
      <c r="Z20" s="121">
        <f t="shared" si="12"/>
        <v>-28534.700636908179</v>
      </c>
      <c r="AA20" s="121">
        <f t="shared" si="12"/>
        <v>-28534.700636908179</v>
      </c>
      <c r="AB20" s="121">
        <f t="shared" si="12"/>
        <v>-28534.700636908179</v>
      </c>
      <c r="AC20" s="121">
        <f t="shared" si="12"/>
        <v>-28534.700636908179</v>
      </c>
    </row>
    <row r="21" spans="10:29" x14ac:dyDescent="0.2"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>
        <f t="shared" ref="X21:AC21" si="13">$H$5</f>
        <v>-52313.617834331664</v>
      </c>
      <c r="Y21" s="121">
        <f t="shared" si="13"/>
        <v>-52313.617834331664</v>
      </c>
      <c r="Z21" s="121">
        <f t="shared" si="13"/>
        <v>-52313.617834331664</v>
      </c>
      <c r="AA21" s="121">
        <f t="shared" si="13"/>
        <v>-52313.617834331664</v>
      </c>
      <c r="AB21" s="121">
        <f t="shared" si="13"/>
        <v>-52313.617834331664</v>
      </c>
      <c r="AC21" s="121">
        <f t="shared" si="13"/>
        <v>-52313.617834331664</v>
      </c>
    </row>
    <row r="22" spans="10:29" x14ac:dyDescent="0.2"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21">
        <f>$H$6</f>
        <v>-137917.71974505621</v>
      </c>
    </row>
    <row r="23" spans="10:29" x14ac:dyDescent="0.2">
      <c r="J23" s="121"/>
      <c r="K23" s="121"/>
      <c r="L23" s="121"/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  <c r="AC23" s="121"/>
    </row>
    <row r="24" spans="10:29" x14ac:dyDescent="0.2">
      <c r="J24" s="121">
        <f>SUM(J19:J23)*-1</f>
        <v>0</v>
      </c>
      <c r="K24" s="121">
        <f t="shared" ref="K24:AC24" si="14">SUM(K19:K23)*-1</f>
        <v>0</v>
      </c>
      <c r="L24" s="121">
        <f t="shared" si="14"/>
        <v>0</v>
      </c>
      <c r="M24" s="121">
        <f t="shared" si="14"/>
        <v>0</v>
      </c>
      <c r="N24" s="121">
        <f t="shared" si="14"/>
        <v>0</v>
      </c>
      <c r="O24" s="121">
        <f t="shared" si="14"/>
        <v>4755.7834394846968</v>
      </c>
      <c r="P24" s="121">
        <f t="shared" si="14"/>
        <v>4755.7834394846968</v>
      </c>
      <c r="Q24" s="121">
        <f t="shared" si="14"/>
        <v>4755.7834394846968</v>
      </c>
      <c r="R24" s="121">
        <f t="shared" si="14"/>
        <v>4755.7834394846968</v>
      </c>
      <c r="S24" s="121">
        <f t="shared" si="14"/>
        <v>33290.484076392873</v>
      </c>
      <c r="T24" s="121">
        <f t="shared" si="14"/>
        <v>33290.484076392873</v>
      </c>
      <c r="U24" s="121">
        <f t="shared" si="14"/>
        <v>33290.484076392873</v>
      </c>
      <c r="V24" s="121">
        <f t="shared" si="14"/>
        <v>33290.484076392873</v>
      </c>
      <c r="W24" s="121">
        <f t="shared" si="14"/>
        <v>33290.484076392873</v>
      </c>
      <c r="X24" s="121">
        <f t="shared" si="14"/>
        <v>85604.101910724537</v>
      </c>
      <c r="Y24" s="121">
        <f t="shared" si="14"/>
        <v>85604.101910724537</v>
      </c>
      <c r="Z24" s="121">
        <f t="shared" si="14"/>
        <v>85604.101910724537</v>
      </c>
      <c r="AA24" s="121">
        <f t="shared" si="14"/>
        <v>85604.101910724537</v>
      </c>
      <c r="AB24" s="121">
        <f t="shared" si="14"/>
        <v>85604.101910724537</v>
      </c>
      <c r="AC24" s="121">
        <f t="shared" si="14"/>
        <v>223521.82165578075</v>
      </c>
    </row>
  </sheetData>
  <mergeCells count="1">
    <mergeCell ref="F1:H1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D0F6B1-42FB-42FF-B6E1-1BECCBCA69ED}">
  <sheetPr>
    <tabColor theme="4"/>
  </sheetPr>
  <dimension ref="B2:AZ233"/>
  <sheetViews>
    <sheetView showGridLines="0" zoomScale="60" zoomScaleNormal="60" workbookViewId="0">
      <selection activeCell="M24" sqref="M24"/>
    </sheetView>
  </sheetViews>
  <sheetFormatPr defaultRowHeight="14.25" x14ac:dyDescent="0.2"/>
  <cols>
    <col min="2" max="2" width="30.5" customWidth="1"/>
    <col min="3" max="3" width="11.75" customWidth="1"/>
    <col min="4" max="4" width="12.625" customWidth="1"/>
    <col min="5" max="9" width="10.5" customWidth="1"/>
    <col min="10" max="10" width="14.375" customWidth="1"/>
    <col min="11" max="11" width="10.5" customWidth="1"/>
    <col min="12" max="13" width="10.5" style="94" customWidth="1"/>
    <col min="15" max="15" width="20.5" customWidth="1"/>
    <col min="16" max="24" width="10.5" customWidth="1"/>
    <col min="25" max="26" width="10.5" style="94" customWidth="1"/>
    <col min="28" max="28" width="20.5" customWidth="1"/>
    <col min="29" max="37" width="10.5" customWidth="1"/>
    <col min="38" max="39" width="10.5" style="102" customWidth="1"/>
    <col min="40" max="40" width="10.5" customWidth="1"/>
    <col min="41" max="41" width="20.5" customWidth="1"/>
    <col min="42" max="50" width="10.5" customWidth="1"/>
    <col min="51" max="52" width="10.5" style="94" customWidth="1"/>
    <col min="53" max="53" width="10.5" customWidth="1"/>
  </cols>
  <sheetData>
    <row r="2" spans="2:52" ht="15" x14ac:dyDescent="0.25">
      <c r="B2" s="6" t="s">
        <v>31</v>
      </c>
      <c r="C2" s="6"/>
      <c r="D2" s="6"/>
      <c r="E2" s="6"/>
      <c r="F2" s="24"/>
      <c r="G2" s="19" t="s">
        <v>27</v>
      </c>
      <c r="H2" s="19" t="s">
        <v>28</v>
      </c>
      <c r="I2" s="19" t="s">
        <v>29</v>
      </c>
      <c r="J2" s="157"/>
    </row>
    <row r="3" spans="2:52" ht="15" x14ac:dyDescent="0.25">
      <c r="B3" s="4" t="s">
        <v>32</v>
      </c>
      <c r="C3" s="4"/>
      <c r="D3" s="4"/>
      <c r="E3" s="4"/>
      <c r="F3" s="25" t="s">
        <v>13</v>
      </c>
      <c r="G3" s="3" t="s">
        <v>76</v>
      </c>
      <c r="H3" s="3" t="s">
        <v>63</v>
      </c>
      <c r="I3" s="3" t="s">
        <v>111</v>
      </c>
      <c r="J3" s="157"/>
    </row>
    <row r="4" spans="2:52" ht="15" x14ac:dyDescent="0.2">
      <c r="B4" s="90" t="s">
        <v>33</v>
      </c>
      <c r="C4" s="90"/>
      <c r="D4" s="90"/>
      <c r="E4" s="90"/>
      <c r="F4" s="90" t="s">
        <v>34</v>
      </c>
      <c r="G4" s="20">
        <v>5.5E-2</v>
      </c>
      <c r="H4" s="20">
        <v>7.4999999999999997E-2</v>
      </c>
      <c r="I4" s="20">
        <v>2.23E-2</v>
      </c>
      <c r="J4" s="157"/>
    </row>
    <row r="5" spans="2:52" s="88" customFormat="1" ht="15" x14ac:dyDescent="0.2">
      <c r="B5" s="90" t="s">
        <v>106</v>
      </c>
      <c r="C5" s="90"/>
      <c r="D5" s="90"/>
      <c r="E5" s="90"/>
      <c r="F5" s="90" t="s">
        <v>107</v>
      </c>
      <c r="G5" s="92">
        <v>46931</v>
      </c>
      <c r="H5" s="92">
        <v>32851.699999999997</v>
      </c>
      <c r="I5" s="92">
        <v>61010.3</v>
      </c>
      <c r="J5" s="157"/>
      <c r="L5" s="94"/>
      <c r="M5" s="94"/>
      <c r="Y5" s="94"/>
      <c r="Z5" s="94"/>
      <c r="AL5" s="102"/>
      <c r="AM5" s="102"/>
      <c r="AY5" s="94"/>
      <c r="AZ5" s="94"/>
    </row>
    <row r="6" spans="2:52" x14ac:dyDescent="0.2">
      <c r="F6" s="26"/>
      <c r="J6" s="157"/>
    </row>
    <row r="7" spans="2:52" ht="15" x14ac:dyDescent="0.25">
      <c r="B7" s="4" t="s">
        <v>35</v>
      </c>
      <c r="C7" s="4"/>
      <c r="D7" s="4"/>
      <c r="E7" s="4"/>
      <c r="F7" s="25" t="s">
        <v>13</v>
      </c>
      <c r="G7" s="3" t="s">
        <v>76</v>
      </c>
      <c r="H7" s="3" t="s">
        <v>63</v>
      </c>
      <c r="I7" s="3" t="s">
        <v>111</v>
      </c>
      <c r="J7" s="157"/>
    </row>
    <row r="8" spans="2:52" ht="15" x14ac:dyDescent="0.2">
      <c r="B8" s="90" t="s">
        <v>126</v>
      </c>
      <c r="C8" s="90"/>
      <c r="D8" s="90"/>
      <c r="E8" s="90"/>
      <c r="F8" s="90" t="s">
        <v>36</v>
      </c>
      <c r="G8" s="21">
        <v>1</v>
      </c>
      <c r="H8" s="21">
        <v>1.25</v>
      </c>
      <c r="I8" s="21">
        <v>0.75</v>
      </c>
      <c r="J8" s="157"/>
    </row>
    <row r="9" spans="2:52" s="107" customFormat="1" ht="15" x14ac:dyDescent="0.2">
      <c r="B9" s="90" t="s">
        <v>47</v>
      </c>
      <c r="C9" s="90"/>
      <c r="D9" s="90"/>
      <c r="E9" s="90"/>
      <c r="F9" s="90" t="s">
        <v>36</v>
      </c>
      <c r="G9" s="21">
        <v>1</v>
      </c>
      <c r="H9" s="21">
        <v>1</v>
      </c>
      <c r="I9" s="21">
        <v>1</v>
      </c>
      <c r="J9" s="157"/>
    </row>
    <row r="10" spans="2:52" ht="15" x14ac:dyDescent="0.2">
      <c r="B10" s="90" t="s">
        <v>6</v>
      </c>
      <c r="C10" s="90"/>
      <c r="D10" s="90"/>
      <c r="E10" s="90"/>
      <c r="F10" s="90" t="s">
        <v>36</v>
      </c>
      <c r="G10" s="21">
        <v>1</v>
      </c>
      <c r="H10" s="21">
        <v>1.25</v>
      </c>
      <c r="I10" s="21">
        <v>0.75</v>
      </c>
      <c r="J10" s="157"/>
    </row>
    <row r="11" spans="2:52" x14ac:dyDescent="0.2">
      <c r="F11" s="26"/>
      <c r="J11" s="157"/>
      <c r="N11" s="155"/>
      <c r="O11" s="155"/>
    </row>
    <row r="12" spans="2:52" ht="15" x14ac:dyDescent="0.25">
      <c r="B12" s="4" t="s">
        <v>37</v>
      </c>
      <c r="C12" s="4"/>
      <c r="D12" s="4"/>
      <c r="E12" s="4"/>
      <c r="F12" s="25" t="s">
        <v>13</v>
      </c>
      <c r="G12" s="3" t="s">
        <v>76</v>
      </c>
      <c r="H12" s="3" t="s">
        <v>63</v>
      </c>
      <c r="I12" s="3" t="s">
        <v>111</v>
      </c>
      <c r="J12" s="157"/>
      <c r="M12" s="155"/>
      <c r="N12" s="155"/>
      <c r="O12" s="155"/>
    </row>
    <row r="13" spans="2:52" ht="15" x14ac:dyDescent="0.2">
      <c r="B13" s="90" t="s">
        <v>2</v>
      </c>
      <c r="C13" s="90"/>
      <c r="D13" s="90"/>
      <c r="E13" s="90"/>
      <c r="F13" s="90" t="s">
        <v>36</v>
      </c>
      <c r="G13" s="21">
        <v>1</v>
      </c>
      <c r="H13" s="21">
        <v>0.7</v>
      </c>
      <c r="I13" s="21">
        <v>1.3</v>
      </c>
      <c r="J13" s="157"/>
      <c r="M13" s="155"/>
      <c r="N13" s="155"/>
      <c r="O13" s="155"/>
    </row>
    <row r="14" spans="2:52" ht="15" x14ac:dyDescent="0.2">
      <c r="B14" s="90" t="s">
        <v>3</v>
      </c>
      <c r="C14" s="90"/>
      <c r="D14" s="90"/>
      <c r="E14" s="90"/>
      <c r="F14" s="90" t="s">
        <v>36</v>
      </c>
      <c r="G14" s="21">
        <v>1</v>
      </c>
      <c r="H14" s="21">
        <v>0.7</v>
      </c>
      <c r="I14" s="21">
        <v>1.3</v>
      </c>
      <c r="J14" s="157"/>
      <c r="M14" s="155"/>
      <c r="N14" s="155"/>
      <c r="O14" s="155"/>
    </row>
    <row r="15" spans="2:52" ht="15" x14ac:dyDescent="0.2">
      <c r="B15" s="90" t="s">
        <v>1</v>
      </c>
      <c r="C15" s="90"/>
      <c r="D15" s="90"/>
      <c r="E15" s="90"/>
      <c r="F15" s="90" t="s">
        <v>36</v>
      </c>
      <c r="G15" s="21">
        <v>1</v>
      </c>
      <c r="H15" s="21">
        <v>0.7</v>
      </c>
      <c r="I15" s="21">
        <v>1.3</v>
      </c>
      <c r="J15" s="157"/>
      <c r="M15" s="155"/>
      <c r="N15" s="155"/>
      <c r="O15" s="155"/>
    </row>
    <row r="16" spans="2:52" ht="15" x14ac:dyDescent="0.2">
      <c r="B16" s="90" t="s">
        <v>4</v>
      </c>
      <c r="C16" s="90"/>
      <c r="D16" s="90"/>
      <c r="E16" s="90"/>
      <c r="F16" s="90" t="s">
        <v>36</v>
      </c>
      <c r="G16" s="21">
        <v>1</v>
      </c>
      <c r="H16" s="21">
        <v>0.7</v>
      </c>
      <c r="I16" s="21">
        <v>1.3</v>
      </c>
      <c r="J16" s="157"/>
      <c r="M16" s="155"/>
      <c r="N16" s="155"/>
      <c r="O16" s="155"/>
    </row>
    <row r="17" spans="2:52" ht="15" x14ac:dyDescent="0.2">
      <c r="B17" s="90" t="s">
        <v>131</v>
      </c>
      <c r="C17" s="90"/>
      <c r="D17" s="90"/>
      <c r="E17" s="90"/>
      <c r="F17" s="90" t="s">
        <v>36</v>
      </c>
      <c r="G17" s="21">
        <v>1</v>
      </c>
      <c r="H17" s="21">
        <v>0.7</v>
      </c>
      <c r="I17" s="21">
        <v>1.3</v>
      </c>
      <c r="J17" s="157"/>
      <c r="M17" s="155"/>
      <c r="N17" s="155"/>
      <c r="O17" s="155"/>
    </row>
    <row r="18" spans="2:52" ht="15" x14ac:dyDescent="0.2">
      <c r="B18" s="90" t="s">
        <v>133</v>
      </c>
      <c r="C18" s="90"/>
      <c r="D18" s="90"/>
      <c r="E18" s="90"/>
      <c r="F18" s="90" t="s">
        <v>36</v>
      </c>
      <c r="G18" s="21">
        <v>1</v>
      </c>
      <c r="H18" s="21">
        <v>0.7</v>
      </c>
      <c r="I18" s="21">
        <v>1.3</v>
      </c>
      <c r="J18" s="157"/>
      <c r="M18" s="155"/>
      <c r="N18" s="155"/>
      <c r="O18" s="155"/>
    </row>
    <row r="19" spans="2:52" x14ac:dyDescent="0.2">
      <c r="F19" s="26"/>
      <c r="J19" s="157"/>
      <c r="M19" s="155"/>
      <c r="N19" s="155"/>
      <c r="O19" s="155"/>
    </row>
    <row r="20" spans="2:52" ht="15" x14ac:dyDescent="0.25">
      <c r="B20" s="4" t="s">
        <v>38</v>
      </c>
      <c r="C20" s="4"/>
      <c r="D20" s="4"/>
      <c r="E20" s="4"/>
      <c r="F20" s="25" t="s">
        <v>13</v>
      </c>
      <c r="G20" s="3" t="s">
        <v>76</v>
      </c>
      <c r="H20" s="3" t="s">
        <v>63</v>
      </c>
      <c r="I20" s="3" t="s">
        <v>111</v>
      </c>
      <c r="J20" s="157"/>
      <c r="M20" s="155"/>
      <c r="N20" s="155"/>
      <c r="O20" s="155"/>
    </row>
    <row r="21" spans="2:52" ht="15" x14ac:dyDescent="0.2">
      <c r="B21" s="90" t="s">
        <v>39</v>
      </c>
      <c r="C21" s="90"/>
      <c r="D21" s="90"/>
      <c r="E21" s="90"/>
      <c r="F21" s="90" t="s">
        <v>34</v>
      </c>
      <c r="G21" s="22">
        <v>0.5</v>
      </c>
      <c r="H21" s="22">
        <v>0.25</v>
      </c>
      <c r="I21" s="22">
        <v>0.25</v>
      </c>
      <c r="J21" s="157"/>
      <c r="M21" s="155"/>
      <c r="N21" s="155"/>
      <c r="O21" s="155"/>
    </row>
    <row r="22" spans="2:52" x14ac:dyDescent="0.2">
      <c r="F22" s="26"/>
      <c r="M22" s="155"/>
      <c r="N22" s="155"/>
      <c r="O22" s="155"/>
    </row>
    <row r="23" spans="2:52" s="107" customFormat="1" x14ac:dyDescent="0.2"/>
    <row r="24" spans="2:52" ht="19.5" x14ac:dyDescent="0.3">
      <c r="B24" s="2" t="s">
        <v>40</v>
      </c>
      <c r="C24" s="1"/>
      <c r="D24" s="1"/>
      <c r="E24" s="1"/>
      <c r="F24" s="1"/>
      <c r="G24" s="1"/>
      <c r="H24" s="1"/>
      <c r="I24" s="1"/>
      <c r="J24" s="157"/>
    </row>
    <row r="25" spans="2:52" ht="15" x14ac:dyDescent="0.25">
      <c r="U25" s="152"/>
      <c r="V25" s="152"/>
      <c r="W25" s="152"/>
      <c r="X25" s="152"/>
    </row>
    <row r="26" spans="2:52" ht="15" x14ac:dyDescent="0.25">
      <c r="B26" s="4" t="s">
        <v>21</v>
      </c>
      <c r="C26" s="4" t="s">
        <v>13</v>
      </c>
      <c r="D26" s="3" t="s">
        <v>76</v>
      </c>
      <c r="E26" s="3" t="s">
        <v>63</v>
      </c>
      <c r="F26" s="3" t="s">
        <v>111</v>
      </c>
      <c r="G26" s="3" t="s">
        <v>50</v>
      </c>
      <c r="H26" s="3" t="s">
        <v>53</v>
      </c>
      <c r="I26" s="3" t="s">
        <v>165</v>
      </c>
      <c r="J26" s="42"/>
      <c r="K26" s="42"/>
      <c r="L26" s="42"/>
      <c r="M26" s="42"/>
      <c r="Z26"/>
      <c r="AB26" s="107"/>
      <c r="AC26" s="107"/>
      <c r="AD26" s="107"/>
      <c r="AF26" s="107"/>
      <c r="AG26" s="107"/>
      <c r="AH26" s="107"/>
      <c r="AM26"/>
      <c r="AZ26"/>
    </row>
    <row r="27" spans="2:52" ht="15" x14ac:dyDescent="0.2">
      <c r="B27" s="90" t="s">
        <v>77</v>
      </c>
      <c r="C27" s="90" t="s">
        <v>52</v>
      </c>
      <c r="D27" s="169">
        <f>Central!G6/1000000</f>
        <v>68.742850382043684</v>
      </c>
      <c r="E27" s="169">
        <f>Low!G6/1000000</f>
        <v>10.085354956382744</v>
      </c>
      <c r="F27" s="169">
        <f>High!G6/1000000</f>
        <v>290.05471971406104</v>
      </c>
      <c r="G27" s="169">
        <f>Weighted!F6/1000000</f>
        <v>109.40644385863278</v>
      </c>
      <c r="H27" s="170">
        <f t="shared" ref="H27:H37" si="0">RANK(G27,$G$27:$G$37)</f>
        <v>10</v>
      </c>
      <c r="I27" s="182">
        <f t="shared" ref="I27:I37" si="1">G27/MAX($G$27:$G$37)</f>
        <v>0.20261084161772433</v>
      </c>
      <c r="J27" s="46"/>
      <c r="K27" s="46"/>
      <c r="L27" s="28"/>
      <c r="M27" s="28"/>
      <c r="S27" s="103"/>
      <c r="U27" s="112"/>
      <c r="V27" s="112"/>
      <c r="W27" s="112"/>
      <c r="Y27" s="112"/>
      <c r="Z27" s="112"/>
      <c r="AB27" s="112"/>
      <c r="AC27" s="112"/>
      <c r="AD27" s="112"/>
      <c r="AF27" s="112"/>
      <c r="AG27" s="112"/>
      <c r="AH27" s="112"/>
      <c r="AM27"/>
      <c r="AZ27"/>
    </row>
    <row r="28" spans="2:52" ht="15" x14ac:dyDescent="0.2">
      <c r="B28" s="90" t="s">
        <v>78</v>
      </c>
      <c r="C28" s="90" t="s">
        <v>52</v>
      </c>
      <c r="D28" s="169">
        <f>Central!G7/1000000</f>
        <v>331.61501515249</v>
      </c>
      <c r="E28" s="169">
        <f>Low!G7/1000000</f>
        <v>10.085354956382744</v>
      </c>
      <c r="F28" s="169">
        <f>High!G7/1000000</f>
        <v>677.46380817772138</v>
      </c>
      <c r="G28" s="169">
        <f>Weighted!F7/1000000</f>
        <v>337.69479835977103</v>
      </c>
      <c r="H28" s="170">
        <f t="shared" si="0"/>
        <v>6</v>
      </c>
      <c r="I28" s="182">
        <f t="shared" si="1"/>
        <v>0.62538023257578124</v>
      </c>
      <c r="J28" s="46"/>
      <c r="K28" s="46"/>
      <c r="L28" s="28"/>
      <c r="M28" s="28"/>
      <c r="S28" s="103"/>
      <c r="U28" s="112"/>
      <c r="V28" s="112"/>
      <c r="W28" s="112"/>
      <c r="Y28" s="112"/>
      <c r="Z28" s="112"/>
      <c r="AB28" s="112"/>
      <c r="AC28" s="112"/>
      <c r="AD28" s="112"/>
      <c r="AF28" s="112"/>
      <c r="AG28" s="112"/>
      <c r="AH28" s="112"/>
      <c r="AM28"/>
      <c r="AZ28"/>
    </row>
    <row r="29" spans="2:52" ht="15" x14ac:dyDescent="0.2">
      <c r="B29" s="90" t="s">
        <v>79</v>
      </c>
      <c r="C29" s="90" t="s">
        <v>52</v>
      </c>
      <c r="D29" s="169">
        <f>Central!G8/1000000</f>
        <v>107.99953867816497</v>
      </c>
      <c r="E29" s="169">
        <f>Low!G8/1000000</f>
        <v>-27.512335243536469</v>
      </c>
      <c r="F29" s="169">
        <f>High!G8/1000000</f>
        <v>284.20935794521921</v>
      </c>
      <c r="G29" s="169">
        <f>Weighted!F8/1000000</f>
        <v>118.17402501450319</v>
      </c>
      <c r="H29" s="170">
        <f t="shared" si="0"/>
        <v>9</v>
      </c>
      <c r="I29" s="182">
        <f t="shared" si="1"/>
        <v>0.21884760916350024</v>
      </c>
      <c r="J29" s="46"/>
      <c r="K29" s="46"/>
      <c r="L29" s="28"/>
      <c r="M29" s="28"/>
      <c r="S29" s="103"/>
      <c r="U29" s="112"/>
      <c r="V29" s="112"/>
      <c r="W29" s="112"/>
      <c r="Y29" s="112"/>
      <c r="Z29" s="112"/>
      <c r="AB29" s="112"/>
      <c r="AC29" s="112"/>
      <c r="AD29" s="112"/>
      <c r="AF29" s="112"/>
      <c r="AG29" s="112"/>
      <c r="AH29" s="112"/>
      <c r="AM29"/>
      <c r="AZ29"/>
    </row>
    <row r="30" spans="2:52" ht="15" x14ac:dyDescent="0.2">
      <c r="B30" s="90" t="s">
        <v>80</v>
      </c>
      <c r="C30" s="90" t="s">
        <v>52</v>
      </c>
      <c r="D30" s="169">
        <f>Central!G9/1000000</f>
        <v>194.17039611454913</v>
      </c>
      <c r="E30" s="169">
        <f>Low!G9/1000000</f>
        <v>-42.916104848172687</v>
      </c>
      <c r="F30" s="169">
        <f>High!G9/1000000</f>
        <v>400.40131255971698</v>
      </c>
      <c r="G30" s="169">
        <f>Weighted!F9/1000000</f>
        <v>186.45649998516066</v>
      </c>
      <c r="H30" s="170">
        <f t="shared" si="0"/>
        <v>7</v>
      </c>
      <c r="I30" s="182">
        <f t="shared" si="1"/>
        <v>0.34530057878403203</v>
      </c>
      <c r="J30" s="46"/>
      <c r="K30" s="46"/>
      <c r="L30" s="28"/>
      <c r="M30" s="28"/>
      <c r="S30" s="103"/>
      <c r="U30" s="112"/>
      <c r="V30" s="112"/>
      <c r="W30" s="112"/>
      <c r="Y30" s="112"/>
      <c r="Z30" s="112"/>
      <c r="AB30" s="112"/>
      <c r="AC30" s="112"/>
      <c r="AD30" s="112"/>
      <c r="AF30" s="112"/>
      <c r="AG30" s="112"/>
      <c r="AH30" s="112"/>
      <c r="AM30"/>
      <c r="AZ30"/>
    </row>
    <row r="31" spans="2:52" ht="15" x14ac:dyDescent="0.2">
      <c r="B31" s="90" t="s">
        <v>81</v>
      </c>
      <c r="C31" s="90" t="s">
        <v>52</v>
      </c>
      <c r="D31" s="169">
        <f>Central!G10/1000000</f>
        <v>177.00415344488701</v>
      </c>
      <c r="E31" s="169">
        <f>Low!G10/1000000</f>
        <v>-27.489863855830247</v>
      </c>
      <c r="F31" s="169">
        <f>High!G10/1000000</f>
        <v>416.28983994907259</v>
      </c>
      <c r="G31" s="169">
        <f>Weighted!F10/1000000</f>
        <v>185.7020707457541</v>
      </c>
      <c r="H31" s="170">
        <f t="shared" si="0"/>
        <v>8</v>
      </c>
      <c r="I31" s="182">
        <f t="shared" si="1"/>
        <v>0.34390344404730033</v>
      </c>
      <c r="J31" s="46"/>
      <c r="K31" s="46"/>
      <c r="L31" s="28"/>
      <c r="M31" s="28"/>
      <c r="S31" s="103"/>
      <c r="U31" s="112"/>
      <c r="V31" s="112"/>
      <c r="W31" s="112"/>
      <c r="Y31" s="112"/>
      <c r="Z31" s="112"/>
      <c r="AB31" s="112"/>
      <c r="AC31" s="112"/>
      <c r="AD31" s="112"/>
      <c r="AF31" s="112"/>
      <c r="AG31" s="112"/>
      <c r="AH31" s="112"/>
      <c r="AM31"/>
      <c r="AZ31"/>
    </row>
    <row r="32" spans="2:52" ht="15" x14ac:dyDescent="0.2">
      <c r="B32" s="90" t="s">
        <v>82</v>
      </c>
      <c r="C32" s="90" t="s">
        <v>52</v>
      </c>
      <c r="D32" s="169">
        <f>Central!G11/1000000</f>
        <v>52.066175842751385</v>
      </c>
      <c r="E32" s="169">
        <f>Low!G11/1000000</f>
        <v>-93.131564132245543</v>
      </c>
      <c r="F32" s="169">
        <f>High!G11/1000000</f>
        <v>244.5958319874351</v>
      </c>
      <c r="G32" s="169">
        <f>Weighted!F11/1000000</f>
        <v>63.899154885173083</v>
      </c>
      <c r="H32" s="170">
        <f t="shared" si="0"/>
        <v>11</v>
      </c>
      <c r="I32" s="182">
        <f t="shared" si="1"/>
        <v>0.11833545715712132</v>
      </c>
      <c r="J32" s="46"/>
      <c r="K32" s="46"/>
      <c r="L32" s="28"/>
      <c r="M32" s="28"/>
      <c r="S32" s="103"/>
      <c r="U32" s="112"/>
      <c r="V32" s="112"/>
      <c r="W32" s="112"/>
      <c r="Y32" s="112"/>
      <c r="Z32" s="112"/>
      <c r="AB32" s="112"/>
      <c r="AC32" s="112"/>
      <c r="AD32" s="112"/>
      <c r="AF32" s="112"/>
      <c r="AG32" s="112"/>
      <c r="AH32" s="112"/>
      <c r="AM32"/>
      <c r="AZ32"/>
    </row>
    <row r="33" spans="2:52" ht="15" x14ac:dyDescent="0.2">
      <c r="B33" s="90" t="s">
        <v>83</v>
      </c>
      <c r="C33" s="90" t="s">
        <v>52</v>
      </c>
      <c r="D33" s="169">
        <f>Central!G12/1000000</f>
        <v>439.1745570832469</v>
      </c>
      <c r="E33" s="169">
        <f>Low!G12/1000000</f>
        <v>-21.095964366107491</v>
      </c>
      <c r="F33" s="169">
        <f>High!G12/1000000</f>
        <v>784.00277804241784</v>
      </c>
      <c r="G33" s="169">
        <f>Weighted!F12/1000000</f>
        <v>410.31398196070103</v>
      </c>
      <c r="H33" s="170">
        <f t="shared" si="0"/>
        <v>3</v>
      </c>
      <c r="I33" s="182">
        <f t="shared" si="1"/>
        <v>0.75986439445922682</v>
      </c>
      <c r="J33" s="46"/>
      <c r="K33" s="46"/>
      <c r="L33" s="28"/>
      <c r="M33" s="28"/>
      <c r="S33" s="103"/>
      <c r="U33" s="112"/>
      <c r="V33" s="112"/>
      <c r="W33" s="112"/>
      <c r="Y33" s="112"/>
      <c r="Z33" s="112"/>
      <c r="AB33" s="112"/>
      <c r="AC33" s="112"/>
      <c r="AD33" s="112"/>
      <c r="AF33" s="112"/>
      <c r="AG33" s="112"/>
      <c r="AH33" s="112"/>
      <c r="AM33"/>
      <c r="AZ33"/>
    </row>
    <row r="34" spans="2:52" ht="15" x14ac:dyDescent="0.2">
      <c r="B34" s="90" t="s">
        <v>84</v>
      </c>
      <c r="C34" s="90" t="s">
        <v>52</v>
      </c>
      <c r="D34" s="169">
        <f>Central!G13/1000000</f>
        <v>381.35146970411603</v>
      </c>
      <c r="E34" s="169">
        <f>Low!G13/1000000</f>
        <v>-21.095964366107491</v>
      </c>
      <c r="F34" s="169">
        <f>High!G13/1000000</f>
        <v>731.28638088468233</v>
      </c>
      <c r="G34" s="169">
        <f>Weighted!F13/1000000</f>
        <v>368.22333898170172</v>
      </c>
      <c r="H34" s="170">
        <f t="shared" si="0"/>
        <v>5</v>
      </c>
      <c r="I34" s="182">
        <f t="shared" si="1"/>
        <v>0.68191632945104952</v>
      </c>
      <c r="J34" s="46"/>
      <c r="K34" s="46"/>
      <c r="L34" s="28"/>
      <c r="M34" s="28"/>
      <c r="S34" s="103"/>
      <c r="U34" s="112"/>
      <c r="V34" s="112"/>
      <c r="W34" s="112"/>
      <c r="Y34" s="112"/>
      <c r="Z34" s="112"/>
      <c r="AB34" s="112"/>
      <c r="AC34" s="112"/>
      <c r="AD34" s="112"/>
      <c r="AF34" s="112"/>
      <c r="AG34" s="112"/>
      <c r="AH34" s="112"/>
      <c r="AM34"/>
      <c r="AZ34"/>
    </row>
    <row r="35" spans="2:52" ht="15" x14ac:dyDescent="0.2">
      <c r="B35" s="90" t="s">
        <v>85</v>
      </c>
      <c r="C35" s="90" t="s">
        <v>52</v>
      </c>
      <c r="D35" s="169">
        <f>Central!G14/1000000</f>
        <v>419.18326948929905</v>
      </c>
      <c r="E35" s="169">
        <f>Low!G14/1000000</f>
        <v>-20.508784759415356</v>
      </c>
      <c r="F35" s="169">
        <f>High!G14/1000000</f>
        <v>773.43956436999497</v>
      </c>
      <c r="G35" s="169">
        <f>Weighted!F14/1000000</f>
        <v>397.82432964729441</v>
      </c>
      <c r="H35" s="170">
        <f t="shared" si="0"/>
        <v>4</v>
      </c>
      <c r="I35" s="182">
        <f t="shared" si="1"/>
        <v>0.73673468767521089</v>
      </c>
      <c r="J35" s="46"/>
      <c r="K35" s="46"/>
      <c r="L35" s="28"/>
      <c r="M35" s="28"/>
      <c r="S35" s="103"/>
      <c r="U35" s="112"/>
      <c r="V35" s="112"/>
      <c r="W35" s="112"/>
      <c r="Y35" s="112"/>
      <c r="Z35" s="112"/>
      <c r="AB35" s="112"/>
      <c r="AC35" s="112"/>
      <c r="AD35" s="112"/>
      <c r="AF35" s="112"/>
      <c r="AG35" s="112"/>
      <c r="AH35" s="112"/>
      <c r="AM35"/>
      <c r="AZ35"/>
    </row>
    <row r="36" spans="2:52" s="94" customFormat="1" ht="15" x14ac:dyDescent="0.2">
      <c r="B36" s="90" t="s">
        <v>101</v>
      </c>
      <c r="C36" s="90" t="s">
        <v>52</v>
      </c>
      <c r="D36" s="169">
        <f>Central!G15/1000000</f>
        <v>534.23830927718757</v>
      </c>
      <c r="E36" s="169">
        <f>Low!G15/1000000</f>
        <v>0.91848437560931795</v>
      </c>
      <c r="F36" s="169">
        <f>High!G16/1000000</f>
        <v>959.25697111482998</v>
      </c>
      <c r="G36" s="169">
        <f>Weighted!F15/1000000</f>
        <v>507.16301851120363</v>
      </c>
      <c r="H36" s="170">
        <f t="shared" si="0"/>
        <v>2</v>
      </c>
      <c r="I36" s="182">
        <f t="shared" si="1"/>
        <v>0.93922005316903823</v>
      </c>
      <c r="J36" s="46"/>
      <c r="K36" s="46"/>
      <c r="L36" s="28"/>
      <c r="M36" s="28"/>
      <c r="U36" s="112"/>
      <c r="V36" s="112"/>
      <c r="W36" s="112"/>
      <c r="Y36" s="112"/>
      <c r="Z36" s="112"/>
      <c r="AB36" s="112"/>
      <c r="AC36" s="112"/>
      <c r="AD36" s="112"/>
      <c r="AF36" s="112"/>
      <c r="AG36" s="112"/>
      <c r="AH36" s="112"/>
      <c r="AL36" s="102"/>
    </row>
    <row r="37" spans="2:52" s="94" customFormat="1" ht="15" x14ac:dyDescent="0.2">
      <c r="B37" s="90" t="s">
        <v>102</v>
      </c>
      <c r="C37" s="90" t="s">
        <v>52</v>
      </c>
      <c r="D37" s="169">
        <f>Central!G16/1000000</f>
        <v>566.94435736832452</v>
      </c>
      <c r="E37" s="169">
        <f>Low!G16/1000000</f>
        <v>19.353478699131294</v>
      </c>
      <c r="F37" s="169">
        <f>High!G17/1000000</f>
        <v>1006.6904732485664</v>
      </c>
      <c r="G37" s="169">
        <f>Weighted!F16/1000000</f>
        <v>539.98316667108668</v>
      </c>
      <c r="H37" s="170">
        <f t="shared" si="0"/>
        <v>1</v>
      </c>
      <c r="I37" s="182">
        <f t="shared" si="1"/>
        <v>1</v>
      </c>
      <c r="J37" s="46"/>
      <c r="K37" s="46"/>
      <c r="L37" s="28"/>
      <c r="M37" s="28"/>
      <c r="U37" s="112"/>
      <c r="V37" s="112"/>
      <c r="W37" s="112"/>
      <c r="Y37" s="112"/>
      <c r="Z37" s="112"/>
      <c r="AB37" s="112"/>
      <c r="AC37" s="112"/>
      <c r="AD37" s="112"/>
      <c r="AF37" s="112"/>
      <c r="AG37" s="112"/>
      <c r="AH37" s="112"/>
      <c r="AL37" s="102"/>
    </row>
    <row r="38" spans="2:52" x14ac:dyDescent="0.2">
      <c r="B38" s="28"/>
      <c r="D38" s="112"/>
      <c r="F38" s="112"/>
      <c r="H38" s="112"/>
      <c r="V38" s="112"/>
      <c r="W38" s="112"/>
      <c r="X38" s="112"/>
    </row>
    <row r="39" spans="2:52" x14ac:dyDescent="0.2">
      <c r="B39" s="28"/>
      <c r="D39" s="112"/>
      <c r="E39" s="112"/>
      <c r="F39" s="112"/>
      <c r="G39" s="112"/>
      <c r="H39" s="146"/>
      <c r="J39" s="150"/>
      <c r="K39" s="147"/>
    </row>
    <row r="40" spans="2:52" ht="19.5" x14ac:dyDescent="0.3">
      <c r="B40" s="27" t="s">
        <v>27</v>
      </c>
      <c r="C40" s="27" t="s">
        <v>76</v>
      </c>
      <c r="D40" s="1"/>
      <c r="E40" s="1"/>
      <c r="F40" s="1"/>
      <c r="G40" s="1"/>
      <c r="H40" s="1"/>
      <c r="I40" s="1"/>
      <c r="J40" s="1"/>
      <c r="K40" s="1"/>
      <c r="L40" s="1"/>
      <c r="M40" s="1"/>
      <c r="O40" s="27" t="s">
        <v>28</v>
      </c>
      <c r="P40" s="27" t="s">
        <v>63</v>
      </c>
      <c r="Q40" s="1"/>
      <c r="R40" s="1"/>
      <c r="S40" s="1"/>
      <c r="T40" s="1"/>
      <c r="U40" s="1"/>
      <c r="V40" s="1"/>
      <c r="W40" s="1"/>
      <c r="X40" s="1"/>
      <c r="Y40" s="1"/>
      <c r="Z40" s="1"/>
      <c r="AB40" s="27" t="s">
        <v>29</v>
      </c>
      <c r="AC40" s="27" t="s">
        <v>111</v>
      </c>
      <c r="AD40" s="1"/>
      <c r="AE40" s="1"/>
      <c r="AF40" s="1"/>
      <c r="AG40" s="1"/>
      <c r="AH40" s="1"/>
      <c r="AI40" s="1"/>
      <c r="AJ40" s="1"/>
      <c r="AK40" s="1"/>
      <c r="AL40" s="1"/>
      <c r="AM40" s="1"/>
      <c r="AO40" s="27" t="s">
        <v>50</v>
      </c>
      <c r="AP40" s="27"/>
      <c r="AQ40" s="1"/>
      <c r="AR40" s="1"/>
      <c r="AS40" s="1"/>
      <c r="AT40" s="1"/>
      <c r="AU40" s="1"/>
      <c r="AV40" s="1"/>
      <c r="AW40" s="1"/>
      <c r="AX40" s="1"/>
      <c r="AY40" s="1"/>
      <c r="AZ40" s="1"/>
    </row>
    <row r="42" spans="2:52" ht="15" x14ac:dyDescent="0.25">
      <c r="B42" s="47" t="s">
        <v>54</v>
      </c>
      <c r="C42" s="30" t="s">
        <v>76</v>
      </c>
      <c r="D42" s="19"/>
      <c r="E42" s="19"/>
      <c r="F42" s="19"/>
      <c r="G42" s="19"/>
      <c r="H42" s="19"/>
      <c r="I42" s="19"/>
      <c r="J42" s="19"/>
      <c r="K42" s="19"/>
      <c r="L42" s="19"/>
      <c r="M42" s="19"/>
      <c r="O42" s="47" t="s">
        <v>54</v>
      </c>
      <c r="P42" s="47" t="s">
        <v>63</v>
      </c>
      <c r="Q42" s="19"/>
      <c r="R42" s="19"/>
      <c r="S42" s="19"/>
      <c r="T42" s="19"/>
      <c r="U42" s="19"/>
      <c r="V42" s="19"/>
      <c r="W42" s="19"/>
      <c r="X42" s="19"/>
      <c r="Y42" s="19"/>
      <c r="Z42" s="19"/>
      <c r="AB42" s="47" t="s">
        <v>54</v>
      </c>
      <c r="AC42" s="47" t="s">
        <v>111</v>
      </c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O42" s="47" t="s">
        <v>54</v>
      </c>
      <c r="AP42" s="30" t="s">
        <v>50</v>
      </c>
      <c r="AQ42" s="19"/>
      <c r="AR42" s="19"/>
      <c r="AS42" s="19"/>
      <c r="AT42" s="19"/>
      <c r="AU42" s="19"/>
      <c r="AV42" s="19"/>
      <c r="AW42" s="19"/>
      <c r="AX42" s="19"/>
      <c r="AY42" s="19"/>
      <c r="AZ42" s="19"/>
    </row>
    <row r="59" spans="2:52" x14ac:dyDescent="0.2">
      <c r="AL59" s="144"/>
      <c r="AM59" s="144"/>
    </row>
    <row r="60" spans="2:52" ht="15" x14ac:dyDescent="0.25">
      <c r="B60" s="47" t="s">
        <v>56</v>
      </c>
      <c r="C60" s="30" t="s">
        <v>76</v>
      </c>
      <c r="D60" s="19"/>
      <c r="E60" s="19"/>
      <c r="F60" s="19"/>
      <c r="G60" s="19"/>
      <c r="H60" s="19"/>
      <c r="I60" s="19"/>
      <c r="J60" s="19"/>
      <c r="K60" s="19"/>
      <c r="L60" s="19"/>
      <c r="M60" s="19"/>
      <c r="O60" s="47" t="s">
        <v>56</v>
      </c>
      <c r="P60" s="30" t="s">
        <v>63</v>
      </c>
      <c r="Q60" s="19"/>
      <c r="R60" s="19"/>
      <c r="S60" s="19"/>
      <c r="T60" s="19"/>
      <c r="U60" s="19"/>
      <c r="V60" s="19"/>
      <c r="W60" s="19"/>
      <c r="X60" s="19"/>
      <c r="Y60" s="19"/>
      <c r="Z60" s="19"/>
      <c r="AB60" s="47" t="s">
        <v>56</v>
      </c>
      <c r="AC60" s="30" t="s">
        <v>111</v>
      </c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O60" s="47" t="s">
        <v>56</v>
      </c>
      <c r="AP60" s="30" t="s">
        <v>50</v>
      </c>
      <c r="AQ60" s="19"/>
      <c r="AR60" s="19"/>
      <c r="AS60" s="19"/>
      <c r="AT60" s="19"/>
      <c r="AU60" s="19"/>
      <c r="AV60" s="19"/>
      <c r="AW60" s="19"/>
      <c r="AX60" s="19"/>
      <c r="AY60" s="19"/>
      <c r="AZ60" s="19"/>
    </row>
    <row r="61" spans="2:52" x14ac:dyDescent="0.2">
      <c r="C61" s="46"/>
      <c r="D61" s="46"/>
      <c r="E61" s="46"/>
      <c r="F61" s="46"/>
      <c r="G61" s="46"/>
      <c r="H61" s="46"/>
      <c r="I61" s="46"/>
      <c r="J61" s="46"/>
      <c r="K61" s="46"/>
      <c r="L61" s="46"/>
      <c r="M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</row>
    <row r="62" spans="2:52" ht="15" x14ac:dyDescent="0.25">
      <c r="B62" s="4" t="s">
        <v>21</v>
      </c>
      <c r="C62" s="3" t="s">
        <v>77</v>
      </c>
      <c r="D62" s="3" t="s">
        <v>78</v>
      </c>
      <c r="E62" s="3" t="s">
        <v>79</v>
      </c>
      <c r="F62" s="3" t="s">
        <v>80</v>
      </c>
      <c r="G62" s="3" t="s">
        <v>81</v>
      </c>
      <c r="H62" s="3" t="s">
        <v>82</v>
      </c>
      <c r="I62" s="3" t="s">
        <v>83</v>
      </c>
      <c r="J62" s="3" t="s">
        <v>84</v>
      </c>
      <c r="K62" s="3" t="s">
        <v>85</v>
      </c>
      <c r="L62" s="3" t="s">
        <v>101</v>
      </c>
      <c r="M62" s="3" t="s">
        <v>102</v>
      </c>
      <c r="N62" s="48"/>
      <c r="O62" s="4" t="s">
        <v>21</v>
      </c>
      <c r="P62" s="3" t="s">
        <v>77</v>
      </c>
      <c r="Q62" s="3" t="s">
        <v>78</v>
      </c>
      <c r="R62" s="3" t="s">
        <v>79</v>
      </c>
      <c r="S62" s="3" t="s">
        <v>80</v>
      </c>
      <c r="T62" s="3" t="s">
        <v>81</v>
      </c>
      <c r="U62" s="3" t="s">
        <v>82</v>
      </c>
      <c r="V62" s="3" t="s">
        <v>83</v>
      </c>
      <c r="W62" s="3" t="s">
        <v>84</v>
      </c>
      <c r="X62" s="3" t="s">
        <v>85</v>
      </c>
      <c r="Y62" s="3" t="s">
        <v>101</v>
      </c>
      <c r="Z62" s="3" t="s">
        <v>102</v>
      </c>
      <c r="AB62" s="4" t="s">
        <v>21</v>
      </c>
      <c r="AC62" s="3" t="s">
        <v>77</v>
      </c>
      <c r="AD62" s="3" t="s">
        <v>78</v>
      </c>
      <c r="AE62" s="3" t="s">
        <v>79</v>
      </c>
      <c r="AF62" s="3" t="s">
        <v>80</v>
      </c>
      <c r="AG62" s="3" t="s">
        <v>81</v>
      </c>
      <c r="AH62" s="3" t="s">
        <v>82</v>
      </c>
      <c r="AI62" s="3" t="s">
        <v>83</v>
      </c>
      <c r="AJ62" s="3" t="s">
        <v>84</v>
      </c>
      <c r="AK62" s="3" t="s">
        <v>85</v>
      </c>
      <c r="AL62" s="3" t="s">
        <v>101</v>
      </c>
      <c r="AM62" s="3" t="s">
        <v>102</v>
      </c>
      <c r="AO62" s="4" t="s">
        <v>21</v>
      </c>
      <c r="AP62" s="3" t="s">
        <v>77</v>
      </c>
      <c r="AQ62" s="3" t="s">
        <v>78</v>
      </c>
      <c r="AR62" s="3" t="s">
        <v>79</v>
      </c>
      <c r="AS62" s="3" t="s">
        <v>80</v>
      </c>
      <c r="AT62" s="3" t="s">
        <v>81</v>
      </c>
      <c r="AU62" s="3" t="s">
        <v>82</v>
      </c>
      <c r="AV62" s="3" t="s">
        <v>83</v>
      </c>
      <c r="AW62" s="3" t="s">
        <v>84</v>
      </c>
      <c r="AX62" s="3" t="s">
        <v>85</v>
      </c>
      <c r="AY62" s="3" t="s">
        <v>101</v>
      </c>
      <c r="AZ62" s="3" t="s">
        <v>102</v>
      </c>
    </row>
    <row r="63" spans="2:52" ht="15" x14ac:dyDescent="0.2">
      <c r="B63" s="90" t="s">
        <v>46</v>
      </c>
      <c r="C63" s="45">
        <v>-166.47511625473922</v>
      </c>
      <c r="D63" s="45">
        <v>-148.56156850384056</v>
      </c>
      <c r="E63" s="45">
        <v>-101.72991267396262</v>
      </c>
      <c r="F63" s="45">
        <v>-82.386898852515287</v>
      </c>
      <c r="G63" s="45">
        <v>-124.1263355011714</v>
      </c>
      <c r="H63" s="45">
        <v>-146.54357461621601</v>
      </c>
      <c r="I63" s="45">
        <v>-89.391325446640124</v>
      </c>
      <c r="J63" s="45">
        <v>-139.12368500765311</v>
      </c>
      <c r="K63" s="45">
        <v>-109.37556976680406</v>
      </c>
      <c r="L63" s="185" t="s">
        <v>179</v>
      </c>
      <c r="M63" s="185"/>
      <c r="O63" s="90" t="s">
        <v>46</v>
      </c>
      <c r="P63" s="45">
        <v>-65.464503336864937</v>
      </c>
      <c r="Q63" s="45">
        <v>-65.464503336864937</v>
      </c>
      <c r="R63" s="45">
        <v>-57.846777727595544</v>
      </c>
      <c r="S63" s="45">
        <v>-67.267773680835433</v>
      </c>
      <c r="T63" s="45">
        <v>-57.824306339889326</v>
      </c>
      <c r="U63" s="45">
        <v>-112.95023312249059</v>
      </c>
      <c r="V63" s="45">
        <v>-76.364733991127153</v>
      </c>
      <c r="W63" s="45">
        <v>-76.364733991127153</v>
      </c>
      <c r="X63" s="45">
        <v>-75.777554387739897</v>
      </c>
      <c r="Y63" s="185" t="s">
        <v>179</v>
      </c>
      <c r="Z63" s="45"/>
      <c r="AB63" s="90" t="s">
        <v>46</v>
      </c>
      <c r="AC63" s="45">
        <v>-110.44008539348097</v>
      </c>
      <c r="AD63" s="45">
        <v>-94.64536421551783</v>
      </c>
      <c r="AE63" s="45">
        <v>-65.807606796780405</v>
      </c>
      <c r="AF63" s="45">
        <v>-52.086555034345508</v>
      </c>
      <c r="AG63" s="45">
        <v>-77.39953466723864</v>
      </c>
      <c r="AH63" s="45">
        <v>-93.183426822164279</v>
      </c>
      <c r="AI63" s="45">
        <v>-56.523381169242001</v>
      </c>
      <c r="AJ63" s="45">
        <v>-100.08780333250222</v>
      </c>
      <c r="AK63" s="45">
        <v>-66.850374488130171</v>
      </c>
      <c r="AL63" s="185" t="s">
        <v>179</v>
      </c>
      <c r="AM63" s="185"/>
      <c r="AO63" s="90" t="s">
        <v>46</v>
      </c>
      <c r="AP63" s="45">
        <v>-127.21370530995608</v>
      </c>
      <c r="AQ63" s="45">
        <v>-114.30825114001597</v>
      </c>
      <c r="AR63" s="45">
        <v>-81.77855246807529</v>
      </c>
      <c r="AS63" s="45">
        <v>-71.032031605052879</v>
      </c>
      <c r="AT63" s="45">
        <v>-95.869128002367688</v>
      </c>
      <c r="AU63" s="45">
        <v>-124.80520229427172</v>
      </c>
      <c r="AV63" s="45">
        <v>-77.91769151341235</v>
      </c>
      <c r="AW63" s="45">
        <v>-113.6749768347339</v>
      </c>
      <c r="AX63" s="45">
        <v>-90.344767102369545</v>
      </c>
      <c r="AY63" s="185" t="s">
        <v>179</v>
      </c>
      <c r="AZ63" s="185"/>
    </row>
    <row r="64" spans="2:52" ht="15" x14ac:dyDescent="0.2">
      <c r="B64" s="90" t="s">
        <v>47</v>
      </c>
      <c r="C64" s="45">
        <v>0</v>
      </c>
      <c r="D64" s="45">
        <v>0</v>
      </c>
      <c r="E64" s="45">
        <v>0</v>
      </c>
      <c r="F64" s="45">
        <v>0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185" t="s">
        <v>179</v>
      </c>
      <c r="M64" s="185"/>
      <c r="O64" s="90" t="s">
        <v>47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0</v>
      </c>
      <c r="V64" s="45">
        <v>0</v>
      </c>
      <c r="W64" s="45">
        <v>0</v>
      </c>
      <c r="X64" s="45">
        <v>0</v>
      </c>
      <c r="Y64" s="185" t="s">
        <v>179</v>
      </c>
      <c r="Z64" s="45"/>
      <c r="AB64" s="90" t="s">
        <v>47</v>
      </c>
      <c r="AC64" s="45">
        <v>0</v>
      </c>
      <c r="AD64" s="45">
        <v>0</v>
      </c>
      <c r="AE64" s="45">
        <v>0</v>
      </c>
      <c r="AF64" s="45">
        <v>0</v>
      </c>
      <c r="AG64" s="45">
        <v>0</v>
      </c>
      <c r="AH64" s="45">
        <v>0</v>
      </c>
      <c r="AI64" s="45">
        <v>0</v>
      </c>
      <c r="AJ64" s="45">
        <v>0</v>
      </c>
      <c r="AK64" s="45">
        <v>0</v>
      </c>
      <c r="AL64" s="185" t="s">
        <v>179</v>
      </c>
      <c r="AM64" s="185"/>
      <c r="AO64" s="90" t="s">
        <v>47</v>
      </c>
      <c r="AP64" s="45">
        <v>0</v>
      </c>
      <c r="AQ64" s="45">
        <v>0</v>
      </c>
      <c r="AR64" s="45">
        <v>0</v>
      </c>
      <c r="AS64" s="45">
        <v>0</v>
      </c>
      <c r="AT64" s="45">
        <v>0</v>
      </c>
      <c r="AU64" s="45">
        <v>0</v>
      </c>
      <c r="AV64" s="45">
        <v>0</v>
      </c>
      <c r="AW64" s="45">
        <v>0</v>
      </c>
      <c r="AX64" s="45">
        <v>0</v>
      </c>
      <c r="AY64" s="185" t="s">
        <v>179</v>
      </c>
      <c r="AZ64" s="185"/>
    </row>
    <row r="65" spans="2:52" ht="15" x14ac:dyDescent="0.2">
      <c r="B65" s="90" t="s">
        <v>49</v>
      </c>
      <c r="C65" s="45">
        <v>-43.028971278843734</v>
      </c>
      <c r="D65" s="45">
        <v>-32.163682263775065</v>
      </c>
      <c r="E65" s="45">
        <v>-22.535915077410021</v>
      </c>
      <c r="F65" s="45">
        <v>-17.609910958380478</v>
      </c>
      <c r="G65" s="45">
        <v>-23.098020455657299</v>
      </c>
      <c r="H65" s="45">
        <v>-33.655615970570274</v>
      </c>
      <c r="I65" s="45">
        <v>-24.612150760338896</v>
      </c>
      <c r="J65" s="45">
        <v>-32.702878578456563</v>
      </c>
      <c r="K65" s="45">
        <v>-24.619194034122813</v>
      </c>
      <c r="L65" s="185" t="s">
        <v>179</v>
      </c>
      <c r="M65" s="185"/>
      <c r="O65" s="90" t="s">
        <v>49</v>
      </c>
      <c r="P65" s="45">
        <v>-14.267317282273744</v>
      </c>
      <c r="Q65" s="45">
        <v>-14.267317282273744</v>
      </c>
      <c r="R65" s="45">
        <v>-7.6873379249861822</v>
      </c>
      <c r="S65" s="45">
        <v>-9.6737734442863061</v>
      </c>
      <c r="T65" s="45">
        <v>-7.6873379249861813</v>
      </c>
      <c r="U65" s="45">
        <v>-18.203111418800233</v>
      </c>
      <c r="V65" s="45">
        <v>-17.01375475758838</v>
      </c>
      <c r="W65" s="45">
        <v>-17.01375475758838</v>
      </c>
      <c r="X65" s="45">
        <v>-17.013754754283497</v>
      </c>
      <c r="Y65" s="185" t="s">
        <v>179</v>
      </c>
      <c r="Z65" s="45"/>
      <c r="AB65" s="90" t="s">
        <v>49</v>
      </c>
      <c r="AC65" s="45">
        <v>-46.568492053490836</v>
      </c>
      <c r="AD65" s="45">
        <v>-34.891539425101129</v>
      </c>
      <c r="AE65" s="45">
        <v>-24.840587106220234</v>
      </c>
      <c r="AF65" s="45">
        <v>-19.406624514354288</v>
      </c>
      <c r="AG65" s="45">
        <v>-25.579667857534307</v>
      </c>
      <c r="AH65" s="45">
        <v>-37.07829303862043</v>
      </c>
      <c r="AI65" s="45">
        <v>-26.571108063523397</v>
      </c>
      <c r="AJ65" s="45">
        <v>-35.723083057998878</v>
      </c>
      <c r="AK65" s="45">
        <v>-26.807328417057889</v>
      </c>
      <c r="AL65" s="185" t="s">
        <v>179</v>
      </c>
      <c r="AM65" s="185"/>
      <c r="AO65" s="90" t="s">
        <v>49</v>
      </c>
      <c r="AP65" s="45">
        <v>-36.723437973363012</v>
      </c>
      <c r="AQ65" s="45">
        <v>-28.371555308731249</v>
      </c>
      <c r="AR65" s="45">
        <v>-19.399938796506614</v>
      </c>
      <c r="AS65" s="45">
        <v>-16.075054968850388</v>
      </c>
      <c r="AT65" s="45">
        <v>-19.865761673458774</v>
      </c>
      <c r="AU65" s="45">
        <v>-30.648159099640303</v>
      </c>
      <c r="AV65" s="45">
        <v>-23.202291085447392</v>
      </c>
      <c r="AW65" s="45">
        <v>-29.535648743125098</v>
      </c>
      <c r="AX65" s="45">
        <v>-23.264867809896753</v>
      </c>
      <c r="AY65" s="185" t="s">
        <v>179</v>
      </c>
      <c r="AZ65" s="185"/>
    </row>
    <row r="66" spans="2:52" s="117" customFormat="1" ht="15" x14ac:dyDescent="0.2">
      <c r="B66" s="90" t="s">
        <v>129</v>
      </c>
      <c r="C66" s="45">
        <v>0</v>
      </c>
      <c r="D66" s="45">
        <v>0</v>
      </c>
      <c r="E66" s="45">
        <v>0</v>
      </c>
      <c r="F66" s="45">
        <v>0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185" t="s">
        <v>179</v>
      </c>
      <c r="M66" s="185"/>
      <c r="O66" s="90" t="s">
        <v>129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0</v>
      </c>
      <c r="V66" s="45">
        <v>0</v>
      </c>
      <c r="W66" s="45">
        <v>0</v>
      </c>
      <c r="X66" s="45">
        <v>0</v>
      </c>
      <c r="Y66" s="185" t="s">
        <v>179</v>
      </c>
      <c r="Z66" s="45"/>
      <c r="AB66" s="90" t="s">
        <v>129</v>
      </c>
      <c r="AC66" s="45">
        <v>0</v>
      </c>
      <c r="AD66" s="45">
        <v>0</v>
      </c>
      <c r="AE66" s="45">
        <v>0</v>
      </c>
      <c r="AF66" s="45">
        <v>0</v>
      </c>
      <c r="AG66" s="45">
        <v>0</v>
      </c>
      <c r="AH66" s="45">
        <v>0</v>
      </c>
      <c r="AI66" s="45">
        <v>0</v>
      </c>
      <c r="AJ66" s="45">
        <v>0</v>
      </c>
      <c r="AK66" s="45">
        <v>0</v>
      </c>
      <c r="AL66" s="185" t="s">
        <v>179</v>
      </c>
      <c r="AM66" s="185"/>
      <c r="AO66" s="90" t="s">
        <v>129</v>
      </c>
      <c r="AP66" s="45">
        <v>0</v>
      </c>
      <c r="AQ66" s="45">
        <v>0</v>
      </c>
      <c r="AR66" s="45">
        <v>0</v>
      </c>
      <c r="AS66" s="45">
        <v>0</v>
      </c>
      <c r="AT66" s="45">
        <v>0</v>
      </c>
      <c r="AU66" s="45">
        <v>0</v>
      </c>
      <c r="AV66" s="45">
        <v>0</v>
      </c>
      <c r="AW66" s="45">
        <v>0</v>
      </c>
      <c r="AX66" s="45">
        <v>0</v>
      </c>
      <c r="AY66" s="185" t="s">
        <v>179</v>
      </c>
      <c r="AZ66" s="185"/>
    </row>
    <row r="67" spans="2:52" ht="15" x14ac:dyDescent="0.2">
      <c r="B67" s="90" t="s">
        <v>48</v>
      </c>
      <c r="C67" s="45">
        <v>0</v>
      </c>
      <c r="D67" s="45">
        <v>0</v>
      </c>
      <c r="E67" s="45">
        <v>0</v>
      </c>
      <c r="F67" s="45">
        <v>0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185" t="s">
        <v>179</v>
      </c>
      <c r="M67" s="185"/>
      <c r="O67" s="90" t="s">
        <v>48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0</v>
      </c>
      <c r="V67" s="45">
        <v>0</v>
      </c>
      <c r="W67" s="45">
        <v>0</v>
      </c>
      <c r="X67" s="45">
        <v>0</v>
      </c>
      <c r="Y67" s="185" t="s">
        <v>179</v>
      </c>
      <c r="Z67" s="45"/>
      <c r="AB67" s="90" t="s">
        <v>48</v>
      </c>
      <c r="AC67" s="45">
        <v>0</v>
      </c>
      <c r="AD67" s="45">
        <v>0</v>
      </c>
      <c r="AE67" s="45">
        <v>0</v>
      </c>
      <c r="AF67" s="45">
        <v>0</v>
      </c>
      <c r="AG67" s="45">
        <v>0</v>
      </c>
      <c r="AH67" s="45">
        <v>0</v>
      </c>
      <c r="AI67" s="45">
        <v>0</v>
      </c>
      <c r="AJ67" s="45">
        <v>0</v>
      </c>
      <c r="AK67" s="45">
        <v>0</v>
      </c>
      <c r="AL67" s="185" t="s">
        <v>179</v>
      </c>
      <c r="AM67" s="185"/>
      <c r="AO67" s="90" t="s">
        <v>48</v>
      </c>
      <c r="AP67" s="45">
        <v>0</v>
      </c>
      <c r="AQ67" s="45">
        <v>0</v>
      </c>
      <c r="AR67" s="45">
        <v>0</v>
      </c>
      <c r="AS67" s="45">
        <v>0</v>
      </c>
      <c r="AT67" s="45">
        <v>0</v>
      </c>
      <c r="AU67" s="45">
        <v>0</v>
      </c>
      <c r="AV67" s="45">
        <v>0</v>
      </c>
      <c r="AW67" s="45">
        <v>0</v>
      </c>
      <c r="AX67" s="45">
        <v>0</v>
      </c>
      <c r="AY67" s="185" t="s">
        <v>179</v>
      </c>
      <c r="AZ67" s="185"/>
    </row>
    <row r="68" spans="2:52" ht="15" x14ac:dyDescent="0.2">
      <c r="B68" s="90" t="s">
        <v>2</v>
      </c>
      <c r="C68" s="45">
        <v>0</v>
      </c>
      <c r="D68" s="45">
        <v>0</v>
      </c>
      <c r="E68" s="45">
        <v>0</v>
      </c>
      <c r="F68" s="45">
        <v>0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185" t="s">
        <v>179</v>
      </c>
      <c r="M68" s="185"/>
      <c r="O68" s="90" t="s">
        <v>2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5">
        <v>0</v>
      </c>
      <c r="X68" s="45">
        <v>0</v>
      </c>
      <c r="Y68" s="185" t="s">
        <v>179</v>
      </c>
      <c r="Z68" s="45"/>
      <c r="AB68" s="90" t="s">
        <v>2</v>
      </c>
      <c r="AC68" s="45">
        <v>0</v>
      </c>
      <c r="AD68" s="45">
        <v>0</v>
      </c>
      <c r="AE68" s="45">
        <v>0</v>
      </c>
      <c r="AF68" s="45">
        <v>0</v>
      </c>
      <c r="AG68" s="45">
        <v>0</v>
      </c>
      <c r="AH68" s="45">
        <v>0</v>
      </c>
      <c r="AI68" s="45">
        <v>0</v>
      </c>
      <c r="AJ68" s="45">
        <v>0</v>
      </c>
      <c r="AK68" s="45">
        <v>0</v>
      </c>
      <c r="AL68" s="185" t="s">
        <v>179</v>
      </c>
      <c r="AM68" s="185"/>
      <c r="AO68" s="90" t="s">
        <v>2</v>
      </c>
      <c r="AP68" s="45">
        <v>0</v>
      </c>
      <c r="AQ68" s="45">
        <v>0</v>
      </c>
      <c r="AR68" s="45">
        <v>0</v>
      </c>
      <c r="AS68" s="45">
        <v>0</v>
      </c>
      <c r="AT68" s="45">
        <v>0</v>
      </c>
      <c r="AU68" s="45">
        <v>0</v>
      </c>
      <c r="AV68" s="45">
        <v>0</v>
      </c>
      <c r="AW68" s="45">
        <v>0</v>
      </c>
      <c r="AX68" s="45">
        <v>0</v>
      </c>
      <c r="AY68" s="185" t="s">
        <v>179</v>
      </c>
      <c r="AZ68" s="185"/>
    </row>
    <row r="69" spans="2:52" ht="15" x14ac:dyDescent="0.2">
      <c r="B69" s="90" t="s">
        <v>3</v>
      </c>
      <c r="C69" s="45">
        <v>0</v>
      </c>
      <c r="D69" s="45">
        <v>0</v>
      </c>
      <c r="E69" s="45">
        <v>0</v>
      </c>
      <c r="F69" s="45">
        <v>0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185" t="s">
        <v>179</v>
      </c>
      <c r="M69" s="185"/>
      <c r="O69" s="90" t="s">
        <v>3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0</v>
      </c>
      <c r="V69" s="45">
        <v>0</v>
      </c>
      <c r="W69" s="45">
        <v>0</v>
      </c>
      <c r="X69" s="45">
        <v>0</v>
      </c>
      <c r="Y69" s="185" t="s">
        <v>179</v>
      </c>
      <c r="Z69" s="45"/>
      <c r="AB69" s="90" t="s">
        <v>3</v>
      </c>
      <c r="AC69" s="45">
        <v>0</v>
      </c>
      <c r="AD69" s="45">
        <v>0</v>
      </c>
      <c r="AE69" s="45">
        <v>0</v>
      </c>
      <c r="AF69" s="45">
        <v>0</v>
      </c>
      <c r="AG69" s="45">
        <v>0</v>
      </c>
      <c r="AH69" s="45">
        <v>0</v>
      </c>
      <c r="AI69" s="45">
        <v>0</v>
      </c>
      <c r="AJ69" s="45">
        <v>0</v>
      </c>
      <c r="AK69" s="45">
        <v>0</v>
      </c>
      <c r="AL69" s="185" t="s">
        <v>179</v>
      </c>
      <c r="AM69" s="185"/>
      <c r="AO69" s="90" t="s">
        <v>3</v>
      </c>
      <c r="AP69" s="45">
        <v>0</v>
      </c>
      <c r="AQ69" s="45">
        <v>0</v>
      </c>
      <c r="AR69" s="45">
        <v>0</v>
      </c>
      <c r="AS69" s="45">
        <v>0</v>
      </c>
      <c r="AT69" s="45">
        <v>0</v>
      </c>
      <c r="AU69" s="45">
        <v>0</v>
      </c>
      <c r="AV69" s="45">
        <v>0</v>
      </c>
      <c r="AW69" s="45">
        <v>0</v>
      </c>
      <c r="AX69" s="45">
        <v>0</v>
      </c>
      <c r="AY69" s="185" t="s">
        <v>179</v>
      </c>
      <c r="AZ69" s="185"/>
    </row>
    <row r="70" spans="2:52" ht="15" x14ac:dyDescent="0.2">
      <c r="B70" s="90" t="s">
        <v>157</v>
      </c>
      <c r="C70" s="45">
        <v>0</v>
      </c>
      <c r="D70" s="45">
        <v>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185" t="s">
        <v>179</v>
      </c>
      <c r="M70" s="185"/>
      <c r="O70" s="90" t="s">
        <v>157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185" t="s">
        <v>179</v>
      </c>
      <c r="Z70" s="45"/>
      <c r="AB70" s="90" t="s">
        <v>157</v>
      </c>
      <c r="AC70" s="45">
        <v>0</v>
      </c>
      <c r="AD70" s="45">
        <v>0</v>
      </c>
      <c r="AE70" s="45">
        <v>0</v>
      </c>
      <c r="AF70" s="45">
        <v>0</v>
      </c>
      <c r="AG70" s="45">
        <v>0</v>
      </c>
      <c r="AH70" s="45">
        <v>0</v>
      </c>
      <c r="AI70" s="45">
        <v>0</v>
      </c>
      <c r="AJ70" s="45">
        <v>0</v>
      </c>
      <c r="AK70" s="45">
        <v>0</v>
      </c>
      <c r="AL70" s="185" t="s">
        <v>179</v>
      </c>
      <c r="AM70" s="185"/>
      <c r="AO70" s="90" t="s">
        <v>157</v>
      </c>
      <c r="AP70" s="45">
        <v>0</v>
      </c>
      <c r="AQ70" s="45">
        <v>0</v>
      </c>
      <c r="AR70" s="45">
        <v>0</v>
      </c>
      <c r="AS70" s="45">
        <v>0</v>
      </c>
      <c r="AT70" s="45">
        <v>0</v>
      </c>
      <c r="AU70" s="45">
        <v>0</v>
      </c>
      <c r="AV70" s="45">
        <v>0</v>
      </c>
      <c r="AW70" s="45">
        <v>0</v>
      </c>
      <c r="AX70" s="45">
        <v>0</v>
      </c>
      <c r="AY70" s="185" t="s">
        <v>179</v>
      </c>
      <c r="AZ70" s="185"/>
    </row>
    <row r="71" spans="2:52" s="94" customFormat="1" ht="15" x14ac:dyDescent="0.2">
      <c r="B71" s="90" t="s">
        <v>156</v>
      </c>
      <c r="C71" s="45">
        <v>278.24693791562663</v>
      </c>
      <c r="D71" s="45">
        <v>512.34026592010559</v>
      </c>
      <c r="E71" s="45">
        <v>232.26536642953764</v>
      </c>
      <c r="F71" s="45">
        <v>293.57412841098966</v>
      </c>
      <c r="G71" s="45">
        <v>324.22850940171571</v>
      </c>
      <c r="H71" s="45">
        <v>232.26536642953764</v>
      </c>
      <c r="I71" s="45">
        <v>552.57334565014753</v>
      </c>
      <c r="J71" s="45">
        <v>552.57334565014753</v>
      </c>
      <c r="K71" s="45">
        <v>552.57334565014753</v>
      </c>
      <c r="L71" s="185" t="s">
        <v>179</v>
      </c>
      <c r="M71" s="185"/>
      <c r="O71" s="90" t="s">
        <v>156</v>
      </c>
      <c r="P71" s="45">
        <v>89.817175575521404</v>
      </c>
      <c r="Q71" s="45">
        <v>89.817175575521404</v>
      </c>
      <c r="R71" s="45">
        <v>38.021780409045263</v>
      </c>
      <c r="S71" s="45">
        <v>33.626789662838412</v>
      </c>
      <c r="T71" s="45">
        <v>38.021780409045263</v>
      </c>
      <c r="U71" s="45">
        <v>38.021780409045263</v>
      </c>
      <c r="V71" s="45">
        <v>71.874530677832098</v>
      </c>
      <c r="W71" s="45">
        <v>71.874530677832098</v>
      </c>
      <c r="X71" s="45">
        <v>71.874530677832098</v>
      </c>
      <c r="Y71" s="185" t="s">
        <v>179</v>
      </c>
      <c r="Z71" s="45"/>
      <c r="AB71" s="90" t="s">
        <v>156</v>
      </c>
      <c r="AC71" s="45">
        <v>447.06329716103272</v>
      </c>
      <c r="AD71" s="45">
        <v>807.00071181834028</v>
      </c>
      <c r="AE71" s="45">
        <v>374.85755184821983</v>
      </c>
      <c r="AF71" s="45">
        <v>471.13187893197033</v>
      </c>
      <c r="AG71" s="45">
        <v>519.26904247384562</v>
      </c>
      <c r="AH71" s="45">
        <v>374.85755184821983</v>
      </c>
      <c r="AI71" s="45">
        <v>866.32370090322831</v>
      </c>
      <c r="AJ71" s="45">
        <v>866.32370090322831</v>
      </c>
      <c r="AK71" s="45">
        <v>866.32370090322831</v>
      </c>
      <c r="AL71" s="185" t="s">
        <v>179</v>
      </c>
      <c r="AM71" s="185"/>
      <c r="AO71" s="90" t="s">
        <v>156</v>
      </c>
      <c r="AP71" s="45">
        <v>273.34358714195184</v>
      </c>
      <c r="AQ71" s="45">
        <v>480.37460480851826</v>
      </c>
      <c r="AR71" s="45">
        <v>219.35251627908511</v>
      </c>
      <c r="AS71" s="45">
        <v>272.976731354197</v>
      </c>
      <c r="AT71" s="45">
        <v>301.43696042158058</v>
      </c>
      <c r="AU71" s="45">
        <v>219.35251627908511</v>
      </c>
      <c r="AV71" s="45">
        <v>510.8362307203389</v>
      </c>
      <c r="AW71" s="45">
        <v>510.8362307203389</v>
      </c>
      <c r="AX71" s="45">
        <v>510.8362307203389</v>
      </c>
      <c r="AY71" s="185" t="s">
        <v>179</v>
      </c>
      <c r="AZ71" s="185"/>
    </row>
    <row r="72" spans="2:52" ht="15" x14ac:dyDescent="0.2">
      <c r="B72" s="90" t="s">
        <v>4</v>
      </c>
      <c r="C72" s="45">
        <v>0</v>
      </c>
      <c r="D72" s="45">
        <v>0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185" t="s">
        <v>179</v>
      </c>
      <c r="M72" s="185"/>
      <c r="O72" s="90" t="s">
        <v>4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5">
        <v>0</v>
      </c>
      <c r="X72" s="45">
        <v>0</v>
      </c>
      <c r="Y72" s="185" t="s">
        <v>179</v>
      </c>
      <c r="Z72" s="45"/>
      <c r="AB72" s="90" t="s">
        <v>4</v>
      </c>
      <c r="AC72" s="45">
        <v>0</v>
      </c>
      <c r="AD72" s="45">
        <v>0</v>
      </c>
      <c r="AE72" s="45">
        <v>0</v>
      </c>
      <c r="AF72" s="45">
        <v>0</v>
      </c>
      <c r="AG72" s="45">
        <v>0</v>
      </c>
      <c r="AH72" s="45">
        <v>0</v>
      </c>
      <c r="AI72" s="45">
        <v>0</v>
      </c>
      <c r="AJ72" s="45">
        <v>0</v>
      </c>
      <c r="AK72" s="45">
        <v>0</v>
      </c>
      <c r="AL72" s="185" t="s">
        <v>179</v>
      </c>
      <c r="AM72" s="185"/>
      <c r="AO72" s="90" t="s">
        <v>4</v>
      </c>
      <c r="AP72" s="45">
        <v>0</v>
      </c>
      <c r="AQ72" s="45">
        <v>0</v>
      </c>
      <c r="AR72" s="45">
        <v>0</v>
      </c>
      <c r="AS72" s="45">
        <v>0</v>
      </c>
      <c r="AT72" s="45">
        <v>0</v>
      </c>
      <c r="AU72" s="45">
        <v>0</v>
      </c>
      <c r="AV72" s="45">
        <v>0</v>
      </c>
      <c r="AW72" s="45">
        <v>0</v>
      </c>
      <c r="AX72" s="45">
        <v>0</v>
      </c>
      <c r="AY72" s="185" t="s">
        <v>179</v>
      </c>
      <c r="AZ72" s="185"/>
    </row>
    <row r="73" spans="2:52" ht="15" x14ac:dyDescent="0.2">
      <c r="B73" s="90" t="s">
        <v>131</v>
      </c>
      <c r="C73" s="45">
        <v>0</v>
      </c>
      <c r="D73" s="45">
        <v>0</v>
      </c>
      <c r="E73" s="45">
        <v>0</v>
      </c>
      <c r="F73" s="45">
        <v>0.59307751445530121</v>
      </c>
      <c r="G73" s="45">
        <v>0</v>
      </c>
      <c r="H73" s="45">
        <v>0</v>
      </c>
      <c r="I73" s="45">
        <v>0.60468764007822029</v>
      </c>
      <c r="J73" s="45">
        <v>0.60468764007822029</v>
      </c>
      <c r="K73" s="45">
        <v>0.60468764007822029</v>
      </c>
      <c r="L73" s="185" t="s">
        <v>179</v>
      </c>
      <c r="M73" s="185"/>
      <c r="O73" s="90" t="s">
        <v>131</v>
      </c>
      <c r="P73" s="45">
        <v>0</v>
      </c>
      <c r="Q73" s="45">
        <v>0</v>
      </c>
      <c r="R73" s="45">
        <v>0</v>
      </c>
      <c r="S73" s="45">
        <v>0.39865261411062192</v>
      </c>
      <c r="T73" s="45">
        <v>0</v>
      </c>
      <c r="U73" s="45">
        <v>0</v>
      </c>
      <c r="V73" s="45">
        <v>0.40799370477592334</v>
      </c>
      <c r="W73" s="45">
        <v>0.40799370477592334</v>
      </c>
      <c r="X73" s="45">
        <v>0.40799370477592334</v>
      </c>
      <c r="Y73" s="185" t="s">
        <v>179</v>
      </c>
      <c r="Z73" s="45"/>
      <c r="AB73" s="90" t="s">
        <v>131</v>
      </c>
      <c r="AC73" s="45">
        <v>0</v>
      </c>
      <c r="AD73" s="45">
        <v>0</v>
      </c>
      <c r="AE73" s="45">
        <v>0</v>
      </c>
      <c r="AF73" s="45">
        <v>0.76261317644637405</v>
      </c>
      <c r="AG73" s="45">
        <v>0</v>
      </c>
      <c r="AH73" s="45">
        <v>0</v>
      </c>
      <c r="AI73" s="45">
        <v>0.77356637195486988</v>
      </c>
      <c r="AJ73" s="45">
        <v>0.77356637195486988</v>
      </c>
      <c r="AK73" s="45">
        <v>0.77356637195486988</v>
      </c>
      <c r="AL73" s="185" t="s">
        <v>179</v>
      </c>
      <c r="AM73" s="185"/>
      <c r="AO73" s="90" t="s">
        <v>131</v>
      </c>
      <c r="AP73" s="45">
        <v>0</v>
      </c>
      <c r="AQ73" s="45">
        <v>0</v>
      </c>
      <c r="AR73" s="45">
        <v>0</v>
      </c>
      <c r="AS73" s="45">
        <v>0.58685520486689968</v>
      </c>
      <c r="AT73" s="45">
        <v>0</v>
      </c>
      <c r="AU73" s="45">
        <v>0</v>
      </c>
      <c r="AV73" s="45">
        <v>0.59773383922180845</v>
      </c>
      <c r="AW73" s="45">
        <v>0.59773383922180845</v>
      </c>
      <c r="AX73" s="45">
        <v>0.59773383922180845</v>
      </c>
      <c r="AY73" s="185" t="s">
        <v>179</v>
      </c>
      <c r="AZ73" s="185"/>
    </row>
    <row r="74" spans="2:52" ht="15" x14ac:dyDescent="0.2">
      <c r="B74" s="90" t="s">
        <v>133</v>
      </c>
      <c r="C74" s="45">
        <v>0</v>
      </c>
      <c r="D74" s="45">
        <v>0</v>
      </c>
      <c r="E74" s="45">
        <v>0</v>
      </c>
      <c r="F74" s="45">
        <v>0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185" t="s">
        <v>179</v>
      </c>
      <c r="M74" s="185"/>
      <c r="O74" s="90" t="s">
        <v>133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185" t="s">
        <v>179</v>
      </c>
      <c r="Z74" s="45"/>
      <c r="AB74" s="90" t="s">
        <v>133</v>
      </c>
      <c r="AC74" s="45">
        <v>0</v>
      </c>
      <c r="AD74" s="45">
        <v>0</v>
      </c>
      <c r="AE74" s="45">
        <v>0</v>
      </c>
      <c r="AF74" s="45">
        <v>0</v>
      </c>
      <c r="AG74" s="45">
        <v>0</v>
      </c>
      <c r="AH74" s="45">
        <v>0</v>
      </c>
      <c r="AI74" s="45">
        <v>0</v>
      </c>
      <c r="AJ74" s="45">
        <v>0</v>
      </c>
      <c r="AK74" s="45">
        <v>0</v>
      </c>
      <c r="AL74" s="185" t="s">
        <v>179</v>
      </c>
      <c r="AM74" s="185"/>
      <c r="AO74" s="90" t="s">
        <v>133</v>
      </c>
      <c r="AP74" s="45">
        <v>0</v>
      </c>
      <c r="AQ74" s="45">
        <v>0</v>
      </c>
      <c r="AR74" s="45">
        <v>0</v>
      </c>
      <c r="AS74" s="45">
        <v>0</v>
      </c>
      <c r="AT74" s="45">
        <v>0</v>
      </c>
      <c r="AU74" s="45">
        <v>0</v>
      </c>
      <c r="AV74" s="45">
        <v>0</v>
      </c>
      <c r="AW74" s="45">
        <v>0</v>
      </c>
      <c r="AX74" s="45">
        <v>0</v>
      </c>
      <c r="AY74" s="185" t="s">
        <v>179</v>
      </c>
      <c r="AZ74" s="185"/>
    </row>
    <row r="75" spans="2:52" ht="15" x14ac:dyDescent="0.2">
      <c r="B75" s="90" t="s">
        <v>55</v>
      </c>
      <c r="C75" s="45">
        <v>0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185" t="s">
        <v>179</v>
      </c>
      <c r="M75" s="185"/>
      <c r="O75" s="90" t="s">
        <v>55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5">
        <v>0</v>
      </c>
      <c r="X75" s="45">
        <v>0</v>
      </c>
      <c r="Y75" s="185" t="s">
        <v>179</v>
      </c>
      <c r="Z75" s="45"/>
      <c r="AB75" s="90" t="s">
        <v>55</v>
      </c>
      <c r="AC75" s="45">
        <v>0</v>
      </c>
      <c r="AD75" s="45">
        <v>0</v>
      </c>
      <c r="AE75" s="45">
        <v>0</v>
      </c>
      <c r="AF75" s="45">
        <v>0</v>
      </c>
      <c r="AG75" s="45">
        <v>0</v>
      </c>
      <c r="AH75" s="45">
        <v>0</v>
      </c>
      <c r="AI75" s="45">
        <v>0</v>
      </c>
      <c r="AJ75" s="45">
        <v>0</v>
      </c>
      <c r="AK75" s="45">
        <v>0</v>
      </c>
      <c r="AL75" s="185" t="s">
        <v>179</v>
      </c>
      <c r="AM75" s="185"/>
      <c r="AO75" s="90" t="s">
        <v>55</v>
      </c>
      <c r="AP75" s="45">
        <v>0</v>
      </c>
      <c r="AQ75" s="45">
        <v>0</v>
      </c>
      <c r="AR75" s="45">
        <v>0</v>
      </c>
      <c r="AS75" s="45">
        <v>0</v>
      </c>
      <c r="AT75" s="45">
        <v>0</v>
      </c>
      <c r="AU75" s="45">
        <v>0</v>
      </c>
      <c r="AV75" s="45">
        <v>0</v>
      </c>
      <c r="AW75" s="45">
        <v>0</v>
      </c>
      <c r="AX75" s="45">
        <v>0</v>
      </c>
      <c r="AY75" s="185" t="s">
        <v>179</v>
      </c>
      <c r="AZ75" s="185"/>
    </row>
    <row r="76" spans="2:52" ht="15.75" thickBot="1" x14ac:dyDescent="0.25">
      <c r="B76" s="90" t="s">
        <v>51</v>
      </c>
      <c r="C76" s="49">
        <v>68.742850382043684</v>
      </c>
      <c r="D76" s="49">
        <v>331.61501515248995</v>
      </c>
      <c r="E76" s="49">
        <v>107.999538678165</v>
      </c>
      <c r="F76" s="49">
        <v>194.17039611454919</v>
      </c>
      <c r="G76" s="49">
        <v>177.00415344488701</v>
      </c>
      <c r="H76" s="49">
        <v>52.066175842751363</v>
      </c>
      <c r="I76" s="49">
        <v>439.17455708324673</v>
      </c>
      <c r="J76" s="49">
        <v>381.35146970411608</v>
      </c>
      <c r="K76" s="49">
        <v>419.18326948929888</v>
      </c>
      <c r="L76" s="49">
        <v>534.23830927718723</v>
      </c>
      <c r="M76" s="49">
        <v>566.94435736832452</v>
      </c>
      <c r="O76" s="90" t="s">
        <v>51</v>
      </c>
      <c r="P76" s="49">
        <v>10.085354956382716</v>
      </c>
      <c r="Q76" s="49">
        <v>10.085354956382716</v>
      </c>
      <c r="R76" s="49">
        <v>-27.512335243536469</v>
      </c>
      <c r="S76" s="49">
        <v>-42.916104848172708</v>
      </c>
      <c r="T76" s="49">
        <v>-27.489863855830251</v>
      </c>
      <c r="U76" s="49">
        <v>-93.131564132245572</v>
      </c>
      <c r="V76" s="49">
        <v>-21.09596436610752</v>
      </c>
      <c r="W76" s="49">
        <v>-21.09596436610752</v>
      </c>
      <c r="X76" s="49">
        <v>-20.508784759415374</v>
      </c>
      <c r="Y76" s="49">
        <v>0.91848437560928176</v>
      </c>
      <c r="Z76" s="49">
        <v>19.35347869913128</v>
      </c>
      <c r="AB76" s="90" t="s">
        <v>51</v>
      </c>
      <c r="AC76" s="49">
        <v>290.05471971406092</v>
      </c>
      <c r="AD76" s="49">
        <v>677.46380817772138</v>
      </c>
      <c r="AE76" s="49">
        <v>284.20935794521915</v>
      </c>
      <c r="AF76" s="49">
        <v>400.40131255971693</v>
      </c>
      <c r="AG76" s="49">
        <v>416.28983994907264</v>
      </c>
      <c r="AH76" s="49">
        <v>244.59583198743513</v>
      </c>
      <c r="AI76" s="49">
        <v>784.00277804241784</v>
      </c>
      <c r="AJ76" s="49">
        <v>731.2863808846821</v>
      </c>
      <c r="AK76" s="49">
        <v>773.43956436999508</v>
      </c>
      <c r="AL76" s="49">
        <v>959.25697111482998</v>
      </c>
      <c r="AM76" s="49">
        <v>1006.6904732485666</v>
      </c>
      <c r="AO76" s="90" t="s">
        <v>51</v>
      </c>
      <c r="AP76" s="49">
        <v>109.40644385863274</v>
      </c>
      <c r="AQ76" s="49">
        <v>337.69479835977103</v>
      </c>
      <c r="AR76" s="49">
        <v>118.1740250145032</v>
      </c>
      <c r="AS76" s="49">
        <v>186.45649998516063</v>
      </c>
      <c r="AT76" s="49">
        <v>185.7020707457541</v>
      </c>
      <c r="AU76" s="49">
        <v>63.89915488517309</v>
      </c>
      <c r="AV76" s="49">
        <v>410.31398196070097</v>
      </c>
      <c r="AW76" s="49">
        <v>368.22333898170172</v>
      </c>
      <c r="AX76" s="49">
        <v>397.82432964729441</v>
      </c>
      <c r="AY76" s="49">
        <v>507.16301851120363</v>
      </c>
      <c r="AZ76" s="49">
        <v>539.98316667108668</v>
      </c>
    </row>
    <row r="77" spans="2:52" ht="15" thickTop="1" x14ac:dyDescent="0.2">
      <c r="C77" s="46"/>
      <c r="D77" s="46"/>
      <c r="E77" s="46"/>
      <c r="F77" s="46"/>
      <c r="G77" s="46"/>
      <c r="H77" s="46"/>
      <c r="I77" s="46"/>
      <c r="J77" s="46"/>
      <c r="K77" s="46"/>
      <c r="L77" s="46"/>
      <c r="M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</row>
    <row r="78" spans="2:52" x14ac:dyDescent="0.2">
      <c r="C78" s="46"/>
      <c r="D78" s="46"/>
      <c r="E78" s="46"/>
      <c r="F78" s="46"/>
      <c r="G78" s="46"/>
      <c r="H78" s="46"/>
      <c r="I78" s="46"/>
      <c r="J78" s="46"/>
      <c r="K78" s="46"/>
      <c r="L78" s="46"/>
      <c r="M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</row>
    <row r="79" spans="2:52" x14ac:dyDescent="0.2">
      <c r="L79" s="146"/>
      <c r="M79" s="146"/>
      <c r="Y79" s="146"/>
      <c r="Z79" s="146"/>
      <c r="AL79" s="146"/>
      <c r="AM79" s="146"/>
      <c r="AY79" s="146"/>
      <c r="AZ79" s="146"/>
    </row>
    <row r="80" spans="2:52" x14ac:dyDescent="0.2">
      <c r="AY80" s="153"/>
      <c r="AZ80" s="153"/>
    </row>
    <row r="97" spans="2:52" s="117" customFormat="1" x14ac:dyDescent="0.2"/>
    <row r="98" spans="2:52" s="117" customFormat="1" x14ac:dyDescent="0.2"/>
    <row r="99" spans="2:52" s="117" customFormat="1" x14ac:dyDescent="0.2"/>
    <row r="100" spans="2:52" s="117" customFormat="1" x14ac:dyDescent="0.2"/>
    <row r="102" spans="2:52" ht="15" hidden="1" x14ac:dyDescent="0.25">
      <c r="B102" s="47" t="s">
        <v>57</v>
      </c>
      <c r="C102" s="30" t="str">
        <f>C$40</f>
        <v>Central</v>
      </c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O102" s="47" t="s">
        <v>57</v>
      </c>
      <c r="P102" s="30" t="str">
        <f>P$40</f>
        <v>Low</v>
      </c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B102" s="47" t="s">
        <v>57</v>
      </c>
      <c r="AC102" s="30" t="str">
        <f>AC$40</f>
        <v>High</v>
      </c>
      <c r="AD102" s="19"/>
      <c r="AE102" s="19"/>
      <c r="AF102" s="19"/>
      <c r="AG102" s="19"/>
      <c r="AH102" s="19"/>
      <c r="AI102" s="19"/>
      <c r="AJ102" s="19"/>
      <c r="AK102" s="19"/>
      <c r="AL102" s="19"/>
      <c r="AM102" s="19"/>
      <c r="AO102" s="47" t="s">
        <v>57</v>
      </c>
      <c r="AP102" s="30" t="str">
        <f>AO$40</f>
        <v>Weighted</v>
      </c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</row>
    <row r="103" spans="2:52" hidden="1" x14ac:dyDescent="0.2"/>
    <row r="104" spans="2:52" hidden="1" x14ac:dyDescent="0.2">
      <c r="J104" s="13"/>
      <c r="K104" s="13"/>
    </row>
    <row r="105" spans="2:52" hidden="1" x14ac:dyDescent="0.2"/>
    <row r="106" spans="2:52" hidden="1" x14ac:dyDescent="0.2"/>
    <row r="107" spans="2:52" hidden="1" x14ac:dyDescent="0.2"/>
    <row r="108" spans="2:52" hidden="1" x14ac:dyDescent="0.2"/>
    <row r="109" spans="2:52" hidden="1" x14ac:dyDescent="0.2"/>
    <row r="110" spans="2:52" hidden="1" x14ac:dyDescent="0.2"/>
    <row r="111" spans="2:52" hidden="1" x14ac:dyDescent="0.2"/>
    <row r="112" spans="2:52" hidden="1" x14ac:dyDescent="0.2"/>
    <row r="113" spans="2:52" hidden="1" x14ac:dyDescent="0.2"/>
    <row r="114" spans="2:52" hidden="1" x14ac:dyDescent="0.2"/>
    <row r="115" spans="2:52" hidden="1" x14ac:dyDescent="0.2"/>
    <row r="116" spans="2:52" hidden="1" x14ac:dyDescent="0.2"/>
    <row r="117" spans="2:52" hidden="1" x14ac:dyDescent="0.2"/>
    <row r="118" spans="2:52" hidden="1" x14ac:dyDescent="0.2"/>
    <row r="119" spans="2:52" hidden="1" x14ac:dyDescent="0.2"/>
    <row r="122" spans="2:52" s="108" customFormat="1" ht="15.75" x14ac:dyDescent="0.25">
      <c r="B122" s="108" t="s">
        <v>155</v>
      </c>
    </row>
    <row r="124" spans="2:52" ht="15.75" x14ac:dyDescent="0.25">
      <c r="B124" s="143" t="s">
        <v>21</v>
      </c>
      <c r="C124" s="143" t="s">
        <v>13</v>
      </c>
      <c r="D124" s="143" t="s">
        <v>76</v>
      </c>
      <c r="E124" s="143" t="s">
        <v>63</v>
      </c>
      <c r="F124" s="143" t="s">
        <v>111</v>
      </c>
      <c r="G124" s="143" t="s">
        <v>50</v>
      </c>
      <c r="H124" s="143" t="s">
        <v>53</v>
      </c>
      <c r="I124" s="157"/>
      <c r="J124" s="157"/>
      <c r="K124" s="157"/>
      <c r="M124"/>
      <c r="Z124"/>
      <c r="AM124"/>
      <c r="AZ124"/>
    </row>
    <row r="125" spans="2:52" ht="15" x14ac:dyDescent="0.2">
      <c r="B125" s="90" t="s">
        <v>77</v>
      </c>
      <c r="C125" s="90" t="s">
        <v>52</v>
      </c>
      <c r="D125" s="169">
        <v>68.742850382043684</v>
      </c>
      <c r="E125" s="169">
        <v>10.085354956382744</v>
      </c>
      <c r="F125" s="169">
        <v>290.05471971406104</v>
      </c>
      <c r="G125" s="169">
        <v>109.40644385863278</v>
      </c>
      <c r="H125" s="170">
        <v>10</v>
      </c>
      <c r="I125" s="157"/>
      <c r="J125" s="157"/>
      <c r="K125" s="157"/>
      <c r="M125"/>
      <c r="Z125"/>
      <c r="AM125"/>
      <c r="AZ125"/>
    </row>
    <row r="126" spans="2:52" ht="15" x14ac:dyDescent="0.2">
      <c r="B126" s="90" t="s">
        <v>78</v>
      </c>
      <c r="C126" s="90" t="s">
        <v>52</v>
      </c>
      <c r="D126" s="169">
        <v>331.61501515249</v>
      </c>
      <c r="E126" s="169">
        <v>10.085354956382744</v>
      </c>
      <c r="F126" s="169">
        <v>677.46380817772138</v>
      </c>
      <c r="G126" s="169">
        <v>337.69479835977103</v>
      </c>
      <c r="H126" s="170">
        <v>6</v>
      </c>
      <c r="I126" s="157"/>
      <c r="J126" s="157"/>
      <c r="K126" s="157"/>
      <c r="M126"/>
      <c r="Z126"/>
      <c r="AM126"/>
      <c r="AZ126"/>
    </row>
    <row r="127" spans="2:52" ht="15" x14ac:dyDescent="0.2">
      <c r="B127" s="90" t="s">
        <v>79</v>
      </c>
      <c r="C127" s="90" t="s">
        <v>52</v>
      </c>
      <c r="D127" s="169">
        <v>107.99953867816497</v>
      </c>
      <c r="E127" s="169">
        <v>-27.512335243536469</v>
      </c>
      <c r="F127" s="169">
        <v>284.20935794521921</v>
      </c>
      <c r="G127" s="169">
        <v>118.17402501450319</v>
      </c>
      <c r="H127" s="170">
        <v>9</v>
      </c>
      <c r="I127" s="157"/>
      <c r="J127" s="157"/>
      <c r="K127" s="157"/>
      <c r="M127"/>
      <c r="Z127"/>
      <c r="AM127"/>
      <c r="AZ127"/>
    </row>
    <row r="128" spans="2:52" ht="15" x14ac:dyDescent="0.2">
      <c r="B128" s="90" t="s">
        <v>80</v>
      </c>
      <c r="C128" s="90" t="s">
        <v>52</v>
      </c>
      <c r="D128" s="169">
        <v>194.17039611454913</v>
      </c>
      <c r="E128" s="169">
        <v>-42.916104848172687</v>
      </c>
      <c r="F128" s="169">
        <v>400.40131255971698</v>
      </c>
      <c r="G128" s="169">
        <v>186.45649998516066</v>
      </c>
      <c r="H128" s="170">
        <v>7</v>
      </c>
      <c r="I128" s="157"/>
      <c r="J128" s="157"/>
      <c r="K128" s="157"/>
      <c r="M128"/>
      <c r="Z128"/>
      <c r="AM128"/>
      <c r="AZ128"/>
    </row>
    <row r="129" spans="2:52" ht="15" x14ac:dyDescent="0.2">
      <c r="B129" s="90" t="s">
        <v>81</v>
      </c>
      <c r="C129" s="90" t="s">
        <v>52</v>
      </c>
      <c r="D129" s="169">
        <v>177.00415344488701</v>
      </c>
      <c r="E129" s="169">
        <v>-27.489863855830247</v>
      </c>
      <c r="F129" s="169">
        <v>416.28983994907259</v>
      </c>
      <c r="G129" s="169">
        <v>185.7020707457541</v>
      </c>
      <c r="H129" s="170">
        <v>8</v>
      </c>
      <c r="I129" s="157"/>
      <c r="J129" s="157"/>
      <c r="K129" s="157"/>
      <c r="M129"/>
      <c r="Z129"/>
      <c r="AM129"/>
      <c r="AZ129"/>
    </row>
    <row r="130" spans="2:52" ht="15" x14ac:dyDescent="0.2">
      <c r="B130" s="90" t="s">
        <v>82</v>
      </c>
      <c r="C130" s="90" t="s">
        <v>52</v>
      </c>
      <c r="D130" s="169">
        <v>52.066175842751385</v>
      </c>
      <c r="E130" s="169">
        <v>-93.131564132245543</v>
      </c>
      <c r="F130" s="169">
        <v>244.5958319874351</v>
      </c>
      <c r="G130" s="169">
        <v>63.899154885173083</v>
      </c>
      <c r="H130" s="170">
        <v>12</v>
      </c>
      <c r="I130" s="157"/>
      <c r="J130" s="157"/>
      <c r="K130" s="157"/>
      <c r="M130"/>
      <c r="Z130"/>
      <c r="AM130"/>
      <c r="AZ130"/>
    </row>
    <row r="131" spans="2:52" ht="15" x14ac:dyDescent="0.2">
      <c r="B131" s="90" t="s">
        <v>83</v>
      </c>
      <c r="C131" s="90" t="s">
        <v>52</v>
      </c>
      <c r="D131" s="169">
        <v>439.1745570832469</v>
      </c>
      <c r="E131" s="169">
        <v>-21.095964366107491</v>
      </c>
      <c r="F131" s="169">
        <v>784.00277804241784</v>
      </c>
      <c r="G131" s="169">
        <v>410.31398196070103</v>
      </c>
      <c r="H131" s="170">
        <v>3</v>
      </c>
      <c r="I131" s="157"/>
      <c r="J131" s="157"/>
      <c r="K131" s="157"/>
      <c r="M131"/>
      <c r="Z131"/>
      <c r="AM131"/>
      <c r="AZ131"/>
    </row>
    <row r="132" spans="2:52" ht="15" x14ac:dyDescent="0.2">
      <c r="B132" s="90" t="s">
        <v>84</v>
      </c>
      <c r="C132" s="90" t="s">
        <v>52</v>
      </c>
      <c r="D132" s="169">
        <v>381.35146970411603</v>
      </c>
      <c r="E132" s="169">
        <v>-21.095964366107491</v>
      </c>
      <c r="F132" s="169">
        <v>731.28638088468233</v>
      </c>
      <c r="G132" s="169">
        <v>368.22333898170172</v>
      </c>
      <c r="H132" s="170">
        <v>5</v>
      </c>
      <c r="I132" s="157"/>
      <c r="J132" s="157"/>
      <c r="K132" s="157"/>
      <c r="M132"/>
      <c r="Z132"/>
      <c r="AM132"/>
      <c r="AZ132"/>
    </row>
    <row r="133" spans="2:52" ht="15" x14ac:dyDescent="0.2">
      <c r="B133" s="90" t="s">
        <v>85</v>
      </c>
      <c r="C133" s="90" t="s">
        <v>52</v>
      </c>
      <c r="D133" s="169">
        <v>419.18326948929905</v>
      </c>
      <c r="E133" s="169">
        <v>-20.508784759415356</v>
      </c>
      <c r="F133" s="169">
        <v>773.43956436999497</v>
      </c>
      <c r="G133" s="169">
        <v>397.82432964729441</v>
      </c>
      <c r="H133" s="170">
        <v>4</v>
      </c>
      <c r="I133" s="157"/>
      <c r="J133" s="157"/>
      <c r="K133" s="157"/>
      <c r="M133"/>
      <c r="Z133"/>
      <c r="AM133"/>
      <c r="AZ133"/>
    </row>
    <row r="134" spans="2:52" ht="15" x14ac:dyDescent="0.2">
      <c r="B134" s="90" t="s">
        <v>134</v>
      </c>
      <c r="C134" s="90" t="s">
        <v>52</v>
      </c>
      <c r="D134" s="169">
        <v>85.553777323842795</v>
      </c>
      <c r="E134" s="169">
        <v>-53.896982479403647</v>
      </c>
      <c r="F134" s="169">
        <v>268.16019641928108</v>
      </c>
      <c r="G134" s="169">
        <v>96.342692146890755</v>
      </c>
      <c r="H134" s="170">
        <v>11</v>
      </c>
      <c r="I134" s="157"/>
      <c r="J134" s="157"/>
      <c r="K134" s="157"/>
      <c r="M134"/>
      <c r="Z134"/>
      <c r="AM134"/>
      <c r="AZ134"/>
    </row>
    <row r="135" spans="2:52" ht="15" x14ac:dyDescent="0.2">
      <c r="B135" s="90" t="s">
        <v>101</v>
      </c>
      <c r="C135" s="90" t="s">
        <v>52</v>
      </c>
      <c r="D135" s="169">
        <v>534.23830927718757</v>
      </c>
      <c r="E135" s="169">
        <v>0.91848437560931795</v>
      </c>
      <c r="F135" s="169">
        <v>959.25697111482998</v>
      </c>
      <c r="G135" s="169">
        <v>507.16301851120363</v>
      </c>
      <c r="H135" s="170">
        <v>2</v>
      </c>
      <c r="I135" s="157"/>
      <c r="J135" s="157"/>
      <c r="K135" s="157"/>
      <c r="M135"/>
      <c r="Z135"/>
      <c r="AM135"/>
      <c r="AZ135"/>
    </row>
    <row r="136" spans="2:52" ht="15" x14ac:dyDescent="0.2">
      <c r="B136" s="90" t="s">
        <v>102</v>
      </c>
      <c r="C136" s="90" t="s">
        <v>52</v>
      </c>
      <c r="D136" s="169">
        <v>566.94435736832452</v>
      </c>
      <c r="E136" s="169">
        <v>19.353478699131294</v>
      </c>
      <c r="F136" s="169">
        <v>1006.6904732485664</v>
      </c>
      <c r="G136" s="169">
        <v>539.98316667108668</v>
      </c>
      <c r="H136" s="170">
        <v>1</v>
      </c>
      <c r="I136" s="157"/>
      <c r="J136" s="157"/>
      <c r="K136" s="157"/>
      <c r="M136"/>
      <c r="Z136"/>
      <c r="AM136"/>
      <c r="AZ136"/>
    </row>
    <row r="141" spans="2:52" ht="15.75" x14ac:dyDescent="0.25">
      <c r="B141" s="108" t="s">
        <v>150</v>
      </c>
      <c r="C141" s="108"/>
      <c r="D141" s="108"/>
    </row>
    <row r="142" spans="2:52" ht="15.75" x14ac:dyDescent="0.25">
      <c r="B142" s="143"/>
      <c r="C142" s="143" t="s">
        <v>76</v>
      </c>
      <c r="D142" s="143" t="s">
        <v>166</v>
      </c>
    </row>
    <row r="143" spans="2:52" ht="15" x14ac:dyDescent="0.2">
      <c r="B143" s="90" t="s">
        <v>77</v>
      </c>
      <c r="C143" s="172">
        <f>D125</f>
        <v>68.742850382043684</v>
      </c>
      <c r="D143" s="172">
        <v>-67.378766666215739</v>
      </c>
    </row>
    <row r="144" spans="2:52" ht="15" x14ac:dyDescent="0.2">
      <c r="B144" s="90" t="s">
        <v>78</v>
      </c>
      <c r="C144" s="172">
        <f t="shared" ref="C144:C154" si="2">D126</f>
        <v>331.61501515249</v>
      </c>
      <c r="D144" s="172">
        <v>-38.599929900248419</v>
      </c>
    </row>
    <row r="145" spans="2:4" ht="15" x14ac:dyDescent="0.2">
      <c r="B145" s="90" t="s">
        <v>79</v>
      </c>
      <c r="C145" s="172">
        <f t="shared" si="2"/>
        <v>107.99953867816497</v>
      </c>
      <c r="D145" s="172">
        <v>-62.850833702166696</v>
      </c>
    </row>
    <row r="146" spans="2:4" ht="15" x14ac:dyDescent="0.2">
      <c r="B146" s="90" t="s">
        <v>80</v>
      </c>
      <c r="C146" s="172">
        <f t="shared" si="2"/>
        <v>194.17039611454913</v>
      </c>
      <c r="D146" s="172">
        <v>-45.016158932908354</v>
      </c>
    </row>
    <row r="147" spans="2:4" ht="15" x14ac:dyDescent="0.2">
      <c r="B147" s="90" t="s">
        <v>81</v>
      </c>
      <c r="C147" s="172">
        <f t="shared" si="2"/>
        <v>177.00415344488701</v>
      </c>
      <c r="D147" s="172">
        <v>-85.809361907622758</v>
      </c>
    </row>
    <row r="148" spans="2:4" ht="15" x14ac:dyDescent="0.2">
      <c r="B148" s="90" t="s">
        <v>82</v>
      </c>
      <c r="C148" s="172">
        <f t="shared" si="2"/>
        <v>52.066175842751385</v>
      </c>
      <c r="D148" s="172">
        <v>-118.7841965375803</v>
      </c>
    </row>
    <row r="149" spans="2:4" ht="15" x14ac:dyDescent="0.2">
      <c r="B149" s="90" t="s">
        <v>83</v>
      </c>
      <c r="C149" s="172">
        <f t="shared" si="2"/>
        <v>439.1745570832469</v>
      </c>
      <c r="D149" s="172">
        <v>1.0945246436608136</v>
      </c>
    </row>
    <row r="150" spans="2:4" ht="15" x14ac:dyDescent="0.2">
      <c r="B150" s="90" t="s">
        <v>84</v>
      </c>
      <c r="C150" s="172">
        <f t="shared" si="2"/>
        <v>381.35146970411603</v>
      </c>
      <c r="D150" s="172">
        <v>-56.728562735469865</v>
      </c>
    </row>
    <row r="151" spans="2:4" ht="15" x14ac:dyDescent="0.2">
      <c r="B151" s="90" t="s">
        <v>85</v>
      </c>
      <c r="C151" s="172">
        <f t="shared" si="2"/>
        <v>419.18326948929905</v>
      </c>
      <c r="D151" s="172">
        <v>-18.896762950287055</v>
      </c>
    </row>
    <row r="152" spans="2:4" ht="15" x14ac:dyDescent="0.2">
      <c r="B152" s="90" t="s">
        <v>134</v>
      </c>
      <c r="C152" s="172">
        <f t="shared" si="2"/>
        <v>85.553777323842795</v>
      </c>
      <c r="D152" s="172">
        <v>-85.296595056488897</v>
      </c>
    </row>
    <row r="153" spans="2:4" ht="15" x14ac:dyDescent="0.2">
      <c r="B153" s="90" t="s">
        <v>101</v>
      </c>
      <c r="C153" s="172">
        <f t="shared" si="2"/>
        <v>534.23830927718757</v>
      </c>
      <c r="D153" s="172">
        <v>3.0910453042809962</v>
      </c>
    </row>
    <row r="154" spans="2:4" ht="15" x14ac:dyDescent="0.2">
      <c r="B154" s="90" t="s">
        <v>102</v>
      </c>
      <c r="C154" s="172">
        <f t="shared" si="2"/>
        <v>566.94435736832452</v>
      </c>
      <c r="D154" s="172">
        <v>22.149430938311294</v>
      </c>
    </row>
    <row r="155" spans="2:4" x14ac:dyDescent="0.2">
      <c r="C155" s="148"/>
      <c r="D155" s="148"/>
    </row>
    <row r="157" spans="2:4" ht="15.75" x14ac:dyDescent="0.25">
      <c r="B157" s="108" t="s">
        <v>149</v>
      </c>
      <c r="C157" s="108"/>
      <c r="D157" s="108"/>
    </row>
    <row r="158" spans="2:4" ht="15.75" x14ac:dyDescent="0.25">
      <c r="B158" s="143"/>
      <c r="C158" s="143" t="s">
        <v>50</v>
      </c>
      <c r="D158" s="143" t="s">
        <v>166</v>
      </c>
    </row>
    <row r="159" spans="2:4" ht="15" x14ac:dyDescent="0.2">
      <c r="B159" s="90" t="s">
        <v>77</v>
      </c>
      <c r="C159" s="172">
        <f>G125</f>
        <v>109.40644385863278</v>
      </c>
      <c r="D159" s="172">
        <v>109.40644385863278</v>
      </c>
    </row>
    <row r="160" spans="2:4" ht="15" x14ac:dyDescent="0.2">
      <c r="B160" s="90" t="s">
        <v>78</v>
      </c>
      <c r="C160" s="172">
        <f t="shared" ref="C160:C170" si="3">G126</f>
        <v>337.69479835977103</v>
      </c>
      <c r="D160" s="172">
        <v>337.69479835977103</v>
      </c>
    </row>
    <row r="161" spans="2:4" ht="15" x14ac:dyDescent="0.2">
      <c r="B161" s="90" t="s">
        <v>79</v>
      </c>
      <c r="C161" s="172">
        <f t="shared" si="3"/>
        <v>118.17402501450319</v>
      </c>
      <c r="D161" s="172">
        <v>118.17402501450319</v>
      </c>
    </row>
    <row r="162" spans="2:4" ht="15" x14ac:dyDescent="0.2">
      <c r="B162" s="90" t="s">
        <v>80</v>
      </c>
      <c r="C162" s="172">
        <f t="shared" si="3"/>
        <v>186.45649998516066</v>
      </c>
      <c r="D162" s="172">
        <v>186.45649998516066</v>
      </c>
    </row>
    <row r="163" spans="2:4" ht="15" x14ac:dyDescent="0.2">
      <c r="B163" s="90" t="s">
        <v>81</v>
      </c>
      <c r="C163" s="172">
        <f t="shared" si="3"/>
        <v>185.7020707457541</v>
      </c>
      <c r="D163" s="172">
        <v>185.7020707457541</v>
      </c>
    </row>
    <row r="164" spans="2:4" ht="15" x14ac:dyDescent="0.2">
      <c r="B164" s="90" t="s">
        <v>82</v>
      </c>
      <c r="C164" s="172">
        <f t="shared" si="3"/>
        <v>63.899154885173083</v>
      </c>
      <c r="D164" s="172">
        <v>63.899154885173083</v>
      </c>
    </row>
    <row r="165" spans="2:4" ht="15" x14ac:dyDescent="0.2">
      <c r="B165" s="90" t="s">
        <v>83</v>
      </c>
      <c r="C165" s="172">
        <f t="shared" si="3"/>
        <v>410.31398196070103</v>
      </c>
      <c r="D165" s="172">
        <v>410.31398196070103</v>
      </c>
    </row>
    <row r="166" spans="2:4" ht="15" x14ac:dyDescent="0.2">
      <c r="B166" s="90" t="s">
        <v>84</v>
      </c>
      <c r="C166" s="172">
        <f t="shared" si="3"/>
        <v>368.22333898170172</v>
      </c>
      <c r="D166" s="172">
        <v>368.22333898170172</v>
      </c>
    </row>
    <row r="167" spans="2:4" ht="15" x14ac:dyDescent="0.2">
      <c r="B167" s="90" t="s">
        <v>85</v>
      </c>
      <c r="C167" s="172">
        <f t="shared" si="3"/>
        <v>397.82432964729441</v>
      </c>
      <c r="D167" s="172">
        <v>397.82432964729441</v>
      </c>
    </row>
    <row r="168" spans="2:4" ht="15" x14ac:dyDescent="0.2">
      <c r="B168" s="90" t="s">
        <v>134</v>
      </c>
      <c r="C168" s="172">
        <f t="shared" si="3"/>
        <v>96.342692146890755</v>
      </c>
      <c r="D168" s="172">
        <v>96.342692146890755</v>
      </c>
    </row>
    <row r="169" spans="2:4" ht="15" x14ac:dyDescent="0.2">
      <c r="B169" s="90" t="s">
        <v>101</v>
      </c>
      <c r="C169" s="172">
        <f t="shared" si="3"/>
        <v>507.16301851120363</v>
      </c>
      <c r="D169" s="172">
        <v>515.93946577031375</v>
      </c>
    </row>
    <row r="170" spans="2:4" ht="15" x14ac:dyDescent="0.2">
      <c r="B170" s="90" t="s">
        <v>102</v>
      </c>
      <c r="C170" s="172">
        <f t="shared" si="3"/>
        <v>539.98316667108668</v>
      </c>
      <c r="D170" s="172">
        <v>546.46483178185736</v>
      </c>
    </row>
    <row r="177" spans="2:4" ht="15.75" x14ac:dyDescent="0.25">
      <c r="B177" s="143" t="s">
        <v>151</v>
      </c>
      <c r="C177" s="143"/>
      <c r="D177" s="143"/>
    </row>
    <row r="178" spans="2:4" ht="15" x14ac:dyDescent="0.2">
      <c r="B178" s="90"/>
      <c r="C178" s="90" t="s">
        <v>77</v>
      </c>
      <c r="D178" s="172">
        <v>27.124071318358862</v>
      </c>
    </row>
    <row r="179" spans="2:4" ht="15" x14ac:dyDescent="0.2">
      <c r="B179" s="90"/>
      <c r="C179" s="90" t="s">
        <v>78</v>
      </c>
      <c r="D179" s="172">
        <v>294.47462302652974</v>
      </c>
    </row>
    <row r="180" spans="2:4" ht="15" x14ac:dyDescent="0.2">
      <c r="B180" s="90"/>
      <c r="C180" s="90" t="s">
        <v>79</v>
      </c>
      <c r="D180" s="172">
        <v>82.567060509674349</v>
      </c>
    </row>
    <row r="181" spans="2:4" ht="15" x14ac:dyDescent="0.2">
      <c r="B181" s="90"/>
      <c r="C181" s="90" t="s">
        <v>80</v>
      </c>
      <c r="D181" s="172">
        <v>173.57367140142028</v>
      </c>
    </row>
    <row r="182" spans="2:4" ht="15" x14ac:dyDescent="0.2">
      <c r="B182" s="90"/>
      <c r="C182" s="90" t="s">
        <v>81</v>
      </c>
      <c r="D182" s="172">
        <v>145.97256956959416</v>
      </c>
    </row>
    <row r="183" spans="2:4" ht="15" x14ac:dyDescent="0.2">
      <c r="B183" s="90"/>
      <c r="C183" s="90" t="s">
        <v>82</v>
      </c>
      <c r="D183" s="172">
        <v>15.430282188697385</v>
      </c>
    </row>
    <row r="184" spans="2:4" ht="15" x14ac:dyDescent="0.2">
      <c r="B184" s="90"/>
      <c r="C184" s="90" t="s">
        <v>83</v>
      </c>
      <c r="D184" s="172">
        <v>416.8267257215868</v>
      </c>
    </row>
    <row r="185" spans="2:4" ht="15" x14ac:dyDescent="0.2">
      <c r="B185" s="90"/>
      <c r="C185" s="90" t="s">
        <v>84</v>
      </c>
      <c r="D185" s="172">
        <v>346.57054845220279</v>
      </c>
    </row>
    <row r="186" spans="2:4" ht="15" x14ac:dyDescent="0.2">
      <c r="B186" s="90"/>
      <c r="C186" s="90" t="s">
        <v>85</v>
      </c>
      <c r="D186" s="172">
        <v>391.83937704759802</v>
      </c>
    </row>
    <row r="187" spans="2:4" ht="15" x14ac:dyDescent="0.2">
      <c r="B187" s="90"/>
      <c r="C187" s="90" t="s">
        <v>134</v>
      </c>
      <c r="D187" s="172">
        <v>55.49263831883966</v>
      </c>
    </row>
    <row r="188" spans="2:4" ht="15" x14ac:dyDescent="0.2">
      <c r="B188" s="90"/>
      <c r="C188" s="90" t="s">
        <v>101</v>
      </c>
      <c r="D188" s="172">
        <v>518.4427655110012</v>
      </c>
    </row>
    <row r="189" spans="2:4" ht="15" x14ac:dyDescent="0.2">
      <c r="B189" s="90"/>
      <c r="C189" s="90" t="s">
        <v>102</v>
      </c>
      <c r="D189" s="172">
        <v>551.14881360213826</v>
      </c>
    </row>
    <row r="190" spans="2:4" ht="15.75" x14ac:dyDescent="0.25">
      <c r="B190" s="143" t="s">
        <v>152</v>
      </c>
      <c r="C190" s="143"/>
      <c r="D190" s="143"/>
    </row>
    <row r="191" spans="2:4" ht="15" x14ac:dyDescent="0.2">
      <c r="B191" s="90"/>
      <c r="C191" s="90" t="s">
        <v>77</v>
      </c>
      <c r="D191" s="172">
        <v>110.36162944572845</v>
      </c>
    </row>
    <row r="192" spans="2:4" ht="15" x14ac:dyDescent="0.2">
      <c r="B192" s="90"/>
      <c r="C192" s="90" t="s">
        <v>78</v>
      </c>
      <c r="D192" s="172">
        <v>368.75540727845021</v>
      </c>
    </row>
    <row r="193" spans="2:4" ht="15" x14ac:dyDescent="0.2">
      <c r="B193" s="90"/>
      <c r="C193" s="90" t="s">
        <v>79</v>
      </c>
      <c r="D193" s="172">
        <v>133.43201684665564</v>
      </c>
    </row>
    <row r="194" spans="2:4" ht="15" x14ac:dyDescent="0.2">
      <c r="B194" s="90"/>
      <c r="C194" s="90" t="s">
        <v>80</v>
      </c>
      <c r="D194" s="172">
        <v>214.7671208276779</v>
      </c>
    </row>
    <row r="195" spans="2:4" ht="15" x14ac:dyDescent="0.2">
      <c r="B195" s="90"/>
      <c r="C195" s="90" t="s">
        <v>81</v>
      </c>
      <c r="D195" s="172">
        <v>208.03573732017986</v>
      </c>
    </row>
    <row r="196" spans="2:4" ht="15" x14ac:dyDescent="0.2">
      <c r="B196" s="90"/>
      <c r="C196" s="90" t="s">
        <v>82</v>
      </c>
      <c r="D196" s="172">
        <v>88.70206949680535</v>
      </c>
    </row>
    <row r="197" spans="2:4" ht="15" x14ac:dyDescent="0.2">
      <c r="B197" s="90"/>
      <c r="C197" s="90" t="s">
        <v>83</v>
      </c>
      <c r="D197" s="172">
        <v>461.52238844490682</v>
      </c>
    </row>
    <row r="198" spans="2:4" ht="15" x14ac:dyDescent="0.2">
      <c r="B198" s="90"/>
      <c r="C198" s="90" t="s">
        <v>84</v>
      </c>
      <c r="D198" s="172">
        <v>416.13239095602944</v>
      </c>
    </row>
    <row r="199" spans="2:4" ht="15" x14ac:dyDescent="0.2">
      <c r="B199" s="90"/>
      <c r="C199" s="90" t="s">
        <v>85</v>
      </c>
      <c r="D199" s="172">
        <v>446.52716193099997</v>
      </c>
    </row>
    <row r="200" spans="2:4" ht="15" x14ac:dyDescent="0.2">
      <c r="B200" s="90"/>
      <c r="C200" s="90" t="s">
        <v>134</v>
      </c>
      <c r="D200" s="172">
        <v>115.61491632884599</v>
      </c>
    </row>
    <row r="201" spans="2:4" ht="15" x14ac:dyDescent="0.2">
      <c r="B201" s="90"/>
      <c r="C201" s="90" t="s">
        <v>101</v>
      </c>
      <c r="D201" s="172">
        <v>550.03385304337371</v>
      </c>
    </row>
    <row r="202" spans="2:4" ht="15" x14ac:dyDescent="0.2">
      <c r="B202" s="90"/>
      <c r="C202" s="90" t="s">
        <v>102</v>
      </c>
      <c r="D202" s="172">
        <v>582.73990113451077</v>
      </c>
    </row>
    <row r="208" spans="2:4" ht="15.75" x14ac:dyDescent="0.25">
      <c r="B208" s="143" t="s">
        <v>153</v>
      </c>
      <c r="C208" s="143"/>
      <c r="D208" s="143"/>
    </row>
    <row r="209" spans="2:4" ht="15" x14ac:dyDescent="0.2">
      <c r="B209" s="90"/>
      <c r="C209" s="90" t="s">
        <v>77</v>
      </c>
      <c r="D209" s="172">
        <v>42.101199375864844</v>
      </c>
    </row>
    <row r="210" spans="2:4" ht="15" x14ac:dyDescent="0.2">
      <c r="B210" s="90"/>
      <c r="C210" s="90" t="s">
        <v>78</v>
      </c>
      <c r="D210" s="172">
        <v>279.49655571628062</v>
      </c>
    </row>
    <row r="211" spans="2:4" ht="15" x14ac:dyDescent="0.2">
      <c r="B211" s="90"/>
      <c r="C211" s="90" t="s">
        <v>79</v>
      </c>
      <c r="D211" s="172">
        <v>83.075628941729789</v>
      </c>
    </row>
    <row r="212" spans="2:4" ht="15" x14ac:dyDescent="0.2">
      <c r="B212" s="90"/>
      <c r="C212" s="90" t="s">
        <v>80</v>
      </c>
      <c r="D212" s="172">
        <v>161.20661991543625</v>
      </c>
    </row>
    <row r="213" spans="2:4" ht="15" x14ac:dyDescent="0.2">
      <c r="B213" s="90"/>
      <c r="C213" s="90" t="s">
        <v>81</v>
      </c>
      <c r="D213" s="172">
        <v>140.84944132955087</v>
      </c>
    </row>
    <row r="214" spans="2:4" ht="15" x14ac:dyDescent="0.2">
      <c r="B214" s="90"/>
      <c r="C214" s="90" t="s">
        <v>82</v>
      </c>
      <c r="D214" s="172">
        <v>27.982548760135053</v>
      </c>
    </row>
    <row r="215" spans="2:4" ht="15" x14ac:dyDescent="0.2">
      <c r="B215" s="90"/>
      <c r="C215" s="90" t="s">
        <v>83</v>
      </c>
      <c r="D215" s="172">
        <v>383.29805001523602</v>
      </c>
    </row>
    <row r="216" spans="2:4" ht="15" x14ac:dyDescent="0.2">
      <c r="B216" s="90"/>
      <c r="C216" s="90" t="s">
        <v>84</v>
      </c>
      <c r="D216" s="172">
        <v>331.71697483344923</v>
      </c>
    </row>
    <row r="217" spans="2:4" ht="15" x14ac:dyDescent="0.2">
      <c r="B217" s="90"/>
      <c r="C217" s="90" t="s">
        <v>85</v>
      </c>
      <c r="D217" s="172">
        <v>362.16971447476988</v>
      </c>
    </row>
    <row r="218" spans="2:4" ht="15" x14ac:dyDescent="0.2">
      <c r="B218" s="90"/>
      <c r="C218" s="90" t="s">
        <v>134</v>
      </c>
      <c r="D218" s="172">
        <v>60.811561381361621</v>
      </c>
    </row>
    <row r="219" spans="2:4" ht="15" x14ac:dyDescent="0.2">
      <c r="B219" s="90"/>
      <c r="C219" s="90" t="s">
        <v>101</v>
      </c>
      <c r="D219" s="172">
        <v>473.35200803025424</v>
      </c>
    </row>
    <row r="220" spans="2:4" ht="15" x14ac:dyDescent="0.2">
      <c r="B220" s="90"/>
      <c r="C220" s="90" t="s">
        <v>102</v>
      </c>
      <c r="D220" s="172">
        <v>500.75918397655852</v>
      </c>
    </row>
    <row r="221" spans="2:4" ht="15.75" x14ac:dyDescent="0.25">
      <c r="B221" s="143" t="s">
        <v>154</v>
      </c>
      <c r="C221" s="143"/>
      <c r="D221" s="143"/>
    </row>
    <row r="222" spans="2:4" ht="15" x14ac:dyDescent="0.2">
      <c r="B222" s="90"/>
      <c r="C222" s="90" t="s">
        <v>77</v>
      </c>
      <c r="D222" s="172">
        <v>134.55007404072947</v>
      </c>
    </row>
    <row r="223" spans="2:4" ht="15" x14ac:dyDescent="0.2">
      <c r="B223" s="90"/>
      <c r="C223" s="90" t="s">
        <v>78</v>
      </c>
      <c r="D223" s="172">
        <v>448.05390680097497</v>
      </c>
    </row>
    <row r="224" spans="2:4" ht="15" x14ac:dyDescent="0.2">
      <c r="B224" s="90"/>
      <c r="C224" s="90" t="s">
        <v>79</v>
      </c>
      <c r="D224" s="172">
        <v>167.4877044228349</v>
      </c>
    </row>
    <row r="225" spans="2:4" ht="15" x14ac:dyDescent="0.2">
      <c r="B225" s="90"/>
      <c r="C225" s="90" t="s">
        <v>80</v>
      </c>
      <c r="D225" s="172">
        <v>268.04579943488704</v>
      </c>
    </row>
    <row r="226" spans="2:4" ht="15" x14ac:dyDescent="0.2">
      <c r="B226" s="90"/>
      <c r="C226" s="90" t="s">
        <v>81</v>
      </c>
      <c r="D226" s="172">
        <v>262.13212161351737</v>
      </c>
    </row>
    <row r="227" spans="2:4" ht="15" x14ac:dyDescent="0.2">
      <c r="B227" s="90"/>
      <c r="C227" s="90" t="s">
        <v>82</v>
      </c>
      <c r="D227" s="172">
        <v>114.66966981245616</v>
      </c>
    </row>
    <row r="228" spans="2:4" ht="15" x14ac:dyDescent="0.2">
      <c r="B228" s="90"/>
      <c r="C228" s="90" t="s">
        <v>83</v>
      </c>
      <c r="D228" s="172">
        <v>556.58489688118823</v>
      </c>
    </row>
    <row r="229" spans="2:4" ht="15" x14ac:dyDescent="0.2">
      <c r="B229" s="90"/>
      <c r="C229" s="90" t="s">
        <v>84</v>
      </c>
      <c r="D229" s="172">
        <v>486.29636733754063</v>
      </c>
    </row>
    <row r="230" spans="2:4" ht="15" x14ac:dyDescent="0.2">
      <c r="B230" s="90"/>
      <c r="C230" s="90" t="s">
        <v>85</v>
      </c>
      <c r="D230" s="172">
        <v>542.5006119846247</v>
      </c>
    </row>
    <row r="231" spans="2:4" ht="15" x14ac:dyDescent="0.2">
      <c r="B231" s="90"/>
      <c r="C231" s="90" t="s">
        <v>134</v>
      </c>
      <c r="D231" s="172">
        <v>146.08882238825208</v>
      </c>
    </row>
    <row r="232" spans="2:4" ht="15" x14ac:dyDescent="0.2">
      <c r="B232" s="90"/>
      <c r="C232" s="90" t="s">
        <v>101</v>
      </c>
      <c r="D232" s="172">
        <v>660.21872175913961</v>
      </c>
    </row>
    <row r="233" spans="2:4" ht="15" x14ac:dyDescent="0.2">
      <c r="B233" s="90"/>
      <c r="C233" s="90" t="s">
        <v>102</v>
      </c>
      <c r="D233" s="172">
        <v>704.58808307684569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BF62D1-A645-4813-AB26-42852E8C9180}">
  <dimension ref="B2:AH108"/>
  <sheetViews>
    <sheetView showGridLines="0" workbookViewId="0">
      <selection activeCell="G76" sqref="G76"/>
    </sheetView>
  </sheetViews>
  <sheetFormatPr defaultRowHeight="14.25" x14ac:dyDescent="0.2"/>
  <cols>
    <col min="2" max="34" width="15.5" customWidth="1"/>
  </cols>
  <sheetData>
    <row r="2" spans="2:34" ht="19.5" x14ac:dyDescent="0.3">
      <c r="B2" s="2" t="s">
        <v>58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</row>
    <row r="4" spans="2:34" ht="15" x14ac:dyDescent="0.25">
      <c r="B4" s="50" t="s">
        <v>59</v>
      </c>
      <c r="C4" s="50"/>
      <c r="D4" s="51" t="str" cm="1">
        <f t="array" ref="D4">INDEX(Results!$B$27:$B$37,MATCH(1,Results!$H$27:$H$37,0),0)</f>
        <v>Option 5B</v>
      </c>
    </row>
    <row r="6" spans="2:34" ht="15" x14ac:dyDescent="0.25">
      <c r="B6" s="30" t="s">
        <v>60</v>
      </c>
      <c r="C6" s="19"/>
      <c r="D6" s="19"/>
      <c r="E6" s="54"/>
      <c r="F6" s="54"/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  <c r="AA6" s="54"/>
      <c r="AB6" s="54"/>
      <c r="AC6" s="54"/>
      <c r="AD6" s="54"/>
      <c r="AE6" s="54"/>
      <c r="AF6" s="54"/>
      <c r="AG6" s="54"/>
      <c r="AH6" s="54"/>
    </row>
    <row r="8" spans="2:34" ht="15" x14ac:dyDescent="0.25">
      <c r="B8" s="53" t="str">
        <f>$D$4</f>
        <v>Option 5B</v>
      </c>
      <c r="C8" s="52" t="e">
        <f>'General inputs'!#REF!</f>
        <v>#REF!</v>
      </c>
      <c r="D8" s="52"/>
      <c r="E8" s="35">
        <f>FirstYear</f>
        <v>2022</v>
      </c>
      <c r="F8" s="35">
        <f>E8+1</f>
        <v>2023</v>
      </c>
      <c r="G8" s="35">
        <f t="shared" ref="G8:AH8" si="0">F8+1</f>
        <v>2024</v>
      </c>
      <c r="H8" s="35">
        <f t="shared" si="0"/>
        <v>2025</v>
      </c>
      <c r="I8" s="35">
        <f t="shared" si="0"/>
        <v>2026</v>
      </c>
      <c r="J8" s="35">
        <f t="shared" si="0"/>
        <v>2027</v>
      </c>
      <c r="K8" s="35">
        <f t="shared" si="0"/>
        <v>2028</v>
      </c>
      <c r="L8" s="35">
        <f t="shared" si="0"/>
        <v>2029</v>
      </c>
      <c r="M8" s="35">
        <f t="shared" si="0"/>
        <v>2030</v>
      </c>
      <c r="N8" s="35">
        <f t="shared" si="0"/>
        <v>2031</v>
      </c>
      <c r="O8" s="35">
        <f t="shared" si="0"/>
        <v>2032</v>
      </c>
      <c r="P8" s="35">
        <f t="shared" si="0"/>
        <v>2033</v>
      </c>
      <c r="Q8" s="35">
        <f t="shared" si="0"/>
        <v>2034</v>
      </c>
      <c r="R8" s="35">
        <f t="shared" si="0"/>
        <v>2035</v>
      </c>
      <c r="S8" s="35">
        <f t="shared" si="0"/>
        <v>2036</v>
      </c>
      <c r="T8" s="35">
        <f t="shared" si="0"/>
        <v>2037</v>
      </c>
      <c r="U8" s="35">
        <f t="shared" si="0"/>
        <v>2038</v>
      </c>
      <c r="V8" s="35">
        <f t="shared" si="0"/>
        <v>2039</v>
      </c>
      <c r="W8" s="35">
        <f t="shared" si="0"/>
        <v>2040</v>
      </c>
      <c r="X8" s="35">
        <f t="shared" si="0"/>
        <v>2041</v>
      </c>
      <c r="Y8" s="35">
        <f t="shared" si="0"/>
        <v>2042</v>
      </c>
      <c r="Z8" s="35">
        <f t="shared" si="0"/>
        <v>2043</v>
      </c>
      <c r="AA8" s="35">
        <f t="shared" si="0"/>
        <v>2044</v>
      </c>
      <c r="AB8" s="35">
        <f t="shared" si="0"/>
        <v>2045</v>
      </c>
      <c r="AC8" s="35">
        <f t="shared" si="0"/>
        <v>2046</v>
      </c>
      <c r="AD8" s="35">
        <f t="shared" si="0"/>
        <v>2047</v>
      </c>
      <c r="AE8" s="35">
        <f t="shared" si="0"/>
        <v>2048</v>
      </c>
      <c r="AF8" s="35">
        <f t="shared" si="0"/>
        <v>2049</v>
      </c>
      <c r="AG8" s="35">
        <f t="shared" si="0"/>
        <v>2050</v>
      </c>
      <c r="AH8" s="35">
        <f t="shared" si="0"/>
        <v>2051</v>
      </c>
    </row>
    <row r="9" spans="2:34" x14ac:dyDescent="0.2">
      <c r="B9" s="23" t="e">
        <f>'General inputs'!#REF!</f>
        <v>#REF!</v>
      </c>
      <c r="C9" s="5"/>
      <c r="D9" s="5"/>
      <c r="E9" s="51" t="e">
        <f>INDEX(Central!$H$220:$AA$230,MATCH('Chart tables'!$D$4,Central!$B$220:$B$230,0),MATCH('Chart tables'!E$8,Central!$H$219:$AA$219,0))/1000000</f>
        <v>#VALUE!</v>
      </c>
      <c r="F9" s="51">
        <f>INDEX(Central!$H$220:$AA$230,MATCH('Chart tables'!$D$4,Central!$B$220:$B$230,0),MATCH('Chart tables'!F$8,Central!$H$219:$AA$219,0))/1000000</f>
        <v>0</v>
      </c>
      <c r="G9" s="51">
        <f>INDEX(Central!$H$220:$AA$230,MATCH('Chart tables'!$D$4,Central!$B$220:$B$230,0),MATCH('Chart tables'!G$8,Central!$H$219:$AA$219,0))/1000000</f>
        <v>0</v>
      </c>
      <c r="H9" s="51">
        <f>INDEX(Central!$H$220:$AA$230,MATCH('Chart tables'!$D$4,Central!$B$220:$B$230,0),MATCH('Chart tables'!H$8,Central!$H$219:$AA$219,0))/1000000</f>
        <v>0</v>
      </c>
      <c r="I9" s="51">
        <f>INDEX(Central!$H$220:$AA$230,MATCH('Chart tables'!$D$4,Central!$B$220:$B$230,0),MATCH('Chart tables'!I$8,Central!$H$219:$AA$219,0))/1000000</f>
        <v>0</v>
      </c>
      <c r="J9" s="51">
        <f>INDEX(Central!$H$220:$AA$230,MATCH('Chart tables'!$D$4,Central!$B$220:$B$230,0),MATCH('Chart tables'!J$8,Central!$H$219:$AA$219,0))/1000000</f>
        <v>0</v>
      </c>
      <c r="K9" s="51">
        <f>INDEX(Central!$H$220:$AA$230,MATCH('Chart tables'!$D$4,Central!$B$220:$B$230,0),MATCH('Chart tables'!K$8,Central!$H$219:$AA$219,0))/1000000</f>
        <v>0</v>
      </c>
      <c r="L9" s="51">
        <f>INDEX(Central!$H$220:$AA$230,MATCH('Chart tables'!$D$4,Central!$B$220:$B$230,0),MATCH('Chart tables'!L$8,Central!$H$219:$AA$219,0))/1000000</f>
        <v>0</v>
      </c>
      <c r="M9" s="51">
        <f>INDEX(Central!$H$220:$AA$230,MATCH('Chart tables'!$D$4,Central!$B$220:$B$230,0),MATCH('Chart tables'!M$8,Central!$H$219:$AA$219,0))/1000000</f>
        <v>0</v>
      </c>
      <c r="N9" s="51">
        <f>INDEX(Central!$H$220:$AA$230,MATCH('Chart tables'!$D$4,Central!$B$220:$B$230,0),MATCH('Chart tables'!N$8,Central!$H$219:$AA$219,0))/1000000</f>
        <v>0</v>
      </c>
      <c r="O9" s="51">
        <f>INDEX(Central!$H$220:$AA$230,MATCH('Chart tables'!$D$4,Central!$B$220:$B$230,0),MATCH('Chart tables'!O$8,Central!$H$219:$AA$219,0))/1000000</f>
        <v>0</v>
      </c>
      <c r="P9" s="51">
        <f>INDEX(Central!$H$220:$AA$230,MATCH('Chart tables'!$D$4,Central!$B$220:$B$230,0),MATCH('Chart tables'!P$8,Central!$H$219:$AA$219,0))/1000000</f>
        <v>0</v>
      </c>
      <c r="Q9" s="51">
        <f>INDEX(Central!$H$220:$AA$230,MATCH('Chart tables'!$D$4,Central!$B$220:$B$230,0),MATCH('Chart tables'!Q$8,Central!$H$219:$AA$219,0))/1000000</f>
        <v>0</v>
      </c>
      <c r="R9" s="51">
        <f>INDEX(Central!$H$220:$AA$230,MATCH('Chart tables'!$D$4,Central!$B$220:$B$230,0),MATCH('Chart tables'!R$8,Central!$H$219:$AA$219,0))/1000000</f>
        <v>0</v>
      </c>
      <c r="S9" s="51">
        <f>INDEX(Central!$H$220:$AA$230,MATCH('Chart tables'!$D$4,Central!$B$220:$B$230,0),MATCH('Chart tables'!S$8,Central!$H$219:$AA$219,0))/1000000</f>
        <v>0</v>
      </c>
      <c r="T9" s="51">
        <f>INDEX(Central!$H$220:$AA$230,MATCH('Chart tables'!$D$4,Central!$B$220:$B$230,0),MATCH('Chart tables'!T$8,Central!$H$219:$AA$219,0))/1000000</f>
        <v>0</v>
      </c>
      <c r="U9" s="51">
        <f>INDEX(Central!$H$220:$AA$230,MATCH('Chart tables'!$D$4,Central!$B$220:$B$230,0),MATCH('Chart tables'!U$8,Central!$H$219:$AA$219,0))/1000000</f>
        <v>0</v>
      </c>
      <c r="V9" s="51">
        <f>INDEX(Central!$H$220:$AA$230,MATCH('Chart tables'!$D$4,Central!$B$220:$B$230,0),MATCH('Chart tables'!V$8,Central!$H$219:$AA$219,0))/1000000</f>
        <v>0</v>
      </c>
      <c r="W9" s="51">
        <f>INDEX(Central!$H$220:$AA$230,MATCH('Chart tables'!$D$4,Central!$B$220:$B$230,0),MATCH('Chart tables'!W$8,Central!$H$219:$AA$219,0))/1000000</f>
        <v>0</v>
      </c>
      <c r="X9" s="51">
        <f>INDEX(Central!$H$220:$AA$230,MATCH('Chart tables'!$D$4,Central!$B$220:$B$230,0),MATCH('Chart tables'!X$8,Central!$H$219:$AA$219,0))/1000000</f>
        <v>0</v>
      </c>
      <c r="Y9" s="51" t="e">
        <f>INDEX(Central!$H$220:$AA$230,MATCH('Chart tables'!$D$4,Central!$B$220:$B$230,0),MATCH('Chart tables'!Y$8,Central!$H$219:$AA$219,0))/1000000</f>
        <v>#N/A</v>
      </c>
      <c r="Z9" s="51" t="e">
        <f>INDEX(Central!$H$220:$AA$230,MATCH('Chart tables'!$D$4,Central!$B$220:$B$230,0),MATCH('Chart tables'!Z$8,Central!$H$219:$AA$219,0))/1000000</f>
        <v>#N/A</v>
      </c>
      <c r="AA9" s="51" t="e">
        <f>INDEX(Central!$H$220:$AA$230,MATCH('Chart tables'!$D$4,Central!$B$220:$B$230,0),MATCH('Chart tables'!AA$8,Central!$H$219:$AA$219,0))/1000000</f>
        <v>#N/A</v>
      </c>
      <c r="AB9" s="51" t="e">
        <f>INDEX(Central!$H$220:$AA$230,MATCH('Chart tables'!$D$4,Central!$B$220:$B$230,0),MATCH('Chart tables'!AB$8,Central!$H$219:$AA$219,0))/1000000</f>
        <v>#N/A</v>
      </c>
      <c r="AC9" s="51" t="e">
        <f>INDEX(Central!$H$220:$AA$230,MATCH('Chart tables'!$D$4,Central!$B$220:$B$230,0),MATCH('Chart tables'!AC$8,Central!$H$219:$AA$219,0))/1000000</f>
        <v>#N/A</v>
      </c>
      <c r="AD9" s="51" t="e">
        <f>INDEX(Central!$H$220:$AA$230,MATCH('Chart tables'!$D$4,Central!$B$220:$B$230,0),MATCH('Chart tables'!AD$8,Central!$H$219:$AA$219,0))/1000000</f>
        <v>#N/A</v>
      </c>
      <c r="AE9" s="51" t="e">
        <f>INDEX(Central!$H$220:$AA$230,MATCH('Chart tables'!$D$4,Central!$B$220:$B$230,0),MATCH('Chart tables'!AE$8,Central!$H$219:$AA$219,0))/1000000</f>
        <v>#N/A</v>
      </c>
      <c r="AF9" s="51" t="e">
        <f>INDEX(Central!$H$220:$AA$230,MATCH('Chart tables'!$D$4,Central!$B$220:$B$230,0),MATCH('Chart tables'!AF$8,Central!$H$219:$AA$219,0))/1000000</f>
        <v>#N/A</v>
      </c>
      <c r="AG9" s="51" t="e">
        <f>INDEX(Central!$H$220:$AA$230,MATCH('Chart tables'!$D$4,Central!$B$220:$B$230,0),MATCH('Chart tables'!AG$8,Central!$H$219:$AA$219,0))/1000000</f>
        <v>#N/A</v>
      </c>
      <c r="AH9" s="51" t="e">
        <f>INDEX(Central!$H$220:$AA$230,MATCH('Chart tables'!$D$4,Central!$B$220:$B$230,0),MATCH('Chart tables'!AH$8,Central!$H$219:$AA$219,0))/1000000</f>
        <v>#N/A</v>
      </c>
    </row>
    <row r="10" spans="2:34" x14ac:dyDescent="0.2">
      <c r="B10" s="23" t="e">
        <f>'General inputs'!#REF!</f>
        <v>#REF!</v>
      </c>
      <c r="C10" s="5"/>
      <c r="D10" s="5"/>
      <c r="E10" s="51" t="e">
        <f>INDEX(Central!$H$234:$AA$244,MATCH('Chart tables'!$D$4,Central!$B$234:$B$244,0),MATCH('Chart tables'!E$8,Central!$H$233:$AA$233,0))/1000000</f>
        <v>#VALUE!</v>
      </c>
      <c r="F10" s="51">
        <f>INDEX(Central!$H$234:$AA$244,MATCH('Chart tables'!$D$4,Central!$B$234:$B$244,0),MATCH('Chart tables'!F$8,Central!$H$233:$AA$233,0))/1000000</f>
        <v>0</v>
      </c>
      <c r="G10" s="51">
        <f>INDEX(Central!$H$234:$AA$244,MATCH('Chart tables'!$D$4,Central!$B$234:$B$244,0),MATCH('Chart tables'!G$8,Central!$H$233:$AA$233,0))/1000000</f>
        <v>0</v>
      </c>
      <c r="H10" s="51">
        <f>INDEX(Central!$H$234:$AA$244,MATCH('Chart tables'!$D$4,Central!$B$234:$B$244,0),MATCH('Chart tables'!H$8,Central!$H$233:$AA$233,0))/1000000</f>
        <v>0</v>
      </c>
      <c r="I10" s="51">
        <f>INDEX(Central!$H$234:$AA$244,MATCH('Chart tables'!$D$4,Central!$B$234:$B$244,0),MATCH('Chart tables'!I$8,Central!$H$233:$AA$233,0))/1000000</f>
        <v>0</v>
      </c>
      <c r="J10" s="51">
        <f>INDEX(Central!$H$234:$AA$244,MATCH('Chart tables'!$D$4,Central!$B$234:$B$244,0),MATCH('Chart tables'!J$8,Central!$H$233:$AA$233,0))/1000000</f>
        <v>0</v>
      </c>
      <c r="K10" s="51">
        <f>INDEX(Central!$H$234:$AA$244,MATCH('Chart tables'!$D$4,Central!$B$234:$B$244,0),MATCH('Chart tables'!K$8,Central!$H$233:$AA$233,0))/1000000</f>
        <v>0</v>
      </c>
      <c r="L10" s="51">
        <f>INDEX(Central!$H$234:$AA$244,MATCH('Chart tables'!$D$4,Central!$B$234:$B$244,0),MATCH('Chart tables'!L$8,Central!$H$233:$AA$233,0))/1000000</f>
        <v>0</v>
      </c>
      <c r="M10" s="51">
        <f>INDEX(Central!$H$234:$AA$244,MATCH('Chart tables'!$D$4,Central!$B$234:$B$244,0),MATCH('Chart tables'!M$8,Central!$H$233:$AA$233,0))/1000000</f>
        <v>0</v>
      </c>
      <c r="N10" s="51">
        <f>INDEX(Central!$H$234:$AA$244,MATCH('Chart tables'!$D$4,Central!$B$234:$B$244,0),MATCH('Chart tables'!N$8,Central!$H$233:$AA$233,0))/1000000</f>
        <v>0</v>
      </c>
      <c r="O10" s="51">
        <f>INDEX(Central!$H$234:$AA$244,MATCH('Chart tables'!$D$4,Central!$B$234:$B$244,0),MATCH('Chart tables'!O$8,Central!$H$233:$AA$233,0))/1000000</f>
        <v>0</v>
      </c>
      <c r="P10" s="51">
        <f>INDEX(Central!$H$234:$AA$244,MATCH('Chart tables'!$D$4,Central!$B$234:$B$244,0),MATCH('Chart tables'!P$8,Central!$H$233:$AA$233,0))/1000000</f>
        <v>0</v>
      </c>
      <c r="Q10" s="51">
        <f>INDEX(Central!$H$234:$AA$244,MATCH('Chart tables'!$D$4,Central!$B$234:$B$244,0),MATCH('Chart tables'!Q$8,Central!$H$233:$AA$233,0))/1000000</f>
        <v>0</v>
      </c>
      <c r="R10" s="51">
        <f>INDEX(Central!$H$234:$AA$244,MATCH('Chart tables'!$D$4,Central!$B$234:$B$244,0),MATCH('Chart tables'!R$8,Central!$H$233:$AA$233,0))/1000000</f>
        <v>0</v>
      </c>
      <c r="S10" s="51">
        <f>INDEX(Central!$H$234:$AA$244,MATCH('Chart tables'!$D$4,Central!$B$234:$B$244,0),MATCH('Chart tables'!S$8,Central!$H$233:$AA$233,0))/1000000</f>
        <v>0</v>
      </c>
      <c r="T10" s="51">
        <f>INDEX(Central!$H$234:$AA$244,MATCH('Chart tables'!$D$4,Central!$B$234:$B$244,0),MATCH('Chart tables'!T$8,Central!$H$233:$AA$233,0))/1000000</f>
        <v>0</v>
      </c>
      <c r="U10" s="51">
        <f>INDEX(Central!$H$234:$AA$244,MATCH('Chart tables'!$D$4,Central!$B$234:$B$244,0),MATCH('Chart tables'!U$8,Central!$H$233:$AA$233,0))/1000000</f>
        <v>0</v>
      </c>
      <c r="V10" s="51">
        <f>INDEX(Central!$H$234:$AA$244,MATCH('Chart tables'!$D$4,Central!$B$234:$B$244,0),MATCH('Chart tables'!V$8,Central!$H$233:$AA$233,0))/1000000</f>
        <v>0</v>
      </c>
      <c r="W10" s="51">
        <f>INDEX(Central!$H$234:$AA$244,MATCH('Chart tables'!$D$4,Central!$B$234:$B$244,0),MATCH('Chart tables'!W$8,Central!$H$233:$AA$233,0))/1000000</f>
        <v>0</v>
      </c>
      <c r="X10" s="51">
        <f>INDEX(Central!$H$234:$AA$244,MATCH('Chart tables'!$D$4,Central!$B$234:$B$244,0),MATCH('Chart tables'!X$8,Central!$H$233:$AA$233,0))/1000000</f>
        <v>0</v>
      </c>
      <c r="Y10" s="51" t="e">
        <f>INDEX(Central!$H$234:$AA$244,MATCH('Chart tables'!$D$4,Central!$B$234:$B$244,0),MATCH('Chart tables'!Y$8,Central!$H$233:$AA$233,0))/1000000</f>
        <v>#N/A</v>
      </c>
      <c r="Z10" s="51" t="e">
        <f>INDEX(Central!$H$234:$AA$244,MATCH('Chart tables'!$D$4,Central!$B$234:$B$244,0),MATCH('Chart tables'!Z$8,Central!$H$233:$AA$233,0))/1000000</f>
        <v>#N/A</v>
      </c>
      <c r="AA10" s="51" t="e">
        <f>INDEX(Central!$H$234:$AA$244,MATCH('Chart tables'!$D$4,Central!$B$234:$B$244,0),MATCH('Chart tables'!AA$8,Central!$H$233:$AA$233,0))/1000000</f>
        <v>#N/A</v>
      </c>
      <c r="AB10" s="51" t="e">
        <f>INDEX(Central!$H$234:$AA$244,MATCH('Chart tables'!$D$4,Central!$B$234:$B$244,0),MATCH('Chart tables'!AB$8,Central!$H$233:$AA$233,0))/1000000</f>
        <v>#N/A</v>
      </c>
      <c r="AC10" s="51" t="e">
        <f>INDEX(Central!$H$234:$AA$244,MATCH('Chart tables'!$D$4,Central!$B$234:$B$244,0),MATCH('Chart tables'!AC$8,Central!$H$233:$AA$233,0))/1000000</f>
        <v>#N/A</v>
      </c>
      <c r="AD10" s="51" t="e">
        <f>INDEX(Central!$H$234:$AA$244,MATCH('Chart tables'!$D$4,Central!$B$234:$B$244,0),MATCH('Chart tables'!AD$8,Central!$H$233:$AA$233,0))/1000000</f>
        <v>#N/A</v>
      </c>
      <c r="AE10" s="51" t="e">
        <f>INDEX(Central!$H$234:$AA$244,MATCH('Chart tables'!$D$4,Central!$B$234:$B$244,0),MATCH('Chart tables'!AE$8,Central!$H$233:$AA$233,0))/1000000</f>
        <v>#N/A</v>
      </c>
      <c r="AF10" s="51" t="e">
        <f>INDEX(Central!$H$234:$AA$244,MATCH('Chart tables'!$D$4,Central!$B$234:$B$244,0),MATCH('Chart tables'!AF$8,Central!$H$233:$AA$233,0))/1000000</f>
        <v>#N/A</v>
      </c>
      <c r="AG10" s="51" t="e">
        <f>INDEX(Central!$H$234:$AA$244,MATCH('Chart tables'!$D$4,Central!$B$234:$B$244,0),MATCH('Chart tables'!AG$8,Central!$H$233:$AA$233,0))/1000000</f>
        <v>#N/A</v>
      </c>
      <c r="AH10" s="51" t="e">
        <f>INDEX(Central!$H$234:$AA$244,MATCH('Chart tables'!$D$4,Central!$B$234:$B$244,0),MATCH('Chart tables'!AH$8,Central!$H$233:$AA$233,0))/1000000</f>
        <v>#N/A</v>
      </c>
    </row>
    <row r="11" spans="2:34" x14ac:dyDescent="0.2">
      <c r="B11" s="23" t="e">
        <f>'General inputs'!#REF!</f>
        <v>#REF!</v>
      </c>
      <c r="C11" s="5"/>
      <c r="D11" s="5"/>
      <c r="E11" s="51" t="e">
        <f>(INDEX(Central!$H$248:$AA$258,MATCH('Chart tables'!$D$4,Central!$B$248:$B$258,0),MATCH('Chart tables'!E$8,Central!$H$247:$AA$247,0))/1000000)+(INDEX(Central!$H$262:$AA$272,MATCH('Chart tables'!$D$4,Central!$B$262:$B$272,0),MATCH('Chart tables'!E$8,Central!$H$261:$AA$261,0))/1000000)</f>
        <v>#VALUE!</v>
      </c>
      <c r="F11" s="51">
        <f>(INDEX(Central!$H$248:$AA$258,MATCH('Chart tables'!$D$4,Central!$B$248:$B$258,0),MATCH('Chart tables'!F$8,Central!$H$247:$AA$247,0))/1000000)+(INDEX(Central!$H$262:$AA$272,MATCH('Chart tables'!$D$4,Central!$B$262:$B$272,0),MATCH('Chart tables'!F$8,Central!$H$261:$AA$261,0))/1000000)</f>
        <v>0</v>
      </c>
      <c r="G11" s="51">
        <f>(INDEX(Central!$H$248:$AA$258,MATCH('Chart tables'!$D$4,Central!$B$248:$B$258,0),MATCH('Chart tables'!G$8,Central!$H$247:$AA$247,0))/1000000)+(INDEX(Central!$H$262:$AA$272,MATCH('Chart tables'!$D$4,Central!$B$262:$B$272,0),MATCH('Chart tables'!G$8,Central!$H$261:$AA$261,0))/1000000)</f>
        <v>0</v>
      </c>
      <c r="H11" s="51">
        <f>(INDEX(Central!$H$248:$AA$258,MATCH('Chart tables'!$D$4,Central!$B$248:$B$258,0),MATCH('Chart tables'!H$8,Central!$H$247:$AA$247,0))/1000000)+(INDEX(Central!$H$262:$AA$272,MATCH('Chart tables'!$D$4,Central!$B$262:$B$272,0),MATCH('Chart tables'!H$8,Central!$H$261:$AA$261,0))/1000000)</f>
        <v>0</v>
      </c>
      <c r="I11" s="51">
        <f>(INDEX(Central!$H$248:$AA$258,MATCH('Chart tables'!$D$4,Central!$B$248:$B$258,0),MATCH('Chart tables'!I$8,Central!$H$247:$AA$247,0))/1000000)+(INDEX(Central!$H$262:$AA$272,MATCH('Chart tables'!$D$4,Central!$B$262:$B$272,0),MATCH('Chart tables'!I$8,Central!$H$261:$AA$261,0))/1000000)</f>
        <v>0</v>
      </c>
      <c r="J11" s="51">
        <f>(INDEX(Central!$H$248:$AA$258,MATCH('Chart tables'!$D$4,Central!$B$248:$B$258,0),MATCH('Chart tables'!J$8,Central!$H$247:$AA$247,0))/1000000)+(INDEX(Central!$H$262:$AA$272,MATCH('Chart tables'!$D$4,Central!$B$262:$B$272,0),MATCH('Chart tables'!J$8,Central!$H$261:$AA$261,0))/1000000)</f>
        <v>0</v>
      </c>
      <c r="K11" s="51">
        <f>(INDEX(Central!$H$248:$AA$258,MATCH('Chart tables'!$D$4,Central!$B$248:$B$258,0),MATCH('Chart tables'!K$8,Central!$H$247:$AA$247,0))/1000000)+(INDEX(Central!$H$262:$AA$272,MATCH('Chart tables'!$D$4,Central!$B$262:$B$272,0),MATCH('Chart tables'!K$8,Central!$H$261:$AA$261,0))/1000000)</f>
        <v>0</v>
      </c>
      <c r="L11" s="51">
        <f>(INDEX(Central!$H$248:$AA$258,MATCH('Chart tables'!$D$4,Central!$B$248:$B$258,0),MATCH('Chart tables'!L$8,Central!$H$247:$AA$247,0))/1000000)+(INDEX(Central!$H$262:$AA$272,MATCH('Chart tables'!$D$4,Central!$B$262:$B$272,0),MATCH('Chart tables'!L$8,Central!$H$261:$AA$261,0))/1000000)</f>
        <v>0</v>
      </c>
      <c r="M11" s="51">
        <f>(INDEX(Central!$H$248:$AA$258,MATCH('Chart tables'!$D$4,Central!$B$248:$B$258,0),MATCH('Chart tables'!M$8,Central!$H$247:$AA$247,0))/1000000)+(INDEX(Central!$H$262:$AA$272,MATCH('Chart tables'!$D$4,Central!$B$262:$B$272,0),MATCH('Chart tables'!M$8,Central!$H$261:$AA$261,0))/1000000)</f>
        <v>0</v>
      </c>
      <c r="N11" s="51">
        <f>(INDEX(Central!$H$248:$AA$258,MATCH('Chart tables'!$D$4,Central!$B$248:$B$258,0),MATCH('Chart tables'!N$8,Central!$H$247:$AA$247,0))/1000000)+(INDEX(Central!$H$262:$AA$272,MATCH('Chart tables'!$D$4,Central!$B$262:$B$272,0),MATCH('Chart tables'!N$8,Central!$H$261:$AA$261,0))/1000000)</f>
        <v>0</v>
      </c>
      <c r="O11" s="51">
        <f>(INDEX(Central!$H$248:$AA$258,MATCH('Chart tables'!$D$4,Central!$B$248:$B$258,0),MATCH('Chart tables'!O$8,Central!$H$247:$AA$247,0))/1000000)+(INDEX(Central!$H$262:$AA$272,MATCH('Chart tables'!$D$4,Central!$B$262:$B$272,0),MATCH('Chart tables'!O$8,Central!$H$261:$AA$261,0))/1000000)</f>
        <v>0</v>
      </c>
      <c r="P11" s="51">
        <f>(INDEX(Central!$H$248:$AA$258,MATCH('Chart tables'!$D$4,Central!$B$248:$B$258,0),MATCH('Chart tables'!P$8,Central!$H$247:$AA$247,0))/1000000)+(INDEX(Central!$H$262:$AA$272,MATCH('Chart tables'!$D$4,Central!$B$262:$B$272,0),MATCH('Chart tables'!P$8,Central!$H$261:$AA$261,0))/1000000)</f>
        <v>0</v>
      </c>
      <c r="Q11" s="51">
        <f>(INDEX(Central!$H$248:$AA$258,MATCH('Chart tables'!$D$4,Central!$B$248:$B$258,0),MATCH('Chart tables'!Q$8,Central!$H$247:$AA$247,0))/1000000)+(INDEX(Central!$H$262:$AA$272,MATCH('Chart tables'!$D$4,Central!$B$262:$B$272,0),MATCH('Chart tables'!Q$8,Central!$H$261:$AA$261,0))/1000000)</f>
        <v>0</v>
      </c>
      <c r="R11" s="51">
        <f>(INDEX(Central!$H$248:$AA$258,MATCH('Chart tables'!$D$4,Central!$B$248:$B$258,0),MATCH('Chart tables'!R$8,Central!$H$247:$AA$247,0))/1000000)+(INDEX(Central!$H$262:$AA$272,MATCH('Chart tables'!$D$4,Central!$B$262:$B$272,0),MATCH('Chart tables'!R$8,Central!$H$261:$AA$261,0))/1000000)</f>
        <v>0</v>
      </c>
      <c r="S11" s="51">
        <f>(INDEX(Central!$H$248:$AA$258,MATCH('Chart tables'!$D$4,Central!$B$248:$B$258,0),MATCH('Chart tables'!S$8,Central!$H$247:$AA$247,0))/1000000)+(INDEX(Central!$H$262:$AA$272,MATCH('Chart tables'!$D$4,Central!$B$262:$B$272,0),MATCH('Chart tables'!S$8,Central!$H$261:$AA$261,0))/1000000)</f>
        <v>0</v>
      </c>
      <c r="T11" s="51">
        <f>(INDEX(Central!$H$248:$AA$258,MATCH('Chart tables'!$D$4,Central!$B$248:$B$258,0),MATCH('Chart tables'!T$8,Central!$H$247:$AA$247,0))/1000000)+(INDEX(Central!$H$262:$AA$272,MATCH('Chart tables'!$D$4,Central!$B$262:$B$272,0),MATCH('Chart tables'!T$8,Central!$H$261:$AA$261,0))/1000000)</f>
        <v>0</v>
      </c>
      <c r="U11" s="51">
        <f>(INDEX(Central!$H$248:$AA$258,MATCH('Chart tables'!$D$4,Central!$B$248:$B$258,0),MATCH('Chart tables'!U$8,Central!$H$247:$AA$247,0))/1000000)+(INDEX(Central!$H$262:$AA$272,MATCH('Chart tables'!$D$4,Central!$B$262:$B$272,0),MATCH('Chart tables'!U$8,Central!$H$261:$AA$261,0))/1000000)</f>
        <v>0</v>
      </c>
      <c r="V11" s="51">
        <f>(INDEX(Central!$H$248:$AA$258,MATCH('Chart tables'!$D$4,Central!$B$248:$B$258,0),MATCH('Chart tables'!V$8,Central!$H$247:$AA$247,0))/1000000)+(INDEX(Central!$H$262:$AA$272,MATCH('Chart tables'!$D$4,Central!$B$262:$B$272,0),MATCH('Chart tables'!V$8,Central!$H$261:$AA$261,0))/1000000)</f>
        <v>0</v>
      </c>
      <c r="W11" s="51">
        <f>(INDEX(Central!$H$248:$AA$258,MATCH('Chart tables'!$D$4,Central!$B$248:$B$258,0),MATCH('Chart tables'!W$8,Central!$H$247:$AA$247,0))/1000000)+(INDEX(Central!$H$262:$AA$272,MATCH('Chart tables'!$D$4,Central!$B$262:$B$272,0),MATCH('Chart tables'!W$8,Central!$H$261:$AA$261,0))/1000000)</f>
        <v>0</v>
      </c>
      <c r="X11" s="51">
        <f>(INDEX(Central!$H$248:$AA$258,MATCH('Chart tables'!$D$4,Central!$B$248:$B$258,0),MATCH('Chart tables'!X$8,Central!$H$247:$AA$247,0))/1000000)+(INDEX(Central!$H$262:$AA$272,MATCH('Chart tables'!$D$4,Central!$B$262:$B$272,0),MATCH('Chart tables'!X$8,Central!$H$261:$AA$261,0))/1000000)</f>
        <v>0</v>
      </c>
      <c r="Y11" s="51" t="e">
        <f>(INDEX(Central!$H$248:$AA$258,MATCH('Chart tables'!$D$4,Central!$B$248:$B$258,0),MATCH('Chart tables'!Y$8,Central!$H$247:$AA$247,0))/1000000)+(INDEX(Central!$H$262:$AA$272,MATCH('Chart tables'!$D$4,Central!$B$262:$B$272,0),MATCH('Chart tables'!Y$8,Central!$H$261:$AA$261,0))/1000000)</f>
        <v>#N/A</v>
      </c>
      <c r="Z11" s="51" t="e">
        <f>(INDEX(Central!$H$248:$AA$258,MATCH('Chart tables'!$D$4,Central!$B$248:$B$258,0),MATCH('Chart tables'!Z$8,Central!$H$247:$AA$247,0))/1000000)+(INDEX(Central!$H$262:$AA$272,MATCH('Chart tables'!$D$4,Central!$B$262:$B$272,0),MATCH('Chart tables'!Z$8,Central!$H$261:$AA$261,0))/1000000)</f>
        <v>#N/A</v>
      </c>
      <c r="AA11" s="51" t="e">
        <f>(INDEX(Central!$H$248:$AA$258,MATCH('Chart tables'!$D$4,Central!$B$248:$B$258,0),MATCH('Chart tables'!AA$8,Central!$H$247:$AA$247,0))/1000000)+(INDEX(Central!$H$262:$AA$272,MATCH('Chart tables'!$D$4,Central!$B$262:$B$272,0),MATCH('Chart tables'!AA$8,Central!$H$261:$AA$261,0))/1000000)</f>
        <v>#N/A</v>
      </c>
      <c r="AB11" s="51" t="e">
        <f>(INDEX(Central!$H$248:$AA$258,MATCH('Chart tables'!$D$4,Central!$B$248:$B$258,0),MATCH('Chart tables'!AB$8,Central!$H$247:$AA$247,0))/1000000)+(INDEX(Central!$H$262:$AA$272,MATCH('Chart tables'!$D$4,Central!$B$262:$B$272,0),MATCH('Chart tables'!AB$8,Central!$H$261:$AA$261,0))/1000000)</f>
        <v>#N/A</v>
      </c>
      <c r="AC11" s="51" t="e">
        <f>(INDEX(Central!$H$248:$AA$258,MATCH('Chart tables'!$D$4,Central!$B$248:$B$258,0),MATCH('Chart tables'!AC$8,Central!$H$247:$AA$247,0))/1000000)+(INDEX(Central!$H$262:$AA$272,MATCH('Chart tables'!$D$4,Central!$B$262:$B$272,0),MATCH('Chart tables'!AC$8,Central!$H$261:$AA$261,0))/1000000)</f>
        <v>#N/A</v>
      </c>
      <c r="AD11" s="51" t="e">
        <f>(INDEX(Central!$H$248:$AA$258,MATCH('Chart tables'!$D$4,Central!$B$248:$B$258,0),MATCH('Chart tables'!AD$8,Central!$H$247:$AA$247,0))/1000000)+(INDEX(Central!$H$262:$AA$272,MATCH('Chart tables'!$D$4,Central!$B$262:$B$272,0),MATCH('Chart tables'!AD$8,Central!$H$261:$AA$261,0))/1000000)</f>
        <v>#N/A</v>
      </c>
      <c r="AE11" s="51" t="e">
        <f>(INDEX(Central!$H$248:$AA$258,MATCH('Chart tables'!$D$4,Central!$B$248:$B$258,0),MATCH('Chart tables'!AE$8,Central!$H$247:$AA$247,0))/1000000)+(INDEX(Central!$H$262:$AA$272,MATCH('Chart tables'!$D$4,Central!$B$262:$B$272,0),MATCH('Chart tables'!AE$8,Central!$H$261:$AA$261,0))/1000000)</f>
        <v>#N/A</v>
      </c>
      <c r="AF11" s="51" t="e">
        <f>(INDEX(Central!$H$248:$AA$258,MATCH('Chart tables'!$D$4,Central!$B$248:$B$258,0),MATCH('Chart tables'!AF$8,Central!$H$247:$AA$247,0))/1000000)+(INDEX(Central!$H$262:$AA$272,MATCH('Chart tables'!$D$4,Central!$B$262:$B$272,0),MATCH('Chart tables'!AF$8,Central!$H$261:$AA$261,0))/1000000)</f>
        <v>#N/A</v>
      </c>
      <c r="AG11" s="51" t="e">
        <f>(INDEX(Central!$H$248:$AA$258,MATCH('Chart tables'!$D$4,Central!$B$248:$B$258,0),MATCH('Chart tables'!AG$8,Central!$H$247:$AA$247,0))/1000000)+(INDEX(Central!$H$262:$AA$272,MATCH('Chart tables'!$D$4,Central!$B$262:$B$272,0),MATCH('Chart tables'!AG$8,Central!$H$261:$AA$261,0))/1000000)</f>
        <v>#N/A</v>
      </c>
      <c r="AH11" s="51" t="e">
        <f>(INDEX(Central!$H$248:$AA$258,MATCH('Chart tables'!$D$4,Central!$B$248:$B$258,0),MATCH('Chart tables'!AH$8,Central!$H$247:$AA$247,0))/1000000)+(INDEX(Central!$H$262:$AA$272,MATCH('Chart tables'!$D$4,Central!$B$262:$B$272,0),MATCH('Chart tables'!AH$8,Central!$H$261:$AA$261,0))/1000000)</f>
        <v>#N/A</v>
      </c>
    </row>
    <row r="12" spans="2:34" x14ac:dyDescent="0.2">
      <c r="B12" s="23" t="e">
        <f>'General inputs'!#REF!</f>
        <v>#REF!</v>
      </c>
      <c r="C12" s="5"/>
      <c r="D12" s="5"/>
      <c r="E12" s="51" t="e">
        <f>INDEX(Central!$H$276:$AA$286,MATCH('Chart tables'!$D$4,Central!$B$276:$B$286,0),MATCH('Chart tables'!E$8,Central!$H$275:$AA$275,0))/1000000</f>
        <v>#VALUE!</v>
      </c>
      <c r="F12" s="51">
        <f>INDEX(Central!$H$276:$AA$286,MATCH('Chart tables'!$D$4,Central!$B$276:$B$286,0),MATCH('Chart tables'!F$8,Central!$H$275:$AA$275,0))/1000000</f>
        <v>0</v>
      </c>
      <c r="G12" s="51">
        <f>INDEX(Central!$H$276:$AA$286,MATCH('Chart tables'!$D$4,Central!$B$276:$B$286,0),MATCH('Chart tables'!G$8,Central!$H$275:$AA$275,0))/1000000</f>
        <v>0</v>
      </c>
      <c r="H12" s="51">
        <f>INDEX(Central!$H$276:$AA$286,MATCH('Chart tables'!$D$4,Central!$B$276:$B$286,0),MATCH('Chart tables'!H$8,Central!$H$275:$AA$275,0))/1000000</f>
        <v>0</v>
      </c>
      <c r="I12" s="51">
        <f>INDEX(Central!$H$276:$AA$286,MATCH('Chart tables'!$D$4,Central!$B$276:$B$286,0),MATCH('Chart tables'!I$8,Central!$H$275:$AA$275,0))/1000000</f>
        <v>0</v>
      </c>
      <c r="J12" s="51">
        <f>INDEX(Central!$H$276:$AA$286,MATCH('Chart tables'!$D$4,Central!$B$276:$B$286,0),MATCH('Chart tables'!J$8,Central!$H$275:$AA$275,0))/1000000</f>
        <v>0</v>
      </c>
      <c r="K12" s="51">
        <f>INDEX(Central!$H$276:$AA$286,MATCH('Chart tables'!$D$4,Central!$B$276:$B$286,0),MATCH('Chart tables'!K$8,Central!$H$275:$AA$275,0))/1000000</f>
        <v>0</v>
      </c>
      <c r="L12" s="51">
        <f>INDEX(Central!$H$276:$AA$286,MATCH('Chart tables'!$D$4,Central!$B$276:$B$286,0),MATCH('Chart tables'!L$8,Central!$H$275:$AA$275,0))/1000000</f>
        <v>0</v>
      </c>
      <c r="M12" s="51">
        <f>INDEX(Central!$H$276:$AA$286,MATCH('Chart tables'!$D$4,Central!$B$276:$B$286,0),MATCH('Chart tables'!M$8,Central!$H$275:$AA$275,0))/1000000</f>
        <v>0</v>
      </c>
      <c r="N12" s="51">
        <f>INDEX(Central!$H$276:$AA$286,MATCH('Chart tables'!$D$4,Central!$B$276:$B$286,0),MATCH('Chart tables'!N$8,Central!$H$275:$AA$275,0))/1000000</f>
        <v>0</v>
      </c>
      <c r="O12" s="51">
        <f>INDEX(Central!$H$276:$AA$286,MATCH('Chart tables'!$D$4,Central!$B$276:$B$286,0),MATCH('Chart tables'!O$8,Central!$H$275:$AA$275,0))/1000000</f>
        <v>0</v>
      </c>
      <c r="P12" s="51">
        <f>INDEX(Central!$H$276:$AA$286,MATCH('Chart tables'!$D$4,Central!$B$276:$B$286,0),MATCH('Chart tables'!P$8,Central!$H$275:$AA$275,0))/1000000</f>
        <v>0</v>
      </c>
      <c r="Q12" s="51">
        <f>INDEX(Central!$H$276:$AA$286,MATCH('Chart tables'!$D$4,Central!$B$276:$B$286,0),MATCH('Chart tables'!Q$8,Central!$H$275:$AA$275,0))/1000000</f>
        <v>0</v>
      </c>
      <c r="R12" s="51">
        <f>INDEX(Central!$H$276:$AA$286,MATCH('Chart tables'!$D$4,Central!$B$276:$B$286,0),MATCH('Chart tables'!R$8,Central!$H$275:$AA$275,0))/1000000</f>
        <v>0</v>
      </c>
      <c r="S12" s="51">
        <f>INDEX(Central!$H$276:$AA$286,MATCH('Chart tables'!$D$4,Central!$B$276:$B$286,0),MATCH('Chart tables'!S$8,Central!$H$275:$AA$275,0))/1000000</f>
        <v>0</v>
      </c>
      <c r="T12" s="51">
        <f>INDEX(Central!$H$276:$AA$286,MATCH('Chart tables'!$D$4,Central!$B$276:$B$286,0),MATCH('Chart tables'!T$8,Central!$H$275:$AA$275,0))/1000000</f>
        <v>0</v>
      </c>
      <c r="U12" s="51">
        <f>INDEX(Central!$H$276:$AA$286,MATCH('Chart tables'!$D$4,Central!$B$276:$B$286,0),MATCH('Chart tables'!U$8,Central!$H$275:$AA$275,0))/1000000</f>
        <v>0</v>
      </c>
      <c r="V12" s="51">
        <f>INDEX(Central!$H$276:$AA$286,MATCH('Chart tables'!$D$4,Central!$B$276:$B$286,0),MATCH('Chart tables'!V$8,Central!$H$275:$AA$275,0))/1000000</f>
        <v>0</v>
      </c>
      <c r="W12" s="51">
        <f>INDEX(Central!$H$276:$AA$286,MATCH('Chart tables'!$D$4,Central!$B$276:$B$286,0),MATCH('Chart tables'!W$8,Central!$H$275:$AA$275,0))/1000000</f>
        <v>0</v>
      </c>
      <c r="X12" s="51">
        <f>INDEX(Central!$H$276:$AA$286,MATCH('Chart tables'!$D$4,Central!$B$276:$B$286,0),MATCH('Chart tables'!X$8,Central!$H$275:$AA$275,0))/1000000</f>
        <v>0</v>
      </c>
      <c r="Y12" s="51" t="e">
        <f>INDEX(Central!$H$276:$AA$286,MATCH('Chart tables'!$D$4,Central!$B$276:$B$286,0),MATCH('Chart tables'!Y$8,Central!$H$275:$AA$275,0))/1000000</f>
        <v>#N/A</v>
      </c>
      <c r="Z12" s="51" t="e">
        <f>INDEX(Central!$H$276:$AA$286,MATCH('Chart tables'!$D$4,Central!$B$276:$B$286,0),MATCH('Chart tables'!Z$8,Central!$H$275:$AA$275,0))/1000000</f>
        <v>#N/A</v>
      </c>
      <c r="AA12" s="51" t="e">
        <f>INDEX(Central!$H$276:$AA$286,MATCH('Chart tables'!$D$4,Central!$B$276:$B$286,0),MATCH('Chart tables'!AA$8,Central!$H$275:$AA$275,0))/1000000</f>
        <v>#N/A</v>
      </c>
      <c r="AB12" s="51" t="e">
        <f>INDEX(Central!$H$276:$AA$286,MATCH('Chart tables'!$D$4,Central!$B$276:$B$286,0),MATCH('Chart tables'!AB$8,Central!$H$275:$AA$275,0))/1000000</f>
        <v>#N/A</v>
      </c>
      <c r="AC12" s="51" t="e">
        <f>INDEX(Central!$H$276:$AA$286,MATCH('Chart tables'!$D$4,Central!$B$276:$B$286,0),MATCH('Chart tables'!AC$8,Central!$H$275:$AA$275,0))/1000000</f>
        <v>#N/A</v>
      </c>
      <c r="AD12" s="51" t="e">
        <f>INDEX(Central!$H$276:$AA$286,MATCH('Chart tables'!$D$4,Central!$B$276:$B$286,0),MATCH('Chart tables'!AD$8,Central!$H$275:$AA$275,0))/1000000</f>
        <v>#N/A</v>
      </c>
      <c r="AE12" s="51" t="e">
        <f>INDEX(Central!$H$276:$AA$286,MATCH('Chart tables'!$D$4,Central!$B$276:$B$286,0),MATCH('Chart tables'!AE$8,Central!$H$275:$AA$275,0))/1000000</f>
        <v>#N/A</v>
      </c>
      <c r="AF12" s="51" t="e">
        <f>INDEX(Central!$H$276:$AA$286,MATCH('Chart tables'!$D$4,Central!$B$276:$B$286,0),MATCH('Chart tables'!AF$8,Central!$H$275:$AA$275,0))/1000000</f>
        <v>#N/A</v>
      </c>
      <c r="AG12" s="51" t="e">
        <f>INDEX(Central!$H$276:$AA$286,MATCH('Chart tables'!$D$4,Central!$B$276:$B$286,0),MATCH('Chart tables'!AG$8,Central!$H$275:$AA$275,0))/1000000</f>
        <v>#N/A</v>
      </c>
      <c r="AH12" s="51" t="e">
        <f>INDEX(Central!$H$276:$AA$286,MATCH('Chart tables'!$D$4,Central!$B$276:$B$286,0),MATCH('Chart tables'!AH$8,Central!$H$275:$AA$275,0))/1000000</f>
        <v>#N/A</v>
      </c>
    </row>
    <row r="13" spans="2:34" x14ac:dyDescent="0.2">
      <c r="B13" s="23" t="e">
        <f>'General inputs'!#REF!</f>
        <v>#REF!</v>
      </c>
      <c r="C13" s="5"/>
      <c r="D13" s="5"/>
      <c r="E13" s="51" t="e">
        <f>INDEX(Central!$H$290:$AA$300,MATCH('Chart tables'!$D$4,Central!$B$290:$B$300,0),MATCH('Chart tables'!E$8,Central!$H$289:$AA$289,0))/1000000</f>
        <v>#VALUE!</v>
      </c>
      <c r="F13" s="51">
        <f>INDEX(Central!$H$290:$AA$300,MATCH('Chart tables'!$D$4,Central!$B$290:$B$300,0),MATCH('Chart tables'!F$8,Central!$H$289:$AA$289,0))/1000000</f>
        <v>0</v>
      </c>
      <c r="G13" s="51">
        <f>INDEX(Central!$H$290:$AA$300,MATCH('Chart tables'!$D$4,Central!$B$290:$B$300,0),MATCH('Chart tables'!G$8,Central!$H$289:$AA$289,0))/1000000</f>
        <v>0</v>
      </c>
      <c r="H13" s="51">
        <f>INDEX(Central!$H$290:$AA$300,MATCH('Chart tables'!$D$4,Central!$B$290:$B$300,0),MATCH('Chart tables'!H$8,Central!$H$289:$AA$289,0))/1000000</f>
        <v>0</v>
      </c>
      <c r="I13" s="51">
        <f>INDEX(Central!$H$290:$AA$300,MATCH('Chart tables'!$D$4,Central!$B$290:$B$300,0),MATCH('Chart tables'!I$8,Central!$H$289:$AA$289,0))/1000000</f>
        <v>0</v>
      </c>
      <c r="J13" s="51">
        <f>INDEX(Central!$H$290:$AA$300,MATCH('Chart tables'!$D$4,Central!$B$290:$B$300,0),MATCH('Chart tables'!J$8,Central!$H$289:$AA$289,0))/1000000</f>
        <v>0</v>
      </c>
      <c r="K13" s="51">
        <f>INDEX(Central!$H$290:$AA$300,MATCH('Chart tables'!$D$4,Central!$B$290:$B$300,0),MATCH('Chart tables'!K$8,Central!$H$289:$AA$289,0))/1000000</f>
        <v>0</v>
      </c>
      <c r="L13" s="51">
        <f>INDEX(Central!$H$290:$AA$300,MATCH('Chart tables'!$D$4,Central!$B$290:$B$300,0),MATCH('Chart tables'!L$8,Central!$H$289:$AA$289,0))/1000000</f>
        <v>0</v>
      </c>
      <c r="M13" s="51">
        <f>INDEX(Central!$H$290:$AA$300,MATCH('Chart tables'!$D$4,Central!$B$290:$B$300,0),MATCH('Chart tables'!M$8,Central!$H$289:$AA$289,0))/1000000</f>
        <v>0</v>
      </c>
      <c r="N13" s="51">
        <f>INDEX(Central!$H$290:$AA$300,MATCH('Chart tables'!$D$4,Central!$B$290:$B$300,0),MATCH('Chart tables'!N$8,Central!$H$289:$AA$289,0))/1000000</f>
        <v>0</v>
      </c>
      <c r="O13" s="51">
        <f>INDEX(Central!$H$290:$AA$300,MATCH('Chart tables'!$D$4,Central!$B$290:$B$300,0),MATCH('Chart tables'!O$8,Central!$H$289:$AA$289,0))/1000000</f>
        <v>0</v>
      </c>
      <c r="P13" s="51">
        <f>INDEX(Central!$H$290:$AA$300,MATCH('Chart tables'!$D$4,Central!$B$290:$B$300,0),MATCH('Chart tables'!P$8,Central!$H$289:$AA$289,0))/1000000</f>
        <v>0</v>
      </c>
      <c r="Q13" s="51">
        <f>INDEX(Central!$H$290:$AA$300,MATCH('Chart tables'!$D$4,Central!$B$290:$B$300,0),MATCH('Chart tables'!Q$8,Central!$H$289:$AA$289,0))/1000000</f>
        <v>0</v>
      </c>
      <c r="R13" s="51">
        <f>INDEX(Central!$H$290:$AA$300,MATCH('Chart tables'!$D$4,Central!$B$290:$B$300,0),MATCH('Chart tables'!R$8,Central!$H$289:$AA$289,0))/1000000</f>
        <v>0</v>
      </c>
      <c r="S13" s="51">
        <f>INDEX(Central!$H$290:$AA$300,MATCH('Chart tables'!$D$4,Central!$B$290:$B$300,0),MATCH('Chart tables'!S$8,Central!$H$289:$AA$289,0))/1000000</f>
        <v>0</v>
      </c>
      <c r="T13" s="51">
        <f>INDEX(Central!$H$290:$AA$300,MATCH('Chart tables'!$D$4,Central!$B$290:$B$300,0),MATCH('Chart tables'!T$8,Central!$H$289:$AA$289,0))/1000000</f>
        <v>0</v>
      </c>
      <c r="U13" s="51">
        <f>INDEX(Central!$H$290:$AA$300,MATCH('Chart tables'!$D$4,Central!$B$290:$B$300,0),MATCH('Chart tables'!U$8,Central!$H$289:$AA$289,0))/1000000</f>
        <v>0</v>
      </c>
      <c r="V13" s="51">
        <f>INDEX(Central!$H$290:$AA$300,MATCH('Chart tables'!$D$4,Central!$B$290:$B$300,0),MATCH('Chart tables'!V$8,Central!$H$289:$AA$289,0))/1000000</f>
        <v>0</v>
      </c>
      <c r="W13" s="51">
        <f>INDEX(Central!$H$290:$AA$300,MATCH('Chart tables'!$D$4,Central!$B$290:$B$300,0),MATCH('Chart tables'!W$8,Central!$H$289:$AA$289,0))/1000000</f>
        <v>0</v>
      </c>
      <c r="X13" s="51">
        <f>INDEX(Central!$H$290:$AA$300,MATCH('Chart tables'!$D$4,Central!$B$290:$B$300,0),MATCH('Chart tables'!X$8,Central!$H$289:$AA$289,0))/1000000</f>
        <v>0</v>
      </c>
      <c r="Y13" s="51" t="e">
        <f>INDEX(Central!$H$290:$AA$300,MATCH('Chart tables'!$D$4,Central!$B$290:$B$300,0),MATCH('Chart tables'!Y$8,Central!$H$289:$AA$289,0))/1000000</f>
        <v>#N/A</v>
      </c>
      <c r="Z13" s="51" t="e">
        <f>INDEX(Central!$H$290:$AA$300,MATCH('Chart tables'!$D$4,Central!$B$290:$B$300,0),MATCH('Chart tables'!Z$8,Central!$H$289:$AA$289,0))/1000000</f>
        <v>#N/A</v>
      </c>
      <c r="AA13" s="51" t="e">
        <f>INDEX(Central!$H$290:$AA$300,MATCH('Chart tables'!$D$4,Central!$B$290:$B$300,0),MATCH('Chart tables'!AA$8,Central!$H$289:$AA$289,0))/1000000</f>
        <v>#N/A</v>
      </c>
      <c r="AB13" s="51" t="e">
        <f>INDEX(Central!$H$290:$AA$300,MATCH('Chart tables'!$D$4,Central!$B$290:$B$300,0),MATCH('Chart tables'!AB$8,Central!$H$289:$AA$289,0))/1000000</f>
        <v>#N/A</v>
      </c>
      <c r="AC13" s="51" t="e">
        <f>INDEX(Central!$H$290:$AA$300,MATCH('Chart tables'!$D$4,Central!$B$290:$B$300,0),MATCH('Chart tables'!AC$8,Central!$H$289:$AA$289,0))/1000000</f>
        <v>#N/A</v>
      </c>
      <c r="AD13" s="51" t="e">
        <f>INDEX(Central!$H$290:$AA$300,MATCH('Chart tables'!$D$4,Central!$B$290:$B$300,0),MATCH('Chart tables'!AD$8,Central!$H$289:$AA$289,0))/1000000</f>
        <v>#N/A</v>
      </c>
      <c r="AE13" s="51" t="e">
        <f>INDEX(Central!$H$290:$AA$300,MATCH('Chart tables'!$D$4,Central!$B$290:$B$300,0),MATCH('Chart tables'!AE$8,Central!$H$289:$AA$289,0))/1000000</f>
        <v>#N/A</v>
      </c>
      <c r="AF13" s="51" t="e">
        <f>INDEX(Central!$H$290:$AA$300,MATCH('Chart tables'!$D$4,Central!$B$290:$B$300,0),MATCH('Chart tables'!AF$8,Central!$H$289:$AA$289,0))/1000000</f>
        <v>#N/A</v>
      </c>
      <c r="AG13" s="51" t="e">
        <f>INDEX(Central!$H$290:$AA$300,MATCH('Chart tables'!$D$4,Central!$B$290:$B$300,0),MATCH('Chart tables'!AG$8,Central!$H$289:$AA$289,0))/1000000</f>
        <v>#N/A</v>
      </c>
      <c r="AH13" s="51" t="e">
        <f>INDEX(Central!$H$290:$AA$300,MATCH('Chart tables'!$D$4,Central!$B$290:$B$300,0),MATCH('Chart tables'!AH$8,Central!$H$289:$AA$289,0))/1000000</f>
        <v>#N/A</v>
      </c>
    </row>
    <row r="14" spans="2:34" x14ac:dyDescent="0.2">
      <c r="B14" s="23" t="e">
        <f>'General inputs'!#REF!</f>
        <v>#REF!</v>
      </c>
      <c r="C14" s="5"/>
      <c r="D14" s="5"/>
      <c r="E14" s="51" t="e">
        <f>INDEX(Central!$H$304:$AA314,MATCH('Chart tables'!$D$4,Central!$B$304:$B$314,0),MATCH('Chart tables'!E$8,Central!$H$303:$AA$303,0))/1000000</f>
        <v>#VALUE!</v>
      </c>
      <c r="F14" s="51">
        <f>INDEX(Central!$H$304:$AA314,MATCH('Chart tables'!$D$4,Central!$B$304:$B$314,0),MATCH('Chart tables'!F$8,Central!$H$303:$AA$303,0))/1000000</f>
        <v>0</v>
      </c>
      <c r="G14" s="51">
        <f>INDEX(Central!$H$304:$AA314,MATCH('Chart tables'!$D$4,Central!$B$304:$B$314,0),MATCH('Chart tables'!G$8,Central!$H$303:$AA$303,0))/1000000</f>
        <v>0</v>
      </c>
      <c r="H14" s="51">
        <f>INDEX(Central!$H$304:$AA314,MATCH('Chart tables'!$D$4,Central!$B$304:$B$314,0),MATCH('Chart tables'!H$8,Central!$H$303:$AA$303,0))/1000000</f>
        <v>0</v>
      </c>
      <c r="I14" s="51">
        <f>INDEX(Central!$H$304:$AA314,MATCH('Chart tables'!$D$4,Central!$B$304:$B$314,0),MATCH('Chart tables'!I$8,Central!$H$303:$AA$303,0))/1000000</f>
        <v>0</v>
      </c>
      <c r="J14" s="51">
        <f>INDEX(Central!$H$304:$AA314,MATCH('Chart tables'!$D$4,Central!$B$304:$B$314,0),MATCH('Chart tables'!J$8,Central!$H$303:$AA$303,0))/1000000</f>
        <v>0</v>
      </c>
      <c r="K14" s="51">
        <f>INDEX(Central!$H$304:$AA314,MATCH('Chart tables'!$D$4,Central!$B$304:$B$314,0),MATCH('Chart tables'!K$8,Central!$H$303:$AA$303,0))/1000000</f>
        <v>0</v>
      </c>
      <c r="L14" s="51">
        <f>INDEX(Central!$H$304:$AA314,MATCH('Chart tables'!$D$4,Central!$B$304:$B$314,0),MATCH('Chart tables'!L$8,Central!$H$303:$AA$303,0))/1000000</f>
        <v>0</v>
      </c>
      <c r="M14" s="51">
        <f>INDEX(Central!$H$304:$AA314,MATCH('Chart tables'!$D$4,Central!$B$304:$B$314,0),MATCH('Chart tables'!M$8,Central!$H$303:$AA$303,0))/1000000</f>
        <v>0</v>
      </c>
      <c r="N14" s="51">
        <f>INDEX(Central!$H$304:$AA314,MATCH('Chart tables'!$D$4,Central!$B$304:$B$314,0),MATCH('Chart tables'!N$8,Central!$H$303:$AA$303,0))/1000000</f>
        <v>0</v>
      </c>
      <c r="O14" s="51">
        <f>INDEX(Central!$H$304:$AA314,MATCH('Chart tables'!$D$4,Central!$B$304:$B$314,0),MATCH('Chart tables'!O$8,Central!$H$303:$AA$303,0))/1000000</f>
        <v>0</v>
      </c>
      <c r="P14" s="51">
        <f>INDEX(Central!$H$304:$AA314,MATCH('Chart tables'!$D$4,Central!$B$304:$B$314,0),MATCH('Chart tables'!P$8,Central!$H$303:$AA$303,0))/1000000</f>
        <v>0</v>
      </c>
      <c r="Q14" s="51">
        <f>INDEX(Central!$H$304:$AA314,MATCH('Chart tables'!$D$4,Central!$B$304:$B$314,0),MATCH('Chart tables'!Q$8,Central!$H$303:$AA$303,0))/1000000</f>
        <v>0</v>
      </c>
      <c r="R14" s="51">
        <f>INDEX(Central!$H$304:$AA314,MATCH('Chart tables'!$D$4,Central!$B$304:$B$314,0),MATCH('Chart tables'!R$8,Central!$H$303:$AA$303,0))/1000000</f>
        <v>0</v>
      </c>
      <c r="S14" s="51">
        <f>INDEX(Central!$H$304:$AA314,MATCH('Chart tables'!$D$4,Central!$B$304:$B$314,0),MATCH('Chart tables'!S$8,Central!$H$303:$AA$303,0))/1000000</f>
        <v>0</v>
      </c>
      <c r="T14" s="51">
        <f>INDEX(Central!$H$304:$AA314,MATCH('Chart tables'!$D$4,Central!$B$304:$B$314,0),MATCH('Chart tables'!T$8,Central!$H$303:$AA$303,0))/1000000</f>
        <v>0</v>
      </c>
      <c r="U14" s="51">
        <f>INDEX(Central!$H$304:$AA314,MATCH('Chart tables'!$D$4,Central!$B$304:$B$314,0),MATCH('Chart tables'!U$8,Central!$H$303:$AA$303,0))/1000000</f>
        <v>0</v>
      </c>
      <c r="V14" s="51">
        <f>INDEX(Central!$H$304:$AA314,MATCH('Chart tables'!$D$4,Central!$B$304:$B$314,0),MATCH('Chart tables'!V$8,Central!$H$303:$AA$303,0))/1000000</f>
        <v>0</v>
      </c>
      <c r="W14" s="51">
        <f>INDEX(Central!$H$304:$AA314,MATCH('Chart tables'!$D$4,Central!$B$304:$B$314,0),MATCH('Chart tables'!W$8,Central!$H$303:$AA$303,0))/1000000</f>
        <v>0</v>
      </c>
      <c r="X14" s="51">
        <f>INDEX(Central!$H$304:$AA314,MATCH('Chart tables'!$D$4,Central!$B$304:$B$314,0),MATCH('Chart tables'!X$8,Central!$H$303:$AA$303,0))/1000000</f>
        <v>0</v>
      </c>
      <c r="Y14" s="51" t="e">
        <f>INDEX(Central!$H$304:$AA314,MATCH('Chart tables'!$D$4,Central!$B$304:$B$314,0),MATCH('Chart tables'!Y$8,Central!$H$303:$AA$303,0))/1000000</f>
        <v>#N/A</v>
      </c>
      <c r="Z14" s="51" t="e">
        <f>INDEX(Central!$H$304:$AA314,MATCH('Chart tables'!$D$4,Central!$B$304:$B$314,0),MATCH('Chart tables'!Z$8,Central!$H$303:$AA$303,0))/1000000</f>
        <v>#N/A</v>
      </c>
      <c r="AA14" s="51" t="e">
        <f>INDEX(Central!$H$304:$AA314,MATCH('Chart tables'!$D$4,Central!$B$304:$B$314,0),MATCH('Chart tables'!AA$8,Central!$H$303:$AA$303,0))/1000000</f>
        <v>#N/A</v>
      </c>
      <c r="AB14" s="51" t="e">
        <f>INDEX(Central!$H$304:$AA314,MATCH('Chart tables'!$D$4,Central!$B$304:$B$314,0),MATCH('Chart tables'!AB$8,Central!$H$303:$AA$303,0))/1000000</f>
        <v>#N/A</v>
      </c>
      <c r="AC14" s="51" t="e">
        <f>INDEX(Central!$H$304:$AA314,MATCH('Chart tables'!$D$4,Central!$B$304:$B$314,0),MATCH('Chart tables'!AC$8,Central!$H$303:$AA$303,0))/1000000</f>
        <v>#N/A</v>
      </c>
      <c r="AD14" s="51" t="e">
        <f>INDEX(Central!$H$304:$AA314,MATCH('Chart tables'!$D$4,Central!$B$304:$B$314,0),MATCH('Chart tables'!AD$8,Central!$H$303:$AA$303,0))/1000000</f>
        <v>#N/A</v>
      </c>
      <c r="AE14" s="51" t="e">
        <f>INDEX(Central!$H$304:$AA314,MATCH('Chart tables'!$D$4,Central!$B$304:$B$314,0),MATCH('Chart tables'!AE$8,Central!$H$303:$AA$303,0))/1000000</f>
        <v>#N/A</v>
      </c>
      <c r="AF14" s="51" t="e">
        <f>INDEX(Central!$H$304:$AA314,MATCH('Chart tables'!$D$4,Central!$B$304:$B$314,0),MATCH('Chart tables'!AF$8,Central!$H$303:$AA$303,0))/1000000</f>
        <v>#N/A</v>
      </c>
      <c r="AG14" s="51" t="e">
        <f>INDEX(Central!$H$304:$AA314,MATCH('Chart tables'!$D$4,Central!$B$304:$B$314,0),MATCH('Chart tables'!AG$8,Central!$H$303:$AA$303,0))/1000000</f>
        <v>#N/A</v>
      </c>
      <c r="AH14" s="51" t="e">
        <f>INDEX(Central!$H$304:$AA314,MATCH('Chart tables'!$D$4,Central!$B$304:$B$314,0),MATCH('Chart tables'!AH$8,Central!$H$303:$AA$303,0))/1000000</f>
        <v>#N/A</v>
      </c>
    </row>
    <row r="15" spans="2:34" x14ac:dyDescent="0.2">
      <c r="B15" s="28"/>
    </row>
    <row r="16" spans="2:34" ht="15" x14ac:dyDescent="0.25">
      <c r="B16" s="53" t="str">
        <f>$D$4</f>
        <v>Option 5B</v>
      </c>
      <c r="C16" s="52" t="e">
        <f>'General inputs'!#REF!</f>
        <v>#REF!</v>
      </c>
      <c r="D16" s="52"/>
      <c r="E16" s="35">
        <f>FirstYear</f>
        <v>2022</v>
      </c>
      <c r="F16" s="35">
        <f t="shared" ref="F16:AH16" si="1">E16+1</f>
        <v>2023</v>
      </c>
      <c r="G16" s="35">
        <f t="shared" si="1"/>
        <v>2024</v>
      </c>
      <c r="H16" s="35">
        <f t="shared" si="1"/>
        <v>2025</v>
      </c>
      <c r="I16" s="35">
        <f t="shared" si="1"/>
        <v>2026</v>
      </c>
      <c r="J16" s="35">
        <f t="shared" si="1"/>
        <v>2027</v>
      </c>
      <c r="K16" s="35">
        <f t="shared" si="1"/>
        <v>2028</v>
      </c>
      <c r="L16" s="35">
        <f t="shared" si="1"/>
        <v>2029</v>
      </c>
      <c r="M16" s="35">
        <f t="shared" si="1"/>
        <v>2030</v>
      </c>
      <c r="N16" s="35">
        <f t="shared" si="1"/>
        <v>2031</v>
      </c>
      <c r="O16" s="35">
        <f t="shared" si="1"/>
        <v>2032</v>
      </c>
      <c r="P16" s="35">
        <f t="shared" si="1"/>
        <v>2033</v>
      </c>
      <c r="Q16" s="35">
        <f t="shared" si="1"/>
        <v>2034</v>
      </c>
      <c r="R16" s="35">
        <f t="shared" si="1"/>
        <v>2035</v>
      </c>
      <c r="S16" s="35">
        <f t="shared" si="1"/>
        <v>2036</v>
      </c>
      <c r="T16" s="35">
        <f t="shared" si="1"/>
        <v>2037</v>
      </c>
      <c r="U16" s="35">
        <f t="shared" si="1"/>
        <v>2038</v>
      </c>
      <c r="V16" s="35">
        <f t="shared" si="1"/>
        <v>2039</v>
      </c>
      <c r="W16" s="35">
        <f t="shared" si="1"/>
        <v>2040</v>
      </c>
      <c r="X16" s="35">
        <f t="shared" si="1"/>
        <v>2041</v>
      </c>
      <c r="Y16" s="35">
        <f t="shared" si="1"/>
        <v>2042</v>
      </c>
      <c r="Z16" s="35">
        <f t="shared" si="1"/>
        <v>2043</v>
      </c>
      <c r="AA16" s="35">
        <f t="shared" si="1"/>
        <v>2044</v>
      </c>
      <c r="AB16" s="35">
        <f t="shared" si="1"/>
        <v>2045</v>
      </c>
      <c r="AC16" s="35">
        <f t="shared" si="1"/>
        <v>2046</v>
      </c>
      <c r="AD16" s="35">
        <f t="shared" si="1"/>
        <v>2047</v>
      </c>
      <c r="AE16" s="35">
        <f t="shared" si="1"/>
        <v>2048</v>
      </c>
      <c r="AF16" s="35">
        <f t="shared" si="1"/>
        <v>2049</v>
      </c>
      <c r="AG16" s="35">
        <f t="shared" si="1"/>
        <v>2050</v>
      </c>
      <c r="AH16" s="35">
        <f t="shared" si="1"/>
        <v>2051</v>
      </c>
    </row>
    <row r="17" spans="2:34" x14ac:dyDescent="0.2">
      <c r="B17" s="23" t="e">
        <f>'General inputs'!#REF!</f>
        <v>#REF!</v>
      </c>
      <c r="C17" s="5"/>
      <c r="D17" s="5"/>
      <c r="E17" s="51" t="e">
        <f>INDEX(Low!$H$221:$AA$231,MATCH('Chart tables'!$D$4,Low!$B$221:$B$231,0),MATCH('Chart tables'!E$8,Low!$H$220:$AA$220,0))/1000000</f>
        <v>#VALUE!</v>
      </c>
      <c r="F17" s="51">
        <f>INDEX(Low!$H$221:$AA$231,MATCH('Chart tables'!$D$4,Low!$B$221:$B$231,0),MATCH('Chart tables'!F$8,Low!$H$220:$AA$220,0))/1000000</f>
        <v>0</v>
      </c>
      <c r="G17" s="51">
        <f>INDEX(Low!$H$221:$AA$231,MATCH('Chart tables'!$D$4,Low!$B$221:$B$231,0),MATCH('Chart tables'!G$8,Low!$H$220:$AA$220,0))/1000000</f>
        <v>0</v>
      </c>
      <c r="H17" s="51">
        <f>INDEX(Low!$H$221:$AA$231,MATCH('Chart tables'!$D$4,Low!$B$221:$B$231,0),MATCH('Chart tables'!H$8,Low!$H$220:$AA$220,0))/1000000</f>
        <v>0</v>
      </c>
      <c r="I17" s="51">
        <f>INDEX(Low!$H$221:$AA$231,MATCH('Chart tables'!$D$4,Low!$B$221:$B$231,0),MATCH('Chart tables'!I$8,Low!$H$220:$AA$220,0))/1000000</f>
        <v>0</v>
      </c>
      <c r="J17" s="51">
        <f>INDEX(Low!$H$221:$AA$231,MATCH('Chart tables'!$D$4,Low!$B$221:$B$231,0),MATCH('Chart tables'!J$8,Low!$H$220:$AA$220,0))/1000000</f>
        <v>0</v>
      </c>
      <c r="K17" s="51">
        <f>INDEX(Low!$H$221:$AA$231,MATCH('Chart tables'!$D$4,Low!$B$221:$B$231,0),MATCH('Chart tables'!K$8,Low!$H$220:$AA$220,0))/1000000</f>
        <v>0</v>
      </c>
      <c r="L17" s="51">
        <f>INDEX(Low!$H$221:$AA$231,MATCH('Chart tables'!$D$4,Low!$B$221:$B$231,0),MATCH('Chart tables'!L$8,Low!$H$220:$AA$220,0))/1000000</f>
        <v>0</v>
      </c>
      <c r="M17" s="51">
        <f>INDEX(Low!$H$221:$AA$231,MATCH('Chart tables'!$D$4,Low!$B$221:$B$231,0),MATCH('Chart tables'!M$8,Low!$H$220:$AA$220,0))/1000000</f>
        <v>0</v>
      </c>
      <c r="N17" s="51">
        <f>INDEX(Low!$H$221:$AA$231,MATCH('Chart tables'!$D$4,Low!$B$221:$B$231,0),MATCH('Chart tables'!N$8,Low!$H$220:$AA$220,0))/1000000</f>
        <v>0</v>
      </c>
      <c r="O17" s="51">
        <f>INDEX(Low!$H$221:$AA$231,MATCH('Chart tables'!$D$4,Low!$B$221:$B$231,0),MATCH('Chart tables'!O$8,Low!$H$220:$AA$220,0))/1000000</f>
        <v>0</v>
      </c>
      <c r="P17" s="51">
        <f>INDEX(Low!$H$221:$AA$231,MATCH('Chart tables'!$D$4,Low!$B$221:$B$231,0),MATCH('Chart tables'!P$8,Low!$H$220:$AA$220,0))/1000000</f>
        <v>0</v>
      </c>
      <c r="Q17" s="51">
        <f>INDEX(Low!$H$221:$AA$231,MATCH('Chart tables'!$D$4,Low!$B$221:$B$231,0),MATCH('Chart tables'!Q$8,Low!$H$220:$AA$220,0))/1000000</f>
        <v>0</v>
      </c>
      <c r="R17" s="51">
        <f>INDEX(Low!$H$221:$AA$231,MATCH('Chart tables'!$D$4,Low!$B$221:$B$231,0),MATCH('Chart tables'!R$8,Low!$H$220:$AA$220,0))/1000000</f>
        <v>0</v>
      </c>
      <c r="S17" s="51">
        <f>INDEX(Low!$H$221:$AA$231,MATCH('Chart tables'!$D$4,Low!$B$221:$B$231,0),MATCH('Chart tables'!S$8,Low!$H$220:$AA$220,0))/1000000</f>
        <v>0</v>
      </c>
      <c r="T17" s="51">
        <f>INDEX(Low!$H$221:$AA$231,MATCH('Chart tables'!$D$4,Low!$B$221:$B$231,0),MATCH('Chart tables'!T$8,Low!$H$220:$AA$220,0))/1000000</f>
        <v>0</v>
      </c>
      <c r="U17" s="51">
        <f>INDEX(Low!$H$221:$AA$231,MATCH('Chart tables'!$D$4,Low!$B$221:$B$231,0),MATCH('Chart tables'!U$8,Low!$H$220:$AA$220,0))/1000000</f>
        <v>0</v>
      </c>
      <c r="V17" s="51">
        <f>INDEX(Low!$H$221:$AA$231,MATCH('Chart tables'!$D$4,Low!$B$221:$B$231,0),MATCH('Chart tables'!V$8,Low!$H$220:$AA$220,0))/1000000</f>
        <v>0</v>
      </c>
      <c r="W17" s="51">
        <f>INDEX(Low!$H$221:$AA$231,MATCH('Chart tables'!$D$4,Low!$B$221:$B$231,0),MATCH('Chart tables'!W$8,Low!$H$220:$AA$220,0))/1000000</f>
        <v>0</v>
      </c>
      <c r="X17" s="51">
        <f>INDEX(Low!$H$221:$AA$231,MATCH('Chart tables'!$D$4,Low!$B$221:$B$231,0),MATCH('Chart tables'!X$8,Low!$H$220:$AA$220,0))/1000000</f>
        <v>0</v>
      </c>
      <c r="Y17" s="51" t="e">
        <f>INDEX(Low!$H$221:$AA$231,MATCH('Chart tables'!$D$4,Low!$B$221:$B$231,0),MATCH('Chart tables'!Y$8,Low!$H$220:$AA$220,0))/1000000</f>
        <v>#N/A</v>
      </c>
      <c r="Z17" s="51" t="e">
        <f>INDEX(Low!$H$221:$AA$231,MATCH('Chart tables'!$D$4,Low!$B$221:$B$231,0),MATCH('Chart tables'!Z$8,Low!$H$220:$AA$220,0))/1000000</f>
        <v>#N/A</v>
      </c>
      <c r="AA17" s="51" t="e">
        <f>INDEX(Low!$H$221:$AA$231,MATCH('Chart tables'!$D$4,Low!$B$221:$B$231,0),MATCH('Chart tables'!AA$8,Low!$H$220:$AA$220,0))/1000000</f>
        <v>#N/A</v>
      </c>
      <c r="AB17" s="51" t="e">
        <f>INDEX(Low!$H$221:$AA$231,MATCH('Chart tables'!$D$4,Low!$B$221:$B$231,0),MATCH('Chart tables'!AB$8,Low!$H$220:$AA$220,0))/1000000</f>
        <v>#N/A</v>
      </c>
      <c r="AC17" s="51" t="e">
        <f>INDEX(Low!$H$221:$AA$231,MATCH('Chart tables'!$D$4,Low!$B$221:$B$231,0),MATCH('Chart tables'!AC$8,Low!$H$220:$AA$220,0))/1000000</f>
        <v>#N/A</v>
      </c>
      <c r="AD17" s="51" t="e">
        <f>INDEX(Low!$H$221:$AA$231,MATCH('Chart tables'!$D$4,Low!$B$221:$B$231,0),MATCH('Chart tables'!AD$8,Low!$H$220:$AA$220,0))/1000000</f>
        <v>#N/A</v>
      </c>
      <c r="AE17" s="51" t="e">
        <f>INDEX(Low!$H$221:$AA$231,MATCH('Chart tables'!$D$4,Low!$B$221:$B$231,0),MATCH('Chart tables'!AE$8,Low!$H$220:$AA$220,0))/1000000</f>
        <v>#N/A</v>
      </c>
      <c r="AF17" s="51" t="e">
        <f>INDEX(Low!$H$221:$AA$231,MATCH('Chart tables'!$D$4,Low!$B$221:$B$231,0),MATCH('Chart tables'!AF$8,Low!$H$220:$AA$220,0))/1000000</f>
        <v>#N/A</v>
      </c>
      <c r="AG17" s="51" t="e">
        <f>INDEX(Low!$H$221:$AA$231,MATCH('Chart tables'!$D$4,Low!$B$221:$B$231,0),MATCH('Chart tables'!AG$8,Low!$H$220:$AA$220,0))/1000000</f>
        <v>#N/A</v>
      </c>
      <c r="AH17" s="51" t="e">
        <f>INDEX(Low!$H$221:$AA$231,MATCH('Chart tables'!$D$4,Low!$B$221:$B$231,0),MATCH('Chart tables'!AH$8,Low!$H$220:$AA$220,0))/1000000</f>
        <v>#N/A</v>
      </c>
    </row>
    <row r="18" spans="2:34" x14ac:dyDescent="0.2">
      <c r="B18" s="23" t="e">
        <f>'General inputs'!#REF!</f>
        <v>#REF!</v>
      </c>
      <c r="C18" s="5"/>
      <c r="D18" s="5"/>
      <c r="E18" s="51" t="e">
        <f>INDEX(Low!$H$235:$AA$245,MATCH('Chart tables'!$D$4,Low!$B$235:$B$245,0),MATCH('Chart tables'!E$8,Low!$H$234:$AA$234,0))/1000000</f>
        <v>#VALUE!</v>
      </c>
      <c r="F18" s="51">
        <f>INDEX(Low!$H$235:$AA$245,MATCH('Chart tables'!$D$4,Low!$B$235:$B$245,0),MATCH('Chart tables'!F$8,Low!$H$234:$AA$234,0))/1000000</f>
        <v>0</v>
      </c>
      <c r="G18" s="51">
        <f>INDEX(Low!$H$235:$AA$245,MATCH('Chart tables'!$D$4,Low!$B$235:$B$245,0),MATCH('Chart tables'!G$8,Low!$H$234:$AA$234,0))/1000000</f>
        <v>0</v>
      </c>
      <c r="H18" s="51">
        <f>INDEX(Low!$H$235:$AA$245,MATCH('Chart tables'!$D$4,Low!$B$235:$B$245,0),MATCH('Chart tables'!H$8,Low!$H$234:$AA$234,0))/1000000</f>
        <v>0</v>
      </c>
      <c r="I18" s="51">
        <f>INDEX(Low!$H$235:$AA$245,MATCH('Chart tables'!$D$4,Low!$B$235:$B$245,0),MATCH('Chart tables'!I$8,Low!$H$234:$AA$234,0))/1000000</f>
        <v>0</v>
      </c>
      <c r="J18" s="51">
        <f>INDEX(Low!$H$235:$AA$245,MATCH('Chart tables'!$D$4,Low!$B$235:$B$245,0),MATCH('Chart tables'!J$8,Low!$H$234:$AA$234,0))/1000000</f>
        <v>0</v>
      </c>
      <c r="K18" s="51">
        <f>INDEX(Low!$H$235:$AA$245,MATCH('Chart tables'!$D$4,Low!$B$235:$B$245,0),MATCH('Chart tables'!K$8,Low!$H$234:$AA$234,0))/1000000</f>
        <v>0</v>
      </c>
      <c r="L18" s="51">
        <f>INDEX(Low!$H$235:$AA$245,MATCH('Chart tables'!$D$4,Low!$B$235:$B$245,0),MATCH('Chart tables'!L$8,Low!$H$234:$AA$234,0))/1000000</f>
        <v>0</v>
      </c>
      <c r="M18" s="51">
        <f>INDEX(Low!$H$235:$AA$245,MATCH('Chart tables'!$D$4,Low!$B$235:$B$245,0),MATCH('Chart tables'!M$8,Low!$H$234:$AA$234,0))/1000000</f>
        <v>0</v>
      </c>
      <c r="N18" s="51">
        <f>INDEX(Low!$H$235:$AA$245,MATCH('Chart tables'!$D$4,Low!$B$235:$B$245,0),MATCH('Chart tables'!N$8,Low!$H$234:$AA$234,0))/1000000</f>
        <v>0</v>
      </c>
      <c r="O18" s="51">
        <f>INDEX(Low!$H$235:$AA$245,MATCH('Chart tables'!$D$4,Low!$B$235:$B$245,0),MATCH('Chart tables'!O$8,Low!$H$234:$AA$234,0))/1000000</f>
        <v>0</v>
      </c>
      <c r="P18" s="51">
        <f>INDEX(Low!$H$235:$AA$245,MATCH('Chart tables'!$D$4,Low!$B$235:$B$245,0),MATCH('Chart tables'!P$8,Low!$H$234:$AA$234,0))/1000000</f>
        <v>0</v>
      </c>
      <c r="Q18" s="51">
        <f>INDEX(Low!$H$235:$AA$245,MATCH('Chart tables'!$D$4,Low!$B$235:$B$245,0),MATCH('Chart tables'!Q$8,Low!$H$234:$AA$234,0))/1000000</f>
        <v>0</v>
      </c>
      <c r="R18" s="51">
        <f>INDEX(Low!$H$235:$AA$245,MATCH('Chart tables'!$D$4,Low!$B$235:$B$245,0),MATCH('Chart tables'!R$8,Low!$H$234:$AA$234,0))/1000000</f>
        <v>0</v>
      </c>
      <c r="S18" s="51">
        <f>INDEX(Low!$H$235:$AA$245,MATCH('Chart tables'!$D$4,Low!$B$235:$B$245,0),MATCH('Chart tables'!S$8,Low!$H$234:$AA$234,0))/1000000</f>
        <v>0</v>
      </c>
      <c r="T18" s="51">
        <f>INDEX(Low!$H$235:$AA$245,MATCH('Chart tables'!$D$4,Low!$B$235:$B$245,0),MATCH('Chart tables'!T$8,Low!$H$234:$AA$234,0))/1000000</f>
        <v>0</v>
      </c>
      <c r="U18" s="51">
        <f>INDEX(Low!$H$235:$AA$245,MATCH('Chart tables'!$D$4,Low!$B$235:$B$245,0),MATCH('Chart tables'!U$8,Low!$H$234:$AA$234,0))/1000000</f>
        <v>0</v>
      </c>
      <c r="V18" s="51">
        <f>INDEX(Low!$H$235:$AA$245,MATCH('Chart tables'!$D$4,Low!$B$235:$B$245,0),MATCH('Chart tables'!V$8,Low!$H$234:$AA$234,0))/1000000</f>
        <v>0</v>
      </c>
      <c r="W18" s="51">
        <f>INDEX(Low!$H$235:$AA$245,MATCH('Chart tables'!$D$4,Low!$B$235:$B$245,0),MATCH('Chart tables'!W$8,Low!$H$234:$AA$234,0))/1000000</f>
        <v>0</v>
      </c>
      <c r="X18" s="51">
        <f>INDEX(Low!$H$235:$AA$245,MATCH('Chart tables'!$D$4,Low!$B$235:$B$245,0),MATCH('Chart tables'!X$8,Low!$H$234:$AA$234,0))/1000000</f>
        <v>0</v>
      </c>
      <c r="Y18" s="51" t="e">
        <f>INDEX(Low!$H$235:$AA$245,MATCH('Chart tables'!$D$4,Low!$B$235:$B$245,0),MATCH('Chart tables'!Y$8,Low!$H$234:$AA$234,0))/1000000</f>
        <v>#N/A</v>
      </c>
      <c r="Z18" s="51" t="e">
        <f>INDEX(Low!$H$235:$AA$245,MATCH('Chart tables'!$D$4,Low!$B$235:$B$245,0),MATCH('Chart tables'!Z$8,Low!$H$234:$AA$234,0))/1000000</f>
        <v>#N/A</v>
      </c>
      <c r="AA18" s="51" t="e">
        <f>INDEX(Low!$H$235:$AA$245,MATCH('Chart tables'!$D$4,Low!$B$235:$B$245,0),MATCH('Chart tables'!AA$8,Low!$H$234:$AA$234,0))/1000000</f>
        <v>#N/A</v>
      </c>
      <c r="AB18" s="51" t="e">
        <f>INDEX(Low!$H$235:$AA$245,MATCH('Chart tables'!$D$4,Low!$B$235:$B$245,0),MATCH('Chart tables'!AB$8,Low!$H$234:$AA$234,0))/1000000</f>
        <v>#N/A</v>
      </c>
      <c r="AC18" s="51" t="e">
        <f>INDEX(Low!$H$235:$AA$245,MATCH('Chart tables'!$D$4,Low!$B$235:$B$245,0),MATCH('Chart tables'!AC$8,Low!$H$234:$AA$234,0))/1000000</f>
        <v>#N/A</v>
      </c>
      <c r="AD18" s="51" t="e">
        <f>INDEX(Low!$H$235:$AA$245,MATCH('Chart tables'!$D$4,Low!$B$235:$B$245,0),MATCH('Chart tables'!AD$8,Low!$H$234:$AA$234,0))/1000000</f>
        <v>#N/A</v>
      </c>
      <c r="AE18" s="51" t="e">
        <f>INDEX(Low!$H$235:$AA$245,MATCH('Chart tables'!$D$4,Low!$B$235:$B$245,0),MATCH('Chart tables'!AE$8,Low!$H$234:$AA$234,0))/1000000</f>
        <v>#N/A</v>
      </c>
      <c r="AF18" s="51" t="e">
        <f>INDEX(Low!$H$235:$AA$245,MATCH('Chart tables'!$D$4,Low!$B$235:$B$245,0),MATCH('Chart tables'!AF$8,Low!$H$234:$AA$234,0))/1000000</f>
        <v>#N/A</v>
      </c>
      <c r="AG18" s="51" t="e">
        <f>INDEX(Low!$H$235:$AA$245,MATCH('Chart tables'!$D$4,Low!$B$235:$B$245,0),MATCH('Chart tables'!AG$8,Low!$H$234:$AA$234,0))/1000000</f>
        <v>#N/A</v>
      </c>
      <c r="AH18" s="51" t="e">
        <f>INDEX(Low!$H$235:$AA$245,MATCH('Chart tables'!$D$4,Low!$B$235:$B$245,0),MATCH('Chart tables'!AH$8,Low!$H$234:$AA$234,0))/1000000</f>
        <v>#N/A</v>
      </c>
    </row>
    <row r="19" spans="2:34" x14ac:dyDescent="0.2">
      <c r="B19" s="23" t="e">
        <f>'General inputs'!#REF!</f>
        <v>#REF!</v>
      </c>
      <c r="C19" s="5"/>
      <c r="D19" s="5"/>
      <c r="E19" s="51" t="e">
        <f>(INDEX(Low!$H$249:$AA$259,MATCH('Chart tables'!$D$4,Low!$B$249:$B$259,0),MATCH('Chart tables'!E$8,Low!$H$248:$AA$248,0))/1000000)+(INDEX(Low!$H$263:$AA$273,MATCH('Chart tables'!$D$4,Low!$B$263:$B$273,0),MATCH('Chart tables'!E$8,Low!$H$262:$AA$262,0))/1000000)</f>
        <v>#VALUE!</v>
      </c>
      <c r="F19" s="51">
        <f>(INDEX(Low!$H$249:$AA$259,MATCH('Chart tables'!$D$4,Low!$B$249:$B$259,0),MATCH('Chart tables'!F$8,Low!$H$248:$AA$248,0))/1000000)+(INDEX(Low!$H$263:$AA$273,MATCH('Chart tables'!$D$4,Low!$B$263:$B$273,0),MATCH('Chart tables'!F$8,Low!$H$262:$AA$262,0))/1000000)</f>
        <v>0</v>
      </c>
      <c r="G19" s="51">
        <f>(INDEX(Low!$H$249:$AA$259,MATCH('Chart tables'!$D$4,Low!$B$249:$B$259,0),MATCH('Chart tables'!G$8,Low!$H$248:$AA$248,0))/1000000)+(INDEX(Low!$H$263:$AA$273,MATCH('Chart tables'!$D$4,Low!$B$263:$B$273,0),MATCH('Chart tables'!G$8,Low!$H$262:$AA$262,0))/1000000)</f>
        <v>0</v>
      </c>
      <c r="H19" s="51">
        <f>(INDEX(Low!$H$249:$AA$259,MATCH('Chart tables'!$D$4,Low!$B$249:$B$259,0),MATCH('Chart tables'!H$8,Low!$H$248:$AA$248,0))/1000000)+(INDEX(Low!$H$263:$AA$273,MATCH('Chart tables'!$D$4,Low!$B$263:$B$273,0),MATCH('Chart tables'!H$8,Low!$H$262:$AA$262,0))/1000000)</f>
        <v>0</v>
      </c>
      <c r="I19" s="51">
        <f>(INDEX(Low!$H$249:$AA$259,MATCH('Chart tables'!$D$4,Low!$B$249:$B$259,0),MATCH('Chart tables'!I$8,Low!$H$248:$AA$248,0))/1000000)+(INDEX(Low!$H$263:$AA$273,MATCH('Chart tables'!$D$4,Low!$B$263:$B$273,0),MATCH('Chart tables'!I$8,Low!$H$262:$AA$262,0))/1000000)</f>
        <v>0</v>
      </c>
      <c r="J19" s="51">
        <f>(INDEX(Low!$H$249:$AA$259,MATCH('Chart tables'!$D$4,Low!$B$249:$B$259,0),MATCH('Chart tables'!J$8,Low!$H$248:$AA$248,0))/1000000)+(INDEX(Low!$H$263:$AA$273,MATCH('Chart tables'!$D$4,Low!$B$263:$B$273,0),MATCH('Chart tables'!J$8,Low!$H$262:$AA$262,0))/1000000)</f>
        <v>0</v>
      </c>
      <c r="K19" s="51">
        <f>(INDEX(Low!$H$249:$AA$259,MATCH('Chart tables'!$D$4,Low!$B$249:$B$259,0),MATCH('Chart tables'!K$8,Low!$H$248:$AA$248,0))/1000000)+(INDEX(Low!$H$263:$AA$273,MATCH('Chart tables'!$D$4,Low!$B$263:$B$273,0),MATCH('Chart tables'!K$8,Low!$H$262:$AA$262,0))/1000000)</f>
        <v>0</v>
      </c>
      <c r="L19" s="51">
        <f>(INDEX(Low!$H$249:$AA$259,MATCH('Chart tables'!$D$4,Low!$B$249:$B$259,0),MATCH('Chart tables'!L$8,Low!$H$248:$AA$248,0))/1000000)+(INDEX(Low!$H$263:$AA$273,MATCH('Chart tables'!$D$4,Low!$B$263:$B$273,0),MATCH('Chart tables'!L$8,Low!$H$262:$AA$262,0))/1000000)</f>
        <v>0</v>
      </c>
      <c r="M19" s="51">
        <f>(INDEX(Low!$H$249:$AA$259,MATCH('Chart tables'!$D$4,Low!$B$249:$B$259,0),MATCH('Chart tables'!M$8,Low!$H$248:$AA$248,0))/1000000)+(INDEX(Low!$H$263:$AA$273,MATCH('Chart tables'!$D$4,Low!$B$263:$B$273,0),MATCH('Chart tables'!M$8,Low!$H$262:$AA$262,0))/1000000)</f>
        <v>0</v>
      </c>
      <c r="N19" s="51">
        <f>(INDEX(Low!$H$249:$AA$259,MATCH('Chart tables'!$D$4,Low!$B$249:$B$259,0),MATCH('Chart tables'!N$8,Low!$H$248:$AA$248,0))/1000000)+(INDEX(Low!$H$263:$AA$273,MATCH('Chart tables'!$D$4,Low!$B$263:$B$273,0),MATCH('Chart tables'!N$8,Low!$H$262:$AA$262,0))/1000000)</f>
        <v>0</v>
      </c>
      <c r="O19" s="51">
        <f>(INDEX(Low!$H$249:$AA$259,MATCH('Chart tables'!$D$4,Low!$B$249:$B$259,0),MATCH('Chart tables'!O$8,Low!$H$248:$AA$248,0))/1000000)+(INDEX(Low!$H$263:$AA$273,MATCH('Chart tables'!$D$4,Low!$B$263:$B$273,0),MATCH('Chart tables'!O$8,Low!$H$262:$AA$262,0))/1000000)</f>
        <v>0</v>
      </c>
      <c r="P19" s="51">
        <f>(INDEX(Low!$H$249:$AA$259,MATCH('Chart tables'!$D$4,Low!$B$249:$B$259,0),MATCH('Chart tables'!P$8,Low!$H$248:$AA$248,0))/1000000)+(INDEX(Low!$H$263:$AA$273,MATCH('Chart tables'!$D$4,Low!$B$263:$B$273,0),MATCH('Chart tables'!P$8,Low!$H$262:$AA$262,0))/1000000)</f>
        <v>0</v>
      </c>
      <c r="Q19" s="51">
        <f>(INDEX(Low!$H$249:$AA$259,MATCH('Chart tables'!$D$4,Low!$B$249:$B$259,0),MATCH('Chart tables'!Q$8,Low!$H$248:$AA$248,0))/1000000)+(INDEX(Low!$H$263:$AA$273,MATCH('Chart tables'!$D$4,Low!$B$263:$B$273,0),MATCH('Chart tables'!Q$8,Low!$H$262:$AA$262,0))/1000000)</f>
        <v>0</v>
      </c>
      <c r="R19" s="51">
        <f>(INDEX(Low!$H$249:$AA$259,MATCH('Chart tables'!$D$4,Low!$B$249:$B$259,0),MATCH('Chart tables'!R$8,Low!$H$248:$AA$248,0))/1000000)+(INDEX(Low!$H$263:$AA$273,MATCH('Chart tables'!$D$4,Low!$B$263:$B$273,0),MATCH('Chart tables'!R$8,Low!$H$262:$AA$262,0))/1000000)</f>
        <v>0</v>
      </c>
      <c r="S19" s="51">
        <f>(INDEX(Low!$H$249:$AA$259,MATCH('Chart tables'!$D$4,Low!$B$249:$B$259,0),MATCH('Chart tables'!S$8,Low!$H$248:$AA$248,0))/1000000)+(INDEX(Low!$H$263:$AA$273,MATCH('Chart tables'!$D$4,Low!$B$263:$B$273,0),MATCH('Chart tables'!S$8,Low!$H$262:$AA$262,0))/1000000)</f>
        <v>0</v>
      </c>
      <c r="T19" s="51">
        <f>(INDEX(Low!$H$249:$AA$259,MATCH('Chart tables'!$D$4,Low!$B$249:$B$259,0),MATCH('Chart tables'!T$8,Low!$H$248:$AA$248,0))/1000000)+(INDEX(Low!$H$263:$AA$273,MATCH('Chart tables'!$D$4,Low!$B$263:$B$273,0),MATCH('Chart tables'!T$8,Low!$H$262:$AA$262,0))/1000000)</f>
        <v>0</v>
      </c>
      <c r="U19" s="51">
        <f>(INDEX(Low!$H$249:$AA$259,MATCH('Chart tables'!$D$4,Low!$B$249:$B$259,0),MATCH('Chart tables'!U$8,Low!$H$248:$AA$248,0))/1000000)+(INDEX(Low!$H$263:$AA$273,MATCH('Chart tables'!$D$4,Low!$B$263:$B$273,0),MATCH('Chart tables'!U$8,Low!$H$262:$AA$262,0))/1000000)</f>
        <v>0</v>
      </c>
      <c r="V19" s="51">
        <f>(INDEX(Low!$H$249:$AA$259,MATCH('Chart tables'!$D$4,Low!$B$249:$B$259,0),MATCH('Chart tables'!V$8,Low!$H$248:$AA$248,0))/1000000)+(INDEX(Low!$H$263:$AA$273,MATCH('Chart tables'!$D$4,Low!$B$263:$B$273,0),MATCH('Chart tables'!V$8,Low!$H$262:$AA$262,0))/1000000)</f>
        <v>0</v>
      </c>
      <c r="W19" s="51">
        <f>(INDEX(Low!$H$249:$AA$259,MATCH('Chart tables'!$D$4,Low!$B$249:$B$259,0),MATCH('Chart tables'!W$8,Low!$H$248:$AA$248,0))/1000000)+(INDEX(Low!$H$263:$AA$273,MATCH('Chart tables'!$D$4,Low!$B$263:$B$273,0),MATCH('Chart tables'!W$8,Low!$H$262:$AA$262,0))/1000000)</f>
        <v>0</v>
      </c>
      <c r="X19" s="51">
        <f>(INDEX(Low!$H$249:$AA$259,MATCH('Chart tables'!$D$4,Low!$B$249:$B$259,0),MATCH('Chart tables'!X$8,Low!$H$248:$AA$248,0))/1000000)+(INDEX(Low!$H$263:$AA$273,MATCH('Chart tables'!$D$4,Low!$B$263:$B$273,0),MATCH('Chart tables'!X$8,Low!$H$262:$AA$262,0))/1000000)</f>
        <v>0</v>
      </c>
      <c r="Y19" s="51" t="e">
        <f>(INDEX(Low!$H$249:$AA$259,MATCH('Chart tables'!$D$4,Low!$B$249:$B$259,0),MATCH('Chart tables'!Y$8,Low!$H$248:$AA$248,0))/1000000)+(INDEX(Low!$H$263:$AA$273,MATCH('Chart tables'!$D$4,Low!$B$263:$B$273,0),MATCH('Chart tables'!Y$8,Low!$H$262:$AA$262,0))/1000000)</f>
        <v>#N/A</v>
      </c>
      <c r="Z19" s="51" t="e">
        <f>(INDEX(Low!$H$249:$AA$259,MATCH('Chart tables'!$D$4,Low!$B$249:$B$259,0),MATCH('Chart tables'!Z$8,Low!$H$248:$AA$248,0))/1000000)+(INDEX(Low!$H$263:$AA$273,MATCH('Chart tables'!$D$4,Low!$B$263:$B$273,0),MATCH('Chart tables'!Z$8,Low!$H$262:$AA$262,0))/1000000)</f>
        <v>#N/A</v>
      </c>
      <c r="AA19" s="51" t="e">
        <f>(INDEX(Low!$H$249:$AA$259,MATCH('Chart tables'!$D$4,Low!$B$249:$B$259,0),MATCH('Chart tables'!AA$8,Low!$H$248:$AA$248,0))/1000000)+(INDEX(Low!$H$263:$AA$273,MATCH('Chart tables'!$D$4,Low!$B$263:$B$273,0),MATCH('Chart tables'!AA$8,Low!$H$262:$AA$262,0))/1000000)</f>
        <v>#N/A</v>
      </c>
      <c r="AB19" s="51" t="e">
        <f>(INDEX(Low!$H$249:$AA$259,MATCH('Chart tables'!$D$4,Low!$B$249:$B$259,0),MATCH('Chart tables'!AB$8,Low!$H$248:$AA$248,0))/1000000)+(INDEX(Low!$H$263:$AA$273,MATCH('Chart tables'!$D$4,Low!$B$263:$B$273,0),MATCH('Chart tables'!AB$8,Low!$H$262:$AA$262,0))/1000000)</f>
        <v>#N/A</v>
      </c>
      <c r="AC19" s="51" t="e">
        <f>(INDEX(Low!$H$249:$AA$259,MATCH('Chart tables'!$D$4,Low!$B$249:$B$259,0),MATCH('Chart tables'!AC$8,Low!$H$248:$AA$248,0))/1000000)+(INDEX(Low!$H$263:$AA$273,MATCH('Chart tables'!$D$4,Low!$B$263:$B$273,0),MATCH('Chart tables'!AC$8,Low!$H$262:$AA$262,0))/1000000)</f>
        <v>#N/A</v>
      </c>
      <c r="AD19" s="51" t="e">
        <f>(INDEX(Low!$H$249:$AA$259,MATCH('Chart tables'!$D$4,Low!$B$249:$B$259,0),MATCH('Chart tables'!AD$8,Low!$H$248:$AA$248,0))/1000000)+(INDEX(Low!$H$263:$AA$273,MATCH('Chart tables'!$D$4,Low!$B$263:$B$273,0),MATCH('Chart tables'!AD$8,Low!$H$262:$AA$262,0))/1000000)</f>
        <v>#N/A</v>
      </c>
      <c r="AE19" s="51" t="e">
        <f>(INDEX(Low!$H$249:$AA$259,MATCH('Chart tables'!$D$4,Low!$B$249:$B$259,0),MATCH('Chart tables'!AE$8,Low!$H$248:$AA$248,0))/1000000)+(INDEX(Low!$H$263:$AA$273,MATCH('Chart tables'!$D$4,Low!$B$263:$B$273,0),MATCH('Chart tables'!AE$8,Low!$H$262:$AA$262,0))/1000000)</f>
        <v>#N/A</v>
      </c>
      <c r="AF19" s="51" t="e">
        <f>(INDEX(Low!$H$249:$AA$259,MATCH('Chart tables'!$D$4,Low!$B$249:$B$259,0),MATCH('Chart tables'!AF$8,Low!$H$248:$AA$248,0))/1000000)+(INDEX(Low!$H$263:$AA$273,MATCH('Chart tables'!$D$4,Low!$B$263:$B$273,0),MATCH('Chart tables'!AF$8,Low!$H$262:$AA$262,0))/1000000)</f>
        <v>#N/A</v>
      </c>
      <c r="AG19" s="51" t="e">
        <f>(INDEX(Low!$H$249:$AA$259,MATCH('Chart tables'!$D$4,Low!$B$249:$B$259,0),MATCH('Chart tables'!AG$8,Low!$H$248:$AA$248,0))/1000000)+(INDEX(Low!$H$263:$AA$273,MATCH('Chart tables'!$D$4,Low!$B$263:$B$273,0),MATCH('Chart tables'!AG$8,Low!$H$262:$AA$262,0))/1000000)</f>
        <v>#N/A</v>
      </c>
      <c r="AH19" s="51" t="e">
        <f>(INDEX(Low!$H$249:$AA$259,MATCH('Chart tables'!$D$4,Low!$B$249:$B$259,0),MATCH('Chart tables'!AH$8,Low!$H$248:$AA$248,0))/1000000)+(INDEX(Low!$H$263:$AA$273,MATCH('Chart tables'!$D$4,Low!$B$263:$B$273,0),MATCH('Chart tables'!AH$8,Low!$H$262:$AA$262,0))/1000000)</f>
        <v>#N/A</v>
      </c>
    </row>
    <row r="20" spans="2:34" x14ac:dyDescent="0.2">
      <c r="B20" s="23" t="e">
        <f>'General inputs'!#REF!</f>
        <v>#REF!</v>
      </c>
      <c r="C20" s="5"/>
      <c r="D20" s="5"/>
      <c r="E20" s="51" t="e">
        <f>INDEX(Low!$H$277:$AA$287,MATCH('Chart tables'!$D$4,Low!$B$277:$B$287,0),MATCH('Chart tables'!E$8,Low!$H$276:$AA$276,0))/1000000</f>
        <v>#VALUE!</v>
      </c>
      <c r="F20" s="51">
        <f>INDEX(Low!$H$277:$AA$287,MATCH('Chart tables'!$D$4,Low!$B$277:$B$287,0),MATCH('Chart tables'!F$8,Low!$H$276:$AA$276,0))/1000000</f>
        <v>0</v>
      </c>
      <c r="G20" s="51">
        <f>INDEX(Low!$H$277:$AA$287,MATCH('Chart tables'!$D$4,Low!$B$277:$B$287,0),MATCH('Chart tables'!G$8,Low!$H$276:$AA$276,0))/1000000</f>
        <v>0</v>
      </c>
      <c r="H20" s="51">
        <f>INDEX(Low!$H$277:$AA$287,MATCH('Chart tables'!$D$4,Low!$B$277:$B$287,0),MATCH('Chart tables'!H$8,Low!$H$276:$AA$276,0))/1000000</f>
        <v>0</v>
      </c>
      <c r="I20" s="51">
        <f>INDEX(Low!$H$277:$AA$287,MATCH('Chart tables'!$D$4,Low!$B$277:$B$287,0),MATCH('Chart tables'!I$8,Low!$H$276:$AA$276,0))/1000000</f>
        <v>0</v>
      </c>
      <c r="J20" s="51">
        <f>INDEX(Low!$H$277:$AA$287,MATCH('Chart tables'!$D$4,Low!$B$277:$B$287,0),MATCH('Chart tables'!J$8,Low!$H$276:$AA$276,0))/1000000</f>
        <v>0</v>
      </c>
      <c r="K20" s="51">
        <f>INDEX(Low!$H$277:$AA$287,MATCH('Chart tables'!$D$4,Low!$B$277:$B$287,0),MATCH('Chart tables'!K$8,Low!$H$276:$AA$276,0))/1000000</f>
        <v>0</v>
      </c>
      <c r="L20" s="51">
        <f>INDEX(Low!$H$277:$AA$287,MATCH('Chart tables'!$D$4,Low!$B$277:$B$287,0),MATCH('Chart tables'!L$8,Low!$H$276:$AA$276,0))/1000000</f>
        <v>0</v>
      </c>
      <c r="M20" s="51">
        <f>INDEX(Low!$H$277:$AA$287,MATCH('Chart tables'!$D$4,Low!$B$277:$B$287,0),MATCH('Chart tables'!M$8,Low!$H$276:$AA$276,0))/1000000</f>
        <v>0</v>
      </c>
      <c r="N20" s="51">
        <f>INDEX(Low!$H$277:$AA$287,MATCH('Chart tables'!$D$4,Low!$B$277:$B$287,0),MATCH('Chart tables'!N$8,Low!$H$276:$AA$276,0))/1000000</f>
        <v>0</v>
      </c>
      <c r="O20" s="51">
        <f>INDEX(Low!$H$277:$AA$287,MATCH('Chart tables'!$D$4,Low!$B$277:$B$287,0),MATCH('Chart tables'!O$8,Low!$H$276:$AA$276,0))/1000000</f>
        <v>0</v>
      </c>
      <c r="P20" s="51">
        <f>INDEX(Low!$H$277:$AA$287,MATCH('Chart tables'!$D$4,Low!$B$277:$B$287,0),MATCH('Chart tables'!P$8,Low!$H$276:$AA$276,0))/1000000</f>
        <v>0</v>
      </c>
      <c r="Q20" s="51">
        <f>INDEX(Low!$H$277:$AA$287,MATCH('Chart tables'!$D$4,Low!$B$277:$B$287,0),MATCH('Chart tables'!Q$8,Low!$H$276:$AA$276,0))/1000000</f>
        <v>0</v>
      </c>
      <c r="R20" s="51">
        <f>INDEX(Low!$H$277:$AA$287,MATCH('Chart tables'!$D$4,Low!$B$277:$B$287,0),MATCH('Chart tables'!R$8,Low!$H$276:$AA$276,0))/1000000</f>
        <v>0</v>
      </c>
      <c r="S20" s="51">
        <f>INDEX(Low!$H$277:$AA$287,MATCH('Chart tables'!$D$4,Low!$B$277:$B$287,0),MATCH('Chart tables'!S$8,Low!$H$276:$AA$276,0))/1000000</f>
        <v>0</v>
      </c>
      <c r="T20" s="51">
        <f>INDEX(Low!$H$277:$AA$287,MATCH('Chart tables'!$D$4,Low!$B$277:$B$287,0),MATCH('Chart tables'!T$8,Low!$H$276:$AA$276,0))/1000000</f>
        <v>0</v>
      </c>
      <c r="U20" s="51">
        <f>INDEX(Low!$H$277:$AA$287,MATCH('Chart tables'!$D$4,Low!$B$277:$B$287,0),MATCH('Chart tables'!U$8,Low!$H$276:$AA$276,0))/1000000</f>
        <v>0</v>
      </c>
      <c r="V20" s="51">
        <f>INDEX(Low!$H$277:$AA$287,MATCH('Chart tables'!$D$4,Low!$B$277:$B$287,0),MATCH('Chart tables'!V$8,Low!$H$276:$AA$276,0))/1000000</f>
        <v>0</v>
      </c>
      <c r="W20" s="51">
        <f>INDEX(Low!$H$277:$AA$287,MATCH('Chart tables'!$D$4,Low!$B$277:$B$287,0),MATCH('Chart tables'!W$8,Low!$H$276:$AA$276,0))/1000000</f>
        <v>0</v>
      </c>
      <c r="X20" s="51">
        <f>INDEX(Low!$H$277:$AA$287,MATCH('Chart tables'!$D$4,Low!$B$277:$B$287,0),MATCH('Chart tables'!X$8,Low!$H$276:$AA$276,0))/1000000</f>
        <v>0</v>
      </c>
      <c r="Y20" s="51" t="e">
        <f>INDEX(Low!$H$277:$AA$287,MATCH('Chart tables'!$D$4,Low!$B$277:$B$287,0),MATCH('Chart tables'!Y$8,Low!$H$276:$AA$276,0))/1000000</f>
        <v>#N/A</v>
      </c>
      <c r="Z20" s="51" t="e">
        <f>INDEX(Low!$H$277:$AA$287,MATCH('Chart tables'!$D$4,Low!$B$277:$B$287,0),MATCH('Chart tables'!Z$8,Low!$H$276:$AA$276,0))/1000000</f>
        <v>#N/A</v>
      </c>
      <c r="AA20" s="51" t="e">
        <f>INDEX(Low!$H$277:$AA$287,MATCH('Chart tables'!$D$4,Low!$B$277:$B$287,0),MATCH('Chart tables'!AA$8,Low!$H$276:$AA$276,0))/1000000</f>
        <v>#N/A</v>
      </c>
      <c r="AB20" s="51" t="e">
        <f>INDEX(Low!$H$277:$AA$287,MATCH('Chart tables'!$D$4,Low!$B$277:$B$287,0),MATCH('Chart tables'!AB$8,Low!$H$276:$AA$276,0))/1000000</f>
        <v>#N/A</v>
      </c>
      <c r="AC20" s="51" t="e">
        <f>INDEX(Low!$H$277:$AA$287,MATCH('Chart tables'!$D$4,Low!$B$277:$B$287,0),MATCH('Chart tables'!AC$8,Low!$H$276:$AA$276,0))/1000000</f>
        <v>#N/A</v>
      </c>
      <c r="AD20" s="51" t="e">
        <f>INDEX(Low!$H$277:$AA$287,MATCH('Chart tables'!$D$4,Low!$B$277:$B$287,0),MATCH('Chart tables'!AD$8,Low!$H$276:$AA$276,0))/1000000</f>
        <v>#N/A</v>
      </c>
      <c r="AE20" s="51" t="e">
        <f>INDEX(Low!$H$277:$AA$287,MATCH('Chart tables'!$D$4,Low!$B$277:$B$287,0),MATCH('Chart tables'!AE$8,Low!$H$276:$AA$276,0))/1000000</f>
        <v>#N/A</v>
      </c>
      <c r="AF20" s="51" t="e">
        <f>INDEX(Low!$H$277:$AA$287,MATCH('Chart tables'!$D$4,Low!$B$277:$B$287,0),MATCH('Chart tables'!AF$8,Low!$H$276:$AA$276,0))/1000000</f>
        <v>#N/A</v>
      </c>
      <c r="AG20" s="51" t="e">
        <f>INDEX(Low!$H$277:$AA$287,MATCH('Chart tables'!$D$4,Low!$B$277:$B$287,0),MATCH('Chart tables'!AG$8,Low!$H$276:$AA$276,0))/1000000</f>
        <v>#N/A</v>
      </c>
      <c r="AH20" s="51" t="e">
        <f>INDEX(Low!$H$277:$AA$287,MATCH('Chart tables'!$D$4,Low!$B$277:$B$287,0),MATCH('Chart tables'!AH$8,Low!$H$276:$AA$276,0))/1000000</f>
        <v>#N/A</v>
      </c>
    </row>
    <row r="21" spans="2:34" x14ac:dyDescent="0.2">
      <c r="B21" s="23" t="e">
        <f>'General inputs'!#REF!</f>
        <v>#REF!</v>
      </c>
      <c r="C21" s="5"/>
      <c r="D21" s="5"/>
      <c r="E21" s="51" t="e">
        <f>INDEX(Low!$H$291:$AA$301,MATCH('Chart tables'!$D$4,Low!$B$291:$B$301,0),MATCH('Chart tables'!E$8,Low!$H$290:$AA$290,0))/1000000</f>
        <v>#VALUE!</v>
      </c>
      <c r="F21" s="51">
        <f>INDEX(Low!$H$291:$AA$301,MATCH('Chart tables'!$D$4,Low!$B$291:$B$301,0),MATCH('Chart tables'!F$8,Low!$H$290:$AA$290,0))/1000000</f>
        <v>0</v>
      </c>
      <c r="G21" s="51">
        <f>INDEX(Low!$H$291:$AA$301,MATCH('Chart tables'!$D$4,Low!$B$291:$B$301,0),MATCH('Chart tables'!G$8,Low!$H$290:$AA$290,0))/1000000</f>
        <v>0</v>
      </c>
      <c r="H21" s="51">
        <f>INDEX(Low!$H$291:$AA$301,MATCH('Chart tables'!$D$4,Low!$B$291:$B$301,0),MATCH('Chart tables'!H$8,Low!$H$290:$AA$290,0))/1000000</f>
        <v>0</v>
      </c>
      <c r="I21" s="51">
        <f>INDEX(Low!$H$291:$AA$301,MATCH('Chart tables'!$D$4,Low!$B$291:$B$301,0),MATCH('Chart tables'!I$8,Low!$H$290:$AA$290,0))/1000000</f>
        <v>0</v>
      </c>
      <c r="J21" s="51">
        <f>INDEX(Low!$H$291:$AA$301,MATCH('Chart tables'!$D$4,Low!$B$291:$B$301,0),MATCH('Chart tables'!J$8,Low!$H$290:$AA$290,0))/1000000</f>
        <v>0</v>
      </c>
      <c r="K21" s="51">
        <f>INDEX(Low!$H$291:$AA$301,MATCH('Chart tables'!$D$4,Low!$B$291:$B$301,0),MATCH('Chart tables'!K$8,Low!$H$290:$AA$290,0))/1000000</f>
        <v>0</v>
      </c>
      <c r="L21" s="51">
        <f>INDEX(Low!$H$291:$AA$301,MATCH('Chart tables'!$D$4,Low!$B$291:$B$301,0),MATCH('Chart tables'!L$8,Low!$H$290:$AA$290,0))/1000000</f>
        <v>0</v>
      </c>
      <c r="M21" s="51">
        <f>INDEX(Low!$H$291:$AA$301,MATCH('Chart tables'!$D$4,Low!$B$291:$B$301,0),MATCH('Chart tables'!M$8,Low!$H$290:$AA$290,0))/1000000</f>
        <v>0</v>
      </c>
      <c r="N21" s="51">
        <f>INDEX(Low!$H$291:$AA$301,MATCH('Chart tables'!$D$4,Low!$B$291:$B$301,0),MATCH('Chart tables'!N$8,Low!$H$290:$AA$290,0))/1000000</f>
        <v>0</v>
      </c>
      <c r="O21" s="51">
        <f>INDEX(Low!$H$291:$AA$301,MATCH('Chart tables'!$D$4,Low!$B$291:$B$301,0),MATCH('Chart tables'!O$8,Low!$H$290:$AA$290,0))/1000000</f>
        <v>0</v>
      </c>
      <c r="P21" s="51">
        <f>INDEX(Low!$H$291:$AA$301,MATCH('Chart tables'!$D$4,Low!$B$291:$B$301,0),MATCH('Chart tables'!P$8,Low!$H$290:$AA$290,0))/1000000</f>
        <v>0</v>
      </c>
      <c r="Q21" s="51">
        <f>INDEX(Low!$H$291:$AA$301,MATCH('Chart tables'!$D$4,Low!$B$291:$B$301,0),MATCH('Chart tables'!Q$8,Low!$H$290:$AA$290,0))/1000000</f>
        <v>0</v>
      </c>
      <c r="R21" s="51">
        <f>INDEX(Low!$H$291:$AA$301,MATCH('Chart tables'!$D$4,Low!$B$291:$B$301,0),MATCH('Chart tables'!R$8,Low!$H$290:$AA$290,0))/1000000</f>
        <v>0</v>
      </c>
      <c r="S21" s="51">
        <f>INDEX(Low!$H$291:$AA$301,MATCH('Chart tables'!$D$4,Low!$B$291:$B$301,0),MATCH('Chart tables'!S$8,Low!$H$290:$AA$290,0))/1000000</f>
        <v>0</v>
      </c>
      <c r="T21" s="51">
        <f>INDEX(Low!$H$291:$AA$301,MATCH('Chart tables'!$D$4,Low!$B$291:$B$301,0),MATCH('Chart tables'!T$8,Low!$H$290:$AA$290,0))/1000000</f>
        <v>0</v>
      </c>
      <c r="U21" s="51">
        <f>INDEX(Low!$H$291:$AA$301,MATCH('Chart tables'!$D$4,Low!$B$291:$B$301,0),MATCH('Chart tables'!U$8,Low!$H$290:$AA$290,0))/1000000</f>
        <v>0</v>
      </c>
      <c r="V21" s="51">
        <f>INDEX(Low!$H$291:$AA$301,MATCH('Chart tables'!$D$4,Low!$B$291:$B$301,0),MATCH('Chart tables'!V$8,Low!$H$290:$AA$290,0))/1000000</f>
        <v>0</v>
      </c>
      <c r="W21" s="51">
        <f>INDEX(Low!$H$291:$AA$301,MATCH('Chart tables'!$D$4,Low!$B$291:$B$301,0),MATCH('Chart tables'!W$8,Low!$H$290:$AA$290,0))/1000000</f>
        <v>0</v>
      </c>
      <c r="X21" s="51">
        <f>INDEX(Low!$H$291:$AA$301,MATCH('Chart tables'!$D$4,Low!$B$291:$B$301,0),MATCH('Chart tables'!X$8,Low!$H$290:$AA$290,0))/1000000</f>
        <v>0</v>
      </c>
      <c r="Y21" s="51" t="e">
        <f>INDEX(Low!$H$291:$AA$301,MATCH('Chart tables'!$D$4,Low!$B$291:$B$301,0),MATCH('Chart tables'!Y$8,Low!$H$290:$AA$290,0))/1000000</f>
        <v>#N/A</v>
      </c>
      <c r="Z21" s="51" t="e">
        <f>INDEX(Low!$H$291:$AA$301,MATCH('Chart tables'!$D$4,Low!$B$291:$B$301,0),MATCH('Chart tables'!Z$8,Low!$H$290:$AA$290,0))/1000000</f>
        <v>#N/A</v>
      </c>
      <c r="AA21" s="51" t="e">
        <f>INDEX(Low!$H$291:$AA$301,MATCH('Chart tables'!$D$4,Low!$B$291:$B$301,0),MATCH('Chart tables'!AA$8,Low!$H$290:$AA$290,0))/1000000</f>
        <v>#N/A</v>
      </c>
      <c r="AB21" s="51" t="e">
        <f>INDEX(Low!$H$291:$AA$301,MATCH('Chart tables'!$D$4,Low!$B$291:$B$301,0),MATCH('Chart tables'!AB$8,Low!$H$290:$AA$290,0))/1000000</f>
        <v>#N/A</v>
      </c>
      <c r="AC21" s="51" t="e">
        <f>INDEX(Low!$H$291:$AA$301,MATCH('Chart tables'!$D$4,Low!$B$291:$B$301,0),MATCH('Chart tables'!AC$8,Low!$H$290:$AA$290,0))/1000000</f>
        <v>#N/A</v>
      </c>
      <c r="AD21" s="51" t="e">
        <f>INDEX(Low!$H$291:$AA$301,MATCH('Chart tables'!$D$4,Low!$B$291:$B$301,0),MATCH('Chart tables'!AD$8,Low!$H$290:$AA$290,0))/1000000</f>
        <v>#N/A</v>
      </c>
      <c r="AE21" s="51" t="e">
        <f>INDEX(Low!$H$291:$AA$301,MATCH('Chart tables'!$D$4,Low!$B$291:$B$301,0),MATCH('Chart tables'!AE$8,Low!$H$290:$AA$290,0))/1000000</f>
        <v>#N/A</v>
      </c>
      <c r="AF21" s="51" t="e">
        <f>INDEX(Low!$H$291:$AA$301,MATCH('Chart tables'!$D$4,Low!$B$291:$B$301,0),MATCH('Chart tables'!AF$8,Low!$H$290:$AA$290,0))/1000000</f>
        <v>#N/A</v>
      </c>
      <c r="AG21" s="51" t="e">
        <f>INDEX(Low!$H$291:$AA$301,MATCH('Chart tables'!$D$4,Low!$B$291:$B$301,0),MATCH('Chart tables'!AG$8,Low!$H$290:$AA$290,0))/1000000</f>
        <v>#N/A</v>
      </c>
      <c r="AH21" s="51" t="e">
        <f>INDEX(Low!$H$291:$AA$301,MATCH('Chart tables'!$D$4,Low!$B$291:$B$301,0),MATCH('Chart tables'!AH$8,Low!$H$290:$AA$290,0))/1000000</f>
        <v>#N/A</v>
      </c>
    </row>
    <row r="22" spans="2:34" x14ac:dyDescent="0.2">
      <c r="B22" s="23" t="e">
        <f>'General inputs'!#REF!</f>
        <v>#REF!</v>
      </c>
      <c r="C22" s="5"/>
      <c r="D22" s="5"/>
      <c r="E22" s="51" t="e">
        <f>INDEX(Low!$H$305:$AA323,MATCH('Chart tables'!$D$4,Low!$B$305:$B$315,0),MATCH('Chart tables'!E$8,Low!$H$304:$AA$304,0))/1000000</f>
        <v>#VALUE!</v>
      </c>
      <c r="F22" s="51">
        <f>INDEX(Low!$H$305:$AA323,MATCH('Chart tables'!$D$4,Low!$B$305:$B$315,0),MATCH('Chart tables'!F$8,Low!$H$304:$AA$304,0))/1000000</f>
        <v>0</v>
      </c>
      <c r="G22" s="51">
        <f>INDEX(Low!$H$305:$AA323,MATCH('Chart tables'!$D$4,Low!$B$305:$B$315,0),MATCH('Chart tables'!G$8,Low!$H$304:$AA$304,0))/1000000</f>
        <v>0</v>
      </c>
      <c r="H22" s="51">
        <f>INDEX(Low!$H$305:$AA323,MATCH('Chart tables'!$D$4,Low!$B$305:$B$315,0),MATCH('Chart tables'!H$8,Low!$H$304:$AA$304,0))/1000000</f>
        <v>0</v>
      </c>
      <c r="I22" s="51">
        <f>INDEX(Low!$H$305:$AA323,MATCH('Chart tables'!$D$4,Low!$B$305:$B$315,0),MATCH('Chart tables'!I$8,Low!$H$304:$AA$304,0))/1000000</f>
        <v>0</v>
      </c>
      <c r="J22" s="51">
        <f>INDEX(Low!$H$305:$AA323,MATCH('Chart tables'!$D$4,Low!$B$305:$B$315,0),MATCH('Chart tables'!J$8,Low!$H$304:$AA$304,0))/1000000</f>
        <v>0</v>
      </c>
      <c r="K22" s="51">
        <f>INDEX(Low!$H$305:$AA323,MATCH('Chart tables'!$D$4,Low!$B$305:$B$315,0),MATCH('Chart tables'!K$8,Low!$H$304:$AA$304,0))/1000000</f>
        <v>0</v>
      </c>
      <c r="L22" s="51">
        <f>INDEX(Low!$H$305:$AA323,MATCH('Chart tables'!$D$4,Low!$B$305:$B$315,0),MATCH('Chart tables'!L$8,Low!$H$304:$AA$304,0))/1000000</f>
        <v>0</v>
      </c>
      <c r="M22" s="51">
        <f>INDEX(Low!$H$305:$AA323,MATCH('Chart tables'!$D$4,Low!$B$305:$B$315,0),MATCH('Chart tables'!M$8,Low!$H$304:$AA$304,0))/1000000</f>
        <v>0</v>
      </c>
      <c r="N22" s="51">
        <f>INDEX(Low!$H$305:$AA323,MATCH('Chart tables'!$D$4,Low!$B$305:$B$315,0),MATCH('Chart tables'!N$8,Low!$H$304:$AA$304,0))/1000000</f>
        <v>0</v>
      </c>
      <c r="O22" s="51">
        <f>INDEX(Low!$H$305:$AA323,MATCH('Chart tables'!$D$4,Low!$B$305:$B$315,0),MATCH('Chart tables'!O$8,Low!$H$304:$AA$304,0))/1000000</f>
        <v>0</v>
      </c>
      <c r="P22" s="51">
        <f>INDEX(Low!$H$305:$AA323,MATCH('Chart tables'!$D$4,Low!$B$305:$B$315,0),MATCH('Chart tables'!P$8,Low!$H$304:$AA$304,0))/1000000</f>
        <v>0</v>
      </c>
      <c r="Q22" s="51">
        <f>INDEX(Low!$H$305:$AA323,MATCH('Chart tables'!$D$4,Low!$B$305:$B$315,0),MATCH('Chart tables'!Q$8,Low!$H$304:$AA$304,0))/1000000</f>
        <v>0</v>
      </c>
      <c r="R22" s="51">
        <f>INDEX(Low!$H$305:$AA323,MATCH('Chart tables'!$D$4,Low!$B$305:$B$315,0),MATCH('Chart tables'!R$8,Low!$H$304:$AA$304,0))/1000000</f>
        <v>0</v>
      </c>
      <c r="S22" s="51">
        <f>INDEX(Low!$H$305:$AA323,MATCH('Chart tables'!$D$4,Low!$B$305:$B$315,0),MATCH('Chart tables'!S$8,Low!$H$304:$AA$304,0))/1000000</f>
        <v>0</v>
      </c>
      <c r="T22" s="51">
        <f>INDEX(Low!$H$305:$AA323,MATCH('Chart tables'!$D$4,Low!$B$305:$B$315,0),MATCH('Chart tables'!T$8,Low!$H$304:$AA$304,0))/1000000</f>
        <v>0</v>
      </c>
      <c r="U22" s="51">
        <f>INDEX(Low!$H$305:$AA323,MATCH('Chart tables'!$D$4,Low!$B$305:$B$315,0),MATCH('Chart tables'!U$8,Low!$H$304:$AA$304,0))/1000000</f>
        <v>0</v>
      </c>
      <c r="V22" s="51">
        <f>INDEX(Low!$H$305:$AA323,MATCH('Chart tables'!$D$4,Low!$B$305:$B$315,0),MATCH('Chart tables'!V$8,Low!$H$304:$AA$304,0))/1000000</f>
        <v>0</v>
      </c>
      <c r="W22" s="51">
        <f>INDEX(Low!$H$305:$AA323,MATCH('Chart tables'!$D$4,Low!$B$305:$B$315,0),MATCH('Chart tables'!W$8,Low!$H$304:$AA$304,0))/1000000</f>
        <v>0</v>
      </c>
      <c r="X22" s="51">
        <f>INDEX(Low!$H$305:$AA323,MATCH('Chart tables'!$D$4,Low!$B$305:$B$315,0),MATCH('Chart tables'!X$8,Low!$H$304:$AA$304,0))/1000000</f>
        <v>0</v>
      </c>
      <c r="Y22" s="51" t="e">
        <f>INDEX(Low!$H$305:$AA323,MATCH('Chart tables'!$D$4,Low!$B$305:$B$315,0),MATCH('Chart tables'!Y$8,Low!$H$304:$AA$304,0))/1000000</f>
        <v>#N/A</v>
      </c>
      <c r="Z22" s="51" t="e">
        <f>INDEX(Low!$H$305:$AA323,MATCH('Chart tables'!$D$4,Low!$B$305:$B$315,0),MATCH('Chart tables'!Z$8,Low!$H$304:$AA$304,0))/1000000</f>
        <v>#N/A</v>
      </c>
      <c r="AA22" s="51" t="e">
        <f>INDEX(Low!$H$305:$AA323,MATCH('Chart tables'!$D$4,Low!$B$305:$B$315,0),MATCH('Chart tables'!AA$8,Low!$H$304:$AA$304,0))/1000000</f>
        <v>#N/A</v>
      </c>
      <c r="AB22" s="51" t="e">
        <f>INDEX(Low!$H$305:$AA323,MATCH('Chart tables'!$D$4,Low!$B$305:$B$315,0),MATCH('Chart tables'!AB$8,Low!$H$304:$AA$304,0))/1000000</f>
        <v>#N/A</v>
      </c>
      <c r="AC22" s="51" t="e">
        <f>INDEX(Low!$H$305:$AA323,MATCH('Chart tables'!$D$4,Low!$B$305:$B$315,0),MATCH('Chart tables'!AC$8,Low!$H$304:$AA$304,0))/1000000</f>
        <v>#N/A</v>
      </c>
      <c r="AD22" s="51" t="e">
        <f>INDEX(Low!$H$305:$AA323,MATCH('Chart tables'!$D$4,Low!$B$305:$B$315,0),MATCH('Chart tables'!AD$8,Low!$H$304:$AA$304,0))/1000000</f>
        <v>#N/A</v>
      </c>
      <c r="AE22" s="51" t="e">
        <f>INDEX(Low!$H$305:$AA323,MATCH('Chart tables'!$D$4,Low!$B$305:$B$315,0),MATCH('Chart tables'!AE$8,Low!$H$304:$AA$304,0))/1000000</f>
        <v>#N/A</v>
      </c>
      <c r="AF22" s="51" t="e">
        <f>INDEX(Low!$H$305:$AA323,MATCH('Chart tables'!$D$4,Low!$B$305:$B$315,0),MATCH('Chart tables'!AF$8,Low!$H$304:$AA$304,0))/1000000</f>
        <v>#N/A</v>
      </c>
      <c r="AG22" s="51" t="e">
        <f>INDEX(Low!$H$305:$AA323,MATCH('Chart tables'!$D$4,Low!$B$305:$B$315,0),MATCH('Chart tables'!AG$8,Low!$H$304:$AA$304,0))/1000000</f>
        <v>#N/A</v>
      </c>
      <c r="AH22" s="51" t="e">
        <f>INDEX(Low!$H$305:$AA323,MATCH('Chart tables'!$D$4,Low!$B$305:$B$315,0),MATCH('Chart tables'!AH$8,Low!$H$304:$AA$304,0))/1000000</f>
        <v>#N/A</v>
      </c>
    </row>
    <row r="24" spans="2:34" ht="15" x14ac:dyDescent="0.25">
      <c r="B24" s="53" t="str">
        <f>$D$4</f>
        <v>Option 5B</v>
      </c>
      <c r="C24" s="52" t="e">
        <f>'General inputs'!#REF!</f>
        <v>#REF!</v>
      </c>
      <c r="D24" s="52"/>
      <c r="E24" s="35">
        <f>FirstYear</f>
        <v>2022</v>
      </c>
      <c r="F24" s="35">
        <f t="shared" ref="F24:AH24" si="2">E24+1</f>
        <v>2023</v>
      </c>
      <c r="G24" s="35">
        <f t="shared" si="2"/>
        <v>2024</v>
      </c>
      <c r="H24" s="35">
        <f t="shared" si="2"/>
        <v>2025</v>
      </c>
      <c r="I24" s="35">
        <f t="shared" si="2"/>
        <v>2026</v>
      </c>
      <c r="J24" s="35">
        <f t="shared" si="2"/>
        <v>2027</v>
      </c>
      <c r="K24" s="35">
        <f t="shared" si="2"/>
        <v>2028</v>
      </c>
      <c r="L24" s="35">
        <f t="shared" si="2"/>
        <v>2029</v>
      </c>
      <c r="M24" s="35">
        <f t="shared" si="2"/>
        <v>2030</v>
      </c>
      <c r="N24" s="35">
        <f t="shared" si="2"/>
        <v>2031</v>
      </c>
      <c r="O24" s="35">
        <f t="shared" si="2"/>
        <v>2032</v>
      </c>
      <c r="P24" s="35">
        <f t="shared" si="2"/>
        <v>2033</v>
      </c>
      <c r="Q24" s="35">
        <f t="shared" si="2"/>
        <v>2034</v>
      </c>
      <c r="R24" s="35">
        <f t="shared" si="2"/>
        <v>2035</v>
      </c>
      <c r="S24" s="35">
        <f t="shared" si="2"/>
        <v>2036</v>
      </c>
      <c r="T24" s="35">
        <f t="shared" si="2"/>
        <v>2037</v>
      </c>
      <c r="U24" s="35">
        <f t="shared" si="2"/>
        <v>2038</v>
      </c>
      <c r="V24" s="35">
        <f t="shared" si="2"/>
        <v>2039</v>
      </c>
      <c r="W24" s="35">
        <f t="shared" si="2"/>
        <v>2040</v>
      </c>
      <c r="X24" s="35">
        <f t="shared" si="2"/>
        <v>2041</v>
      </c>
      <c r="Y24" s="35">
        <f t="shared" si="2"/>
        <v>2042</v>
      </c>
      <c r="Z24" s="35">
        <f t="shared" si="2"/>
        <v>2043</v>
      </c>
      <c r="AA24" s="35">
        <f t="shared" si="2"/>
        <v>2044</v>
      </c>
      <c r="AB24" s="35">
        <f t="shared" si="2"/>
        <v>2045</v>
      </c>
      <c r="AC24" s="35">
        <f t="shared" si="2"/>
        <v>2046</v>
      </c>
      <c r="AD24" s="35">
        <f t="shared" si="2"/>
        <v>2047</v>
      </c>
      <c r="AE24" s="35">
        <f t="shared" si="2"/>
        <v>2048</v>
      </c>
      <c r="AF24" s="35">
        <f t="shared" si="2"/>
        <v>2049</v>
      </c>
      <c r="AG24" s="35">
        <f t="shared" si="2"/>
        <v>2050</v>
      </c>
      <c r="AH24" s="35">
        <f t="shared" si="2"/>
        <v>2051</v>
      </c>
    </row>
    <row r="25" spans="2:34" x14ac:dyDescent="0.2">
      <c r="B25" s="23" t="e">
        <f>'General inputs'!#REF!</f>
        <v>#REF!</v>
      </c>
      <c r="C25" s="5"/>
      <c r="D25" s="5"/>
      <c r="E25" s="51" t="e">
        <f>INDEX(High!$H$222:$AA$232,MATCH('Chart tables'!$D$4,High!$B$222:$B$232,0),MATCH('Chart tables'!E$8,High!$H$221:$AA$221,0))/1000000</f>
        <v>#VALUE!</v>
      </c>
      <c r="F25" s="51">
        <f>INDEX(High!$H$222:$AA$232,MATCH('Chart tables'!$D$4,High!$B$222:$B$232,0),MATCH('Chart tables'!F$8,High!$H$221:$AA$221,0))/1000000</f>
        <v>0</v>
      </c>
      <c r="G25" s="51">
        <f>INDEX(High!$H$222:$AA$232,MATCH('Chart tables'!$D$4,High!$B$222:$B$232,0),MATCH('Chart tables'!G$8,High!$H$221:$AA$221,0))/1000000</f>
        <v>0</v>
      </c>
      <c r="H25" s="51">
        <f>INDEX(High!$H$222:$AA$232,MATCH('Chart tables'!$D$4,High!$B$222:$B$232,0),MATCH('Chart tables'!H$8,High!$H$221:$AA$221,0))/1000000</f>
        <v>0</v>
      </c>
      <c r="I25" s="51">
        <f>INDEX(High!$H$222:$AA$232,MATCH('Chart tables'!$D$4,High!$B$222:$B$232,0),MATCH('Chart tables'!I$8,High!$H$221:$AA$221,0))/1000000</f>
        <v>0</v>
      </c>
      <c r="J25" s="51">
        <f>INDEX(High!$H$222:$AA$232,MATCH('Chart tables'!$D$4,High!$B$222:$B$232,0),MATCH('Chart tables'!J$8,High!$H$221:$AA$221,0))/1000000</f>
        <v>0</v>
      </c>
      <c r="K25" s="51">
        <f>INDEX(High!$H$222:$AA$232,MATCH('Chart tables'!$D$4,High!$B$222:$B$232,0),MATCH('Chart tables'!K$8,High!$H$221:$AA$221,0))/1000000</f>
        <v>0</v>
      </c>
      <c r="L25" s="51">
        <f>INDEX(High!$H$222:$AA$232,MATCH('Chart tables'!$D$4,High!$B$222:$B$232,0),MATCH('Chart tables'!L$8,High!$H$221:$AA$221,0))/1000000</f>
        <v>0</v>
      </c>
      <c r="M25" s="51">
        <f>INDEX(High!$H$222:$AA$232,MATCH('Chart tables'!$D$4,High!$B$222:$B$232,0),MATCH('Chart tables'!M$8,High!$H$221:$AA$221,0))/1000000</f>
        <v>0</v>
      </c>
      <c r="N25" s="51">
        <f>INDEX(High!$H$222:$AA$232,MATCH('Chart tables'!$D$4,High!$B$222:$B$232,0),MATCH('Chart tables'!N$8,High!$H$221:$AA$221,0))/1000000</f>
        <v>0</v>
      </c>
      <c r="O25" s="51">
        <f>INDEX(High!$H$222:$AA$232,MATCH('Chart tables'!$D$4,High!$B$222:$B$232,0),MATCH('Chart tables'!O$8,High!$H$221:$AA$221,0))/1000000</f>
        <v>0</v>
      </c>
      <c r="P25" s="51">
        <f>INDEX(High!$H$222:$AA$232,MATCH('Chart tables'!$D$4,High!$B$222:$B$232,0),MATCH('Chart tables'!P$8,High!$H$221:$AA$221,0))/1000000</f>
        <v>0</v>
      </c>
      <c r="Q25" s="51">
        <f>INDEX(High!$H$222:$AA$232,MATCH('Chart tables'!$D$4,High!$B$222:$B$232,0),MATCH('Chart tables'!Q$8,High!$H$221:$AA$221,0))/1000000</f>
        <v>0</v>
      </c>
      <c r="R25" s="51">
        <f>INDEX(High!$H$222:$AA$232,MATCH('Chart tables'!$D$4,High!$B$222:$B$232,0),MATCH('Chart tables'!R$8,High!$H$221:$AA$221,0))/1000000</f>
        <v>0</v>
      </c>
      <c r="S25" s="51">
        <f>INDEX(High!$H$222:$AA$232,MATCH('Chart tables'!$D$4,High!$B$222:$B$232,0),MATCH('Chart tables'!S$8,High!$H$221:$AA$221,0))/1000000</f>
        <v>0</v>
      </c>
      <c r="T25" s="51">
        <f>INDEX(High!$H$222:$AA$232,MATCH('Chart tables'!$D$4,High!$B$222:$B$232,0),MATCH('Chart tables'!T$8,High!$H$221:$AA$221,0))/1000000</f>
        <v>0</v>
      </c>
      <c r="U25" s="51">
        <f>INDEX(High!$H$222:$AA$232,MATCH('Chart tables'!$D$4,High!$B$222:$B$232,0),MATCH('Chart tables'!U$8,High!$H$221:$AA$221,0))/1000000</f>
        <v>0</v>
      </c>
      <c r="V25" s="51">
        <f>INDEX(High!$H$222:$AA$232,MATCH('Chart tables'!$D$4,High!$B$222:$B$232,0),MATCH('Chart tables'!V$8,High!$H$221:$AA$221,0))/1000000</f>
        <v>0</v>
      </c>
      <c r="W25" s="51">
        <f>INDEX(High!$H$222:$AA$232,MATCH('Chart tables'!$D$4,High!$B$222:$B$232,0),MATCH('Chart tables'!W$8,High!$H$221:$AA$221,0))/1000000</f>
        <v>0</v>
      </c>
      <c r="X25" s="51">
        <f>INDEX(High!$H$222:$AA$232,MATCH('Chart tables'!$D$4,High!$B$222:$B$232,0),MATCH('Chart tables'!X$8,High!$H$221:$AA$221,0))/1000000</f>
        <v>0</v>
      </c>
      <c r="Y25" s="51" t="e">
        <f>INDEX(High!$H$222:$AA$232,MATCH('Chart tables'!$D$4,High!$B$222:$B$232,0),MATCH('Chart tables'!Y$8,High!$H$221:$AA$221,0))/1000000</f>
        <v>#N/A</v>
      </c>
      <c r="Z25" s="51" t="e">
        <f>INDEX(High!$H$222:$AA$232,MATCH('Chart tables'!$D$4,High!$B$222:$B$232,0),MATCH('Chart tables'!Z$8,High!$H$221:$AA$221,0))/1000000</f>
        <v>#N/A</v>
      </c>
      <c r="AA25" s="51" t="e">
        <f>INDEX(High!$H$222:$AA$232,MATCH('Chart tables'!$D$4,High!$B$222:$B$232,0),MATCH('Chart tables'!AA$8,High!$H$221:$AA$221,0))/1000000</f>
        <v>#N/A</v>
      </c>
      <c r="AB25" s="51" t="e">
        <f>INDEX(High!$H$222:$AA$232,MATCH('Chart tables'!$D$4,High!$B$222:$B$232,0),MATCH('Chart tables'!AB$8,High!$H$221:$AA$221,0))/1000000</f>
        <v>#N/A</v>
      </c>
      <c r="AC25" s="51" t="e">
        <f>INDEX(High!$H$222:$AA$232,MATCH('Chart tables'!$D$4,High!$B$222:$B$232,0),MATCH('Chart tables'!AC$8,High!$H$221:$AA$221,0))/1000000</f>
        <v>#N/A</v>
      </c>
      <c r="AD25" s="51" t="e">
        <f>INDEX(High!$H$222:$AA$232,MATCH('Chart tables'!$D$4,High!$B$222:$B$232,0),MATCH('Chart tables'!AD$8,High!$H$221:$AA$221,0))/1000000</f>
        <v>#N/A</v>
      </c>
      <c r="AE25" s="51" t="e">
        <f>INDEX(High!$H$222:$AA$232,MATCH('Chart tables'!$D$4,High!$B$222:$B$232,0),MATCH('Chart tables'!AE$8,High!$H$221:$AA$221,0))/1000000</f>
        <v>#N/A</v>
      </c>
      <c r="AF25" s="51" t="e">
        <f>INDEX(High!$H$222:$AA$232,MATCH('Chart tables'!$D$4,High!$B$222:$B$232,0),MATCH('Chart tables'!AF$8,High!$H$221:$AA$221,0))/1000000</f>
        <v>#N/A</v>
      </c>
      <c r="AG25" s="51" t="e">
        <f>INDEX(High!$H$222:$AA$232,MATCH('Chart tables'!$D$4,High!$B$222:$B$232,0),MATCH('Chart tables'!AG$8,High!$H$221:$AA$221,0))/1000000</f>
        <v>#N/A</v>
      </c>
      <c r="AH25" s="51" t="e">
        <f>INDEX(High!$H$222:$AA$232,MATCH('Chart tables'!$D$4,High!$B$222:$B$232,0),MATCH('Chart tables'!AH$8,High!$H$221:$AA$221,0))/1000000</f>
        <v>#N/A</v>
      </c>
    </row>
    <row r="26" spans="2:34" x14ac:dyDescent="0.2">
      <c r="B26" s="23" t="e">
        <f>'General inputs'!#REF!</f>
        <v>#REF!</v>
      </c>
      <c r="C26" s="5"/>
      <c r="D26" s="5"/>
      <c r="E26" s="51" t="e">
        <f>INDEX(High!$H$236:$AA$246,MATCH('Chart tables'!$D$4,High!$B$236:$B$246,0),MATCH('Chart tables'!E$8,High!$H$235:$AA$235,0))/1000000</f>
        <v>#VALUE!</v>
      </c>
      <c r="F26" s="51">
        <f>INDEX(High!$H$236:$AA$246,MATCH('Chart tables'!$D$4,High!$B$236:$B$246,0),MATCH('Chart tables'!F$8,High!$H$235:$AA$235,0))/1000000</f>
        <v>0</v>
      </c>
      <c r="G26" s="51">
        <f>INDEX(High!$H$236:$AA$246,MATCH('Chart tables'!$D$4,High!$B$236:$B$246,0),MATCH('Chart tables'!G$8,High!$H$235:$AA$235,0))/1000000</f>
        <v>0</v>
      </c>
      <c r="H26" s="51">
        <f>INDEX(High!$H$236:$AA$246,MATCH('Chart tables'!$D$4,High!$B$236:$B$246,0),MATCH('Chart tables'!H$8,High!$H$235:$AA$235,0))/1000000</f>
        <v>0</v>
      </c>
      <c r="I26" s="51">
        <f>INDEX(High!$H$236:$AA$246,MATCH('Chart tables'!$D$4,High!$B$236:$B$246,0),MATCH('Chart tables'!I$8,High!$H$235:$AA$235,0))/1000000</f>
        <v>0</v>
      </c>
      <c r="J26" s="51">
        <f>INDEX(High!$H$236:$AA$246,MATCH('Chart tables'!$D$4,High!$B$236:$B$246,0),MATCH('Chart tables'!J$8,High!$H$235:$AA$235,0))/1000000</f>
        <v>0</v>
      </c>
      <c r="K26" s="51">
        <f>INDEX(High!$H$236:$AA$246,MATCH('Chart tables'!$D$4,High!$B$236:$B$246,0),MATCH('Chart tables'!K$8,High!$H$235:$AA$235,0))/1000000</f>
        <v>0</v>
      </c>
      <c r="L26" s="51">
        <f>INDEX(High!$H$236:$AA$246,MATCH('Chart tables'!$D$4,High!$B$236:$B$246,0),MATCH('Chart tables'!L$8,High!$H$235:$AA$235,0))/1000000</f>
        <v>0</v>
      </c>
      <c r="M26" s="51">
        <f>INDEX(High!$H$236:$AA$246,MATCH('Chart tables'!$D$4,High!$B$236:$B$246,0),MATCH('Chart tables'!M$8,High!$H$235:$AA$235,0))/1000000</f>
        <v>0</v>
      </c>
      <c r="N26" s="51">
        <f>INDEX(High!$H$236:$AA$246,MATCH('Chart tables'!$D$4,High!$B$236:$B$246,0),MATCH('Chart tables'!N$8,High!$H$235:$AA$235,0))/1000000</f>
        <v>0</v>
      </c>
      <c r="O26" s="51">
        <f>INDEX(High!$H$236:$AA$246,MATCH('Chart tables'!$D$4,High!$B$236:$B$246,0),MATCH('Chart tables'!O$8,High!$H$235:$AA$235,0))/1000000</f>
        <v>0</v>
      </c>
      <c r="P26" s="51">
        <f>INDEX(High!$H$236:$AA$246,MATCH('Chart tables'!$D$4,High!$B$236:$B$246,0),MATCH('Chart tables'!P$8,High!$H$235:$AA$235,0))/1000000</f>
        <v>0</v>
      </c>
      <c r="Q26" s="51">
        <f>INDEX(High!$H$236:$AA$246,MATCH('Chart tables'!$D$4,High!$B$236:$B$246,0),MATCH('Chart tables'!Q$8,High!$H$235:$AA$235,0))/1000000</f>
        <v>0</v>
      </c>
      <c r="R26" s="51">
        <f>INDEX(High!$H$236:$AA$246,MATCH('Chart tables'!$D$4,High!$B$236:$B$246,0),MATCH('Chart tables'!R$8,High!$H$235:$AA$235,0))/1000000</f>
        <v>0</v>
      </c>
      <c r="S26" s="51">
        <f>INDEX(High!$H$236:$AA$246,MATCH('Chart tables'!$D$4,High!$B$236:$B$246,0),MATCH('Chart tables'!S$8,High!$H$235:$AA$235,0))/1000000</f>
        <v>0</v>
      </c>
      <c r="T26" s="51">
        <f>INDEX(High!$H$236:$AA$246,MATCH('Chart tables'!$D$4,High!$B$236:$B$246,0),MATCH('Chart tables'!T$8,High!$H$235:$AA$235,0))/1000000</f>
        <v>0</v>
      </c>
      <c r="U26" s="51">
        <f>INDEX(High!$H$236:$AA$246,MATCH('Chart tables'!$D$4,High!$B$236:$B$246,0),MATCH('Chart tables'!U$8,High!$H$235:$AA$235,0))/1000000</f>
        <v>0</v>
      </c>
      <c r="V26" s="51">
        <f>INDEX(High!$H$236:$AA$246,MATCH('Chart tables'!$D$4,High!$B$236:$B$246,0),MATCH('Chart tables'!V$8,High!$H$235:$AA$235,0))/1000000</f>
        <v>0</v>
      </c>
      <c r="W26" s="51">
        <f>INDEX(High!$H$236:$AA$246,MATCH('Chart tables'!$D$4,High!$B$236:$B$246,0),MATCH('Chart tables'!W$8,High!$H$235:$AA$235,0))/1000000</f>
        <v>0</v>
      </c>
      <c r="X26" s="51">
        <f>INDEX(High!$H$236:$AA$246,MATCH('Chart tables'!$D$4,High!$B$236:$B$246,0),MATCH('Chart tables'!X$8,High!$H$235:$AA$235,0))/1000000</f>
        <v>0</v>
      </c>
      <c r="Y26" s="51" t="e">
        <f>INDEX(High!$H$236:$AA$246,MATCH('Chart tables'!$D$4,High!$B$236:$B$246,0),MATCH('Chart tables'!Y$8,High!$H$235:$AA$235,0))/1000000</f>
        <v>#N/A</v>
      </c>
      <c r="Z26" s="51" t="e">
        <f>INDEX(High!$H$236:$AA$246,MATCH('Chart tables'!$D$4,High!$B$236:$B$246,0),MATCH('Chart tables'!Z$8,High!$H$235:$AA$235,0))/1000000</f>
        <v>#N/A</v>
      </c>
      <c r="AA26" s="51" t="e">
        <f>INDEX(High!$H$236:$AA$246,MATCH('Chart tables'!$D$4,High!$B$236:$B$246,0),MATCH('Chart tables'!AA$8,High!$H$235:$AA$235,0))/1000000</f>
        <v>#N/A</v>
      </c>
      <c r="AB26" s="51" t="e">
        <f>INDEX(High!$H$236:$AA$246,MATCH('Chart tables'!$D$4,High!$B$236:$B$246,0),MATCH('Chart tables'!AB$8,High!$H$235:$AA$235,0))/1000000</f>
        <v>#N/A</v>
      </c>
      <c r="AC26" s="51" t="e">
        <f>INDEX(High!$H$236:$AA$246,MATCH('Chart tables'!$D$4,High!$B$236:$B$246,0),MATCH('Chart tables'!AC$8,High!$H$235:$AA$235,0))/1000000</f>
        <v>#N/A</v>
      </c>
      <c r="AD26" s="51" t="e">
        <f>INDEX(High!$H$236:$AA$246,MATCH('Chart tables'!$D$4,High!$B$236:$B$246,0),MATCH('Chart tables'!AD$8,High!$H$235:$AA$235,0))/1000000</f>
        <v>#N/A</v>
      </c>
      <c r="AE26" s="51" t="e">
        <f>INDEX(High!$H$236:$AA$246,MATCH('Chart tables'!$D$4,High!$B$236:$B$246,0),MATCH('Chart tables'!AE$8,High!$H$235:$AA$235,0))/1000000</f>
        <v>#N/A</v>
      </c>
      <c r="AF26" s="51" t="e">
        <f>INDEX(High!$H$236:$AA$246,MATCH('Chart tables'!$D$4,High!$B$236:$B$246,0),MATCH('Chart tables'!AF$8,High!$H$235:$AA$235,0))/1000000</f>
        <v>#N/A</v>
      </c>
      <c r="AG26" s="51" t="e">
        <f>INDEX(High!$H$236:$AA$246,MATCH('Chart tables'!$D$4,High!$B$236:$B$246,0),MATCH('Chart tables'!AG$8,High!$H$235:$AA$235,0))/1000000</f>
        <v>#N/A</v>
      </c>
      <c r="AH26" s="51" t="e">
        <f>INDEX(High!$H$236:$AA$246,MATCH('Chart tables'!$D$4,High!$B$236:$B$246,0),MATCH('Chart tables'!AH$8,High!$H$235:$AA$235,0))/1000000</f>
        <v>#N/A</v>
      </c>
    </row>
    <row r="27" spans="2:34" x14ac:dyDescent="0.2">
      <c r="B27" s="23" t="e">
        <f>'General inputs'!#REF!</f>
        <v>#REF!</v>
      </c>
      <c r="C27" s="5"/>
      <c r="D27" s="5"/>
      <c r="E27" s="51" t="e">
        <f>(INDEX(High!$H$250:$AA$260,MATCH('Chart tables'!$D$4,High!$B$250:$B$260,0),MATCH('Chart tables'!E$8,High!$H$249:$AA$249,0))/1000000)+(INDEX(High!$H$264:$AA$274,MATCH('Chart tables'!$D$4,High!$B$264:$B$274,0),MATCH('Chart tables'!E$8,High!$H$263:$AA$263,0))/1000000)</f>
        <v>#VALUE!</v>
      </c>
      <c r="F27" s="51">
        <f>(INDEX(High!$H$250:$AA$260,MATCH('Chart tables'!$D$4,High!$B$250:$B$260,0),MATCH('Chart tables'!F$8,High!$H$249:$AA$249,0))/1000000)+(INDEX(High!$H$264:$AA$274,MATCH('Chart tables'!$D$4,High!$B$264:$B$274,0),MATCH('Chart tables'!F$8,High!$H$263:$AA$263,0))/1000000)</f>
        <v>0</v>
      </c>
      <c r="G27" s="51">
        <f>(INDEX(High!$H$250:$AA$260,MATCH('Chart tables'!$D$4,High!$B$250:$B$260,0),MATCH('Chart tables'!G$8,High!$H$249:$AA$249,0))/1000000)+(INDEX(High!$H$264:$AA$274,MATCH('Chart tables'!$D$4,High!$B$264:$B$274,0),MATCH('Chart tables'!G$8,High!$H$263:$AA$263,0))/1000000)</f>
        <v>0</v>
      </c>
      <c r="H27" s="51">
        <f>(INDEX(High!$H$250:$AA$260,MATCH('Chart tables'!$D$4,High!$B$250:$B$260,0),MATCH('Chart tables'!H$8,High!$H$249:$AA$249,0))/1000000)+(INDEX(High!$H$264:$AA$274,MATCH('Chart tables'!$D$4,High!$B$264:$B$274,0),MATCH('Chart tables'!H$8,High!$H$263:$AA$263,0))/1000000)</f>
        <v>0</v>
      </c>
      <c r="I27" s="51">
        <f>(INDEX(High!$H$250:$AA$260,MATCH('Chart tables'!$D$4,High!$B$250:$B$260,0),MATCH('Chart tables'!I$8,High!$H$249:$AA$249,0))/1000000)+(INDEX(High!$H$264:$AA$274,MATCH('Chart tables'!$D$4,High!$B$264:$B$274,0),MATCH('Chart tables'!I$8,High!$H$263:$AA$263,0))/1000000)</f>
        <v>0</v>
      </c>
      <c r="J27" s="51">
        <f>(INDEX(High!$H$250:$AA$260,MATCH('Chart tables'!$D$4,High!$B$250:$B$260,0),MATCH('Chart tables'!J$8,High!$H$249:$AA$249,0))/1000000)+(INDEX(High!$H$264:$AA$274,MATCH('Chart tables'!$D$4,High!$B$264:$B$274,0),MATCH('Chart tables'!J$8,High!$H$263:$AA$263,0))/1000000)</f>
        <v>0</v>
      </c>
      <c r="K27" s="51">
        <f>(INDEX(High!$H$250:$AA$260,MATCH('Chart tables'!$D$4,High!$B$250:$B$260,0),MATCH('Chart tables'!K$8,High!$H$249:$AA$249,0))/1000000)+(INDEX(High!$H$264:$AA$274,MATCH('Chart tables'!$D$4,High!$B$264:$B$274,0),MATCH('Chart tables'!K$8,High!$H$263:$AA$263,0))/1000000)</f>
        <v>0</v>
      </c>
      <c r="L27" s="51">
        <f>(INDEX(High!$H$250:$AA$260,MATCH('Chart tables'!$D$4,High!$B$250:$B$260,0),MATCH('Chart tables'!L$8,High!$H$249:$AA$249,0))/1000000)+(INDEX(High!$H$264:$AA$274,MATCH('Chart tables'!$D$4,High!$B$264:$B$274,0),MATCH('Chart tables'!L$8,High!$H$263:$AA$263,0))/1000000)</f>
        <v>0</v>
      </c>
      <c r="M27" s="51">
        <f>(INDEX(High!$H$250:$AA$260,MATCH('Chart tables'!$D$4,High!$B$250:$B$260,0),MATCH('Chart tables'!M$8,High!$H$249:$AA$249,0))/1000000)+(INDEX(High!$H$264:$AA$274,MATCH('Chart tables'!$D$4,High!$B$264:$B$274,0),MATCH('Chart tables'!M$8,High!$H$263:$AA$263,0))/1000000)</f>
        <v>0</v>
      </c>
      <c r="N27" s="51">
        <f>(INDEX(High!$H$250:$AA$260,MATCH('Chart tables'!$D$4,High!$B$250:$B$260,0),MATCH('Chart tables'!N$8,High!$H$249:$AA$249,0))/1000000)+(INDEX(High!$H$264:$AA$274,MATCH('Chart tables'!$D$4,High!$B$264:$B$274,0),MATCH('Chart tables'!N$8,High!$H$263:$AA$263,0))/1000000)</f>
        <v>0</v>
      </c>
      <c r="O27" s="51">
        <f>(INDEX(High!$H$250:$AA$260,MATCH('Chart tables'!$D$4,High!$B$250:$B$260,0),MATCH('Chart tables'!O$8,High!$H$249:$AA$249,0))/1000000)+(INDEX(High!$H$264:$AA$274,MATCH('Chart tables'!$D$4,High!$B$264:$B$274,0),MATCH('Chart tables'!O$8,High!$H$263:$AA$263,0))/1000000)</f>
        <v>0</v>
      </c>
      <c r="P27" s="51">
        <f>(INDEX(High!$H$250:$AA$260,MATCH('Chart tables'!$D$4,High!$B$250:$B$260,0),MATCH('Chart tables'!P$8,High!$H$249:$AA$249,0))/1000000)+(INDEX(High!$H$264:$AA$274,MATCH('Chart tables'!$D$4,High!$B$264:$B$274,0),MATCH('Chart tables'!P$8,High!$H$263:$AA$263,0))/1000000)</f>
        <v>0</v>
      </c>
      <c r="Q27" s="51">
        <f>(INDEX(High!$H$250:$AA$260,MATCH('Chart tables'!$D$4,High!$B$250:$B$260,0),MATCH('Chart tables'!Q$8,High!$H$249:$AA$249,0))/1000000)+(INDEX(High!$H$264:$AA$274,MATCH('Chart tables'!$D$4,High!$B$264:$B$274,0),MATCH('Chart tables'!Q$8,High!$H$263:$AA$263,0))/1000000)</f>
        <v>0</v>
      </c>
      <c r="R27" s="51">
        <f>(INDEX(High!$H$250:$AA$260,MATCH('Chart tables'!$D$4,High!$B$250:$B$260,0),MATCH('Chart tables'!R$8,High!$H$249:$AA$249,0))/1000000)+(INDEX(High!$H$264:$AA$274,MATCH('Chart tables'!$D$4,High!$B$264:$B$274,0),MATCH('Chart tables'!R$8,High!$H$263:$AA$263,0))/1000000)</f>
        <v>0</v>
      </c>
      <c r="S27" s="51">
        <f>(INDEX(High!$H$250:$AA$260,MATCH('Chart tables'!$D$4,High!$B$250:$B$260,0),MATCH('Chart tables'!S$8,High!$H$249:$AA$249,0))/1000000)+(INDEX(High!$H$264:$AA$274,MATCH('Chart tables'!$D$4,High!$B$264:$B$274,0),MATCH('Chart tables'!S$8,High!$H$263:$AA$263,0))/1000000)</f>
        <v>0</v>
      </c>
      <c r="T27" s="51">
        <f>(INDEX(High!$H$250:$AA$260,MATCH('Chart tables'!$D$4,High!$B$250:$B$260,0),MATCH('Chart tables'!T$8,High!$H$249:$AA$249,0))/1000000)+(INDEX(High!$H$264:$AA$274,MATCH('Chart tables'!$D$4,High!$B$264:$B$274,0),MATCH('Chart tables'!T$8,High!$H$263:$AA$263,0))/1000000)</f>
        <v>0</v>
      </c>
      <c r="U27" s="51">
        <f>(INDEX(High!$H$250:$AA$260,MATCH('Chart tables'!$D$4,High!$B$250:$B$260,0),MATCH('Chart tables'!U$8,High!$H$249:$AA$249,0))/1000000)+(INDEX(High!$H$264:$AA$274,MATCH('Chart tables'!$D$4,High!$B$264:$B$274,0),MATCH('Chart tables'!U$8,High!$H$263:$AA$263,0))/1000000)</f>
        <v>0</v>
      </c>
      <c r="V27" s="51">
        <f>(INDEX(High!$H$250:$AA$260,MATCH('Chart tables'!$D$4,High!$B$250:$B$260,0),MATCH('Chart tables'!V$8,High!$H$249:$AA$249,0))/1000000)+(INDEX(High!$H$264:$AA$274,MATCH('Chart tables'!$D$4,High!$B$264:$B$274,0),MATCH('Chart tables'!V$8,High!$H$263:$AA$263,0))/1000000)</f>
        <v>0</v>
      </c>
      <c r="W27" s="51">
        <f>(INDEX(High!$H$250:$AA$260,MATCH('Chart tables'!$D$4,High!$B$250:$B$260,0),MATCH('Chart tables'!W$8,High!$H$249:$AA$249,0))/1000000)+(INDEX(High!$H$264:$AA$274,MATCH('Chart tables'!$D$4,High!$B$264:$B$274,0),MATCH('Chart tables'!W$8,High!$H$263:$AA$263,0))/1000000)</f>
        <v>0</v>
      </c>
      <c r="X27" s="51">
        <f>(INDEX(High!$H$250:$AA$260,MATCH('Chart tables'!$D$4,High!$B$250:$B$260,0),MATCH('Chart tables'!X$8,High!$H$249:$AA$249,0))/1000000)+(INDEX(High!$H$264:$AA$274,MATCH('Chart tables'!$D$4,High!$B$264:$B$274,0),MATCH('Chart tables'!X$8,High!$H$263:$AA$263,0))/1000000)</f>
        <v>0</v>
      </c>
      <c r="Y27" s="51" t="e">
        <f>(INDEX(High!$H$250:$AA$260,MATCH('Chart tables'!$D$4,High!$B$250:$B$260,0),MATCH('Chart tables'!Y$8,High!$H$249:$AA$249,0))/1000000)+(INDEX(High!$H$264:$AA$274,MATCH('Chart tables'!$D$4,High!$B$264:$B$274,0),MATCH('Chart tables'!Y$8,High!$H$263:$AA$263,0))/1000000)</f>
        <v>#N/A</v>
      </c>
      <c r="Z27" s="51" t="e">
        <f>(INDEX(High!$H$250:$AA$260,MATCH('Chart tables'!$D$4,High!$B$250:$B$260,0),MATCH('Chart tables'!Z$8,High!$H$249:$AA$249,0))/1000000)+(INDEX(High!$H$264:$AA$274,MATCH('Chart tables'!$D$4,High!$B$264:$B$274,0),MATCH('Chart tables'!Z$8,High!$H$263:$AA$263,0))/1000000)</f>
        <v>#N/A</v>
      </c>
      <c r="AA27" s="51" t="e">
        <f>(INDEX(High!$H$250:$AA$260,MATCH('Chart tables'!$D$4,High!$B$250:$B$260,0),MATCH('Chart tables'!AA$8,High!$H$249:$AA$249,0))/1000000)+(INDEX(High!$H$264:$AA$274,MATCH('Chart tables'!$D$4,High!$B$264:$B$274,0),MATCH('Chart tables'!AA$8,High!$H$263:$AA$263,0))/1000000)</f>
        <v>#N/A</v>
      </c>
      <c r="AB27" s="51" t="e">
        <f>(INDEX(High!$H$250:$AA$260,MATCH('Chart tables'!$D$4,High!$B$250:$B$260,0),MATCH('Chart tables'!AB$8,High!$H$249:$AA$249,0))/1000000)+(INDEX(High!$H$264:$AA$274,MATCH('Chart tables'!$D$4,High!$B$264:$B$274,0),MATCH('Chart tables'!AB$8,High!$H$263:$AA$263,0))/1000000)</f>
        <v>#N/A</v>
      </c>
      <c r="AC27" s="51" t="e">
        <f>(INDEX(High!$H$250:$AA$260,MATCH('Chart tables'!$D$4,High!$B$250:$B$260,0),MATCH('Chart tables'!AC$8,High!$H$249:$AA$249,0))/1000000)+(INDEX(High!$H$264:$AA$274,MATCH('Chart tables'!$D$4,High!$B$264:$B$274,0),MATCH('Chart tables'!AC$8,High!$H$263:$AA$263,0))/1000000)</f>
        <v>#N/A</v>
      </c>
      <c r="AD27" s="51" t="e">
        <f>(INDEX(High!$H$250:$AA$260,MATCH('Chart tables'!$D$4,High!$B$250:$B$260,0),MATCH('Chart tables'!AD$8,High!$H$249:$AA$249,0))/1000000)+(INDEX(High!$H$264:$AA$274,MATCH('Chart tables'!$D$4,High!$B$264:$B$274,0),MATCH('Chart tables'!AD$8,High!$H$263:$AA$263,0))/1000000)</f>
        <v>#N/A</v>
      </c>
      <c r="AE27" s="51" t="e">
        <f>(INDEX(High!$H$250:$AA$260,MATCH('Chart tables'!$D$4,High!$B$250:$B$260,0),MATCH('Chart tables'!AE$8,High!$H$249:$AA$249,0))/1000000)+(INDEX(High!$H$264:$AA$274,MATCH('Chart tables'!$D$4,High!$B$264:$B$274,0),MATCH('Chart tables'!AE$8,High!$H$263:$AA$263,0))/1000000)</f>
        <v>#N/A</v>
      </c>
      <c r="AF27" s="51" t="e">
        <f>(INDEX(High!$H$250:$AA$260,MATCH('Chart tables'!$D$4,High!$B$250:$B$260,0),MATCH('Chart tables'!AF$8,High!$H$249:$AA$249,0))/1000000)+(INDEX(High!$H$264:$AA$274,MATCH('Chart tables'!$D$4,High!$B$264:$B$274,0),MATCH('Chart tables'!AF$8,High!$H$263:$AA$263,0))/1000000)</f>
        <v>#N/A</v>
      </c>
      <c r="AG27" s="51" t="e">
        <f>(INDEX(High!$H$250:$AA$260,MATCH('Chart tables'!$D$4,High!$B$250:$B$260,0),MATCH('Chart tables'!AG$8,High!$H$249:$AA$249,0))/1000000)+(INDEX(High!$H$264:$AA$274,MATCH('Chart tables'!$D$4,High!$B$264:$B$274,0),MATCH('Chart tables'!AG$8,High!$H$263:$AA$263,0))/1000000)</f>
        <v>#N/A</v>
      </c>
      <c r="AH27" s="51" t="e">
        <f>(INDEX(High!$H$250:$AA$260,MATCH('Chart tables'!$D$4,High!$B$250:$B$260,0),MATCH('Chart tables'!AH$8,High!$H$249:$AA$249,0))/1000000)+(INDEX(High!$H$264:$AA$274,MATCH('Chart tables'!$D$4,High!$B$264:$B$274,0),MATCH('Chart tables'!AH$8,High!$H$263:$AA$263,0))/1000000)</f>
        <v>#N/A</v>
      </c>
    </row>
    <row r="28" spans="2:34" x14ac:dyDescent="0.2">
      <c r="B28" s="23" t="e">
        <f>'General inputs'!#REF!</f>
        <v>#REF!</v>
      </c>
      <c r="C28" s="5"/>
      <c r="D28" s="5"/>
      <c r="E28" s="51" t="e">
        <f>INDEX(High!$H$278:$AA$288,MATCH('Chart tables'!$D$4,High!$B$278:$B$288,0),MATCH('Chart tables'!E$8,High!$H$277:$AA$277,0))/1000000</f>
        <v>#VALUE!</v>
      </c>
      <c r="F28" s="51">
        <f>INDEX(High!$H$278:$AA$288,MATCH('Chart tables'!$D$4,High!$B$278:$B$288,0),MATCH('Chart tables'!F$8,High!$H$277:$AA$277,0))/1000000</f>
        <v>0</v>
      </c>
      <c r="G28" s="51">
        <f>INDEX(High!$H$278:$AA$288,MATCH('Chart tables'!$D$4,High!$B$278:$B$288,0),MATCH('Chart tables'!G$8,High!$H$277:$AA$277,0))/1000000</f>
        <v>0</v>
      </c>
      <c r="H28" s="51">
        <f>INDEX(High!$H$278:$AA$288,MATCH('Chart tables'!$D$4,High!$B$278:$B$288,0),MATCH('Chart tables'!H$8,High!$H$277:$AA$277,0))/1000000</f>
        <v>0</v>
      </c>
      <c r="I28" s="51">
        <f>INDEX(High!$H$278:$AA$288,MATCH('Chart tables'!$D$4,High!$B$278:$B$288,0),MATCH('Chart tables'!I$8,High!$H$277:$AA$277,0))/1000000</f>
        <v>0</v>
      </c>
      <c r="J28" s="51">
        <f>INDEX(High!$H$278:$AA$288,MATCH('Chart tables'!$D$4,High!$B$278:$B$288,0),MATCH('Chart tables'!J$8,High!$H$277:$AA$277,0))/1000000</f>
        <v>0</v>
      </c>
      <c r="K28" s="51">
        <f>INDEX(High!$H$278:$AA$288,MATCH('Chart tables'!$D$4,High!$B$278:$B$288,0),MATCH('Chart tables'!K$8,High!$H$277:$AA$277,0))/1000000</f>
        <v>0</v>
      </c>
      <c r="L28" s="51">
        <f>INDEX(High!$H$278:$AA$288,MATCH('Chart tables'!$D$4,High!$B$278:$B$288,0),MATCH('Chart tables'!L$8,High!$H$277:$AA$277,0))/1000000</f>
        <v>0</v>
      </c>
      <c r="M28" s="51">
        <f>INDEX(High!$H$278:$AA$288,MATCH('Chart tables'!$D$4,High!$B$278:$B$288,0),MATCH('Chart tables'!M$8,High!$H$277:$AA$277,0))/1000000</f>
        <v>0</v>
      </c>
      <c r="N28" s="51">
        <f>INDEX(High!$H$278:$AA$288,MATCH('Chart tables'!$D$4,High!$B$278:$B$288,0),MATCH('Chart tables'!N$8,High!$H$277:$AA$277,0))/1000000</f>
        <v>0</v>
      </c>
      <c r="O28" s="51">
        <f>INDEX(High!$H$278:$AA$288,MATCH('Chart tables'!$D$4,High!$B$278:$B$288,0),MATCH('Chart tables'!O$8,High!$H$277:$AA$277,0))/1000000</f>
        <v>0</v>
      </c>
      <c r="P28" s="51">
        <f>INDEX(High!$H$278:$AA$288,MATCH('Chart tables'!$D$4,High!$B$278:$B$288,0),MATCH('Chart tables'!P$8,High!$H$277:$AA$277,0))/1000000</f>
        <v>0</v>
      </c>
      <c r="Q28" s="51">
        <f>INDEX(High!$H$278:$AA$288,MATCH('Chart tables'!$D$4,High!$B$278:$B$288,0),MATCH('Chart tables'!Q$8,High!$H$277:$AA$277,0))/1000000</f>
        <v>0</v>
      </c>
      <c r="R28" s="51">
        <f>INDEX(High!$H$278:$AA$288,MATCH('Chart tables'!$D$4,High!$B$278:$B$288,0),MATCH('Chart tables'!R$8,High!$H$277:$AA$277,0))/1000000</f>
        <v>0</v>
      </c>
      <c r="S28" s="51">
        <f>INDEX(High!$H$278:$AA$288,MATCH('Chart tables'!$D$4,High!$B$278:$B$288,0),MATCH('Chart tables'!S$8,High!$H$277:$AA$277,0))/1000000</f>
        <v>0</v>
      </c>
      <c r="T28" s="51">
        <f>INDEX(High!$H$278:$AA$288,MATCH('Chart tables'!$D$4,High!$B$278:$B$288,0),MATCH('Chart tables'!T$8,High!$H$277:$AA$277,0))/1000000</f>
        <v>0</v>
      </c>
      <c r="U28" s="51">
        <f>INDEX(High!$H$278:$AA$288,MATCH('Chart tables'!$D$4,High!$B$278:$B$288,0),MATCH('Chart tables'!U$8,High!$H$277:$AA$277,0))/1000000</f>
        <v>0</v>
      </c>
      <c r="V28" s="51">
        <f>INDEX(High!$H$278:$AA$288,MATCH('Chart tables'!$D$4,High!$B$278:$B$288,0),MATCH('Chart tables'!V$8,High!$H$277:$AA$277,0))/1000000</f>
        <v>0</v>
      </c>
      <c r="W28" s="51">
        <f>INDEX(High!$H$278:$AA$288,MATCH('Chart tables'!$D$4,High!$B$278:$B$288,0),MATCH('Chart tables'!W$8,High!$H$277:$AA$277,0))/1000000</f>
        <v>0</v>
      </c>
      <c r="X28" s="51">
        <f>INDEX(High!$H$278:$AA$288,MATCH('Chart tables'!$D$4,High!$B$278:$B$288,0),MATCH('Chart tables'!X$8,High!$H$277:$AA$277,0))/1000000</f>
        <v>0</v>
      </c>
      <c r="Y28" s="51" t="e">
        <f>INDEX(High!$H$278:$AA$288,MATCH('Chart tables'!$D$4,High!$B$278:$B$288,0),MATCH('Chart tables'!Y$8,High!$H$277:$AA$277,0))/1000000</f>
        <v>#N/A</v>
      </c>
      <c r="Z28" s="51" t="e">
        <f>INDEX(High!$H$278:$AA$288,MATCH('Chart tables'!$D$4,High!$B$278:$B$288,0),MATCH('Chart tables'!Z$8,High!$H$277:$AA$277,0))/1000000</f>
        <v>#N/A</v>
      </c>
      <c r="AA28" s="51" t="e">
        <f>INDEX(High!$H$278:$AA$288,MATCH('Chart tables'!$D$4,High!$B$278:$B$288,0),MATCH('Chart tables'!AA$8,High!$H$277:$AA$277,0))/1000000</f>
        <v>#N/A</v>
      </c>
      <c r="AB28" s="51" t="e">
        <f>INDEX(High!$H$278:$AA$288,MATCH('Chart tables'!$D$4,High!$B$278:$B$288,0),MATCH('Chart tables'!AB$8,High!$H$277:$AA$277,0))/1000000</f>
        <v>#N/A</v>
      </c>
      <c r="AC28" s="51" t="e">
        <f>INDEX(High!$H$278:$AA$288,MATCH('Chart tables'!$D$4,High!$B$278:$B$288,0),MATCH('Chart tables'!AC$8,High!$H$277:$AA$277,0))/1000000</f>
        <v>#N/A</v>
      </c>
      <c r="AD28" s="51" t="e">
        <f>INDEX(High!$H$278:$AA$288,MATCH('Chart tables'!$D$4,High!$B$278:$B$288,0),MATCH('Chart tables'!AD$8,High!$H$277:$AA$277,0))/1000000</f>
        <v>#N/A</v>
      </c>
      <c r="AE28" s="51" t="e">
        <f>INDEX(High!$H$278:$AA$288,MATCH('Chart tables'!$D$4,High!$B$278:$B$288,0),MATCH('Chart tables'!AE$8,High!$H$277:$AA$277,0))/1000000</f>
        <v>#N/A</v>
      </c>
      <c r="AF28" s="51" t="e">
        <f>INDEX(High!$H$278:$AA$288,MATCH('Chart tables'!$D$4,High!$B$278:$B$288,0),MATCH('Chart tables'!AF$8,High!$H$277:$AA$277,0))/1000000</f>
        <v>#N/A</v>
      </c>
      <c r="AG28" s="51" t="e">
        <f>INDEX(High!$H$278:$AA$288,MATCH('Chart tables'!$D$4,High!$B$278:$B$288,0),MATCH('Chart tables'!AG$8,High!$H$277:$AA$277,0))/1000000</f>
        <v>#N/A</v>
      </c>
      <c r="AH28" s="51" t="e">
        <f>INDEX(High!$H$278:$AA$288,MATCH('Chart tables'!$D$4,High!$B$278:$B$288,0),MATCH('Chart tables'!AH$8,High!$H$277:$AA$277,0))/1000000</f>
        <v>#N/A</v>
      </c>
    </row>
    <row r="29" spans="2:34" x14ac:dyDescent="0.2">
      <c r="B29" s="23" t="e">
        <f>'General inputs'!#REF!</f>
        <v>#REF!</v>
      </c>
      <c r="C29" s="5"/>
      <c r="D29" s="5"/>
      <c r="E29" s="51" t="e">
        <f>INDEX(High!$H$292:$AA$302,MATCH('Chart tables'!$D$4,High!$B$292:$B$302,0),MATCH('Chart tables'!E$8,High!$H$291:$AA$291,0))/1000000</f>
        <v>#VALUE!</v>
      </c>
      <c r="F29" s="51">
        <f>INDEX(High!$H$292:$AA$302,MATCH('Chart tables'!$D$4,High!$B$292:$B$302,0),MATCH('Chart tables'!F$8,High!$H$291:$AA$291,0))/1000000</f>
        <v>0</v>
      </c>
      <c r="G29" s="51">
        <f>INDEX(High!$H$292:$AA$302,MATCH('Chart tables'!$D$4,High!$B$292:$B$302,0),MATCH('Chart tables'!G$8,High!$H$291:$AA$291,0))/1000000</f>
        <v>0</v>
      </c>
      <c r="H29" s="51">
        <f>INDEX(High!$H$292:$AA$302,MATCH('Chart tables'!$D$4,High!$B$292:$B$302,0),MATCH('Chart tables'!H$8,High!$H$291:$AA$291,0))/1000000</f>
        <v>0</v>
      </c>
      <c r="I29" s="51">
        <f>INDEX(High!$H$292:$AA$302,MATCH('Chart tables'!$D$4,High!$B$292:$B$302,0),MATCH('Chart tables'!I$8,High!$H$291:$AA$291,0))/1000000</f>
        <v>0</v>
      </c>
      <c r="J29" s="51">
        <f>INDEX(High!$H$292:$AA$302,MATCH('Chart tables'!$D$4,High!$B$292:$B$302,0),MATCH('Chart tables'!J$8,High!$H$291:$AA$291,0))/1000000</f>
        <v>0</v>
      </c>
      <c r="K29" s="51">
        <f>INDEX(High!$H$292:$AA$302,MATCH('Chart tables'!$D$4,High!$B$292:$B$302,0),MATCH('Chart tables'!K$8,High!$H$291:$AA$291,0))/1000000</f>
        <v>0</v>
      </c>
      <c r="L29" s="51">
        <f>INDEX(High!$H$292:$AA$302,MATCH('Chart tables'!$D$4,High!$B$292:$B$302,0),MATCH('Chart tables'!L$8,High!$H$291:$AA$291,0))/1000000</f>
        <v>0</v>
      </c>
      <c r="M29" s="51">
        <f>INDEX(High!$H$292:$AA$302,MATCH('Chart tables'!$D$4,High!$B$292:$B$302,0),MATCH('Chart tables'!M$8,High!$H$291:$AA$291,0))/1000000</f>
        <v>0</v>
      </c>
      <c r="N29" s="51">
        <f>INDEX(High!$H$292:$AA$302,MATCH('Chart tables'!$D$4,High!$B$292:$B$302,0),MATCH('Chart tables'!N$8,High!$H$291:$AA$291,0))/1000000</f>
        <v>0</v>
      </c>
      <c r="O29" s="51">
        <f>INDEX(High!$H$292:$AA$302,MATCH('Chart tables'!$D$4,High!$B$292:$B$302,0),MATCH('Chart tables'!O$8,High!$H$291:$AA$291,0))/1000000</f>
        <v>0</v>
      </c>
      <c r="P29" s="51">
        <f>INDEX(High!$H$292:$AA$302,MATCH('Chart tables'!$D$4,High!$B$292:$B$302,0),MATCH('Chart tables'!P$8,High!$H$291:$AA$291,0))/1000000</f>
        <v>0</v>
      </c>
      <c r="Q29" s="51">
        <f>INDEX(High!$H$292:$AA$302,MATCH('Chart tables'!$D$4,High!$B$292:$B$302,0),MATCH('Chart tables'!Q$8,High!$H$291:$AA$291,0))/1000000</f>
        <v>0</v>
      </c>
      <c r="R29" s="51">
        <f>INDEX(High!$H$292:$AA$302,MATCH('Chart tables'!$D$4,High!$B$292:$B$302,0),MATCH('Chart tables'!R$8,High!$H$291:$AA$291,0))/1000000</f>
        <v>0</v>
      </c>
      <c r="S29" s="51">
        <f>INDEX(High!$H$292:$AA$302,MATCH('Chart tables'!$D$4,High!$B$292:$B$302,0),MATCH('Chart tables'!S$8,High!$H$291:$AA$291,0))/1000000</f>
        <v>0</v>
      </c>
      <c r="T29" s="51">
        <f>INDEX(High!$H$292:$AA$302,MATCH('Chart tables'!$D$4,High!$B$292:$B$302,0),MATCH('Chart tables'!T$8,High!$H$291:$AA$291,0))/1000000</f>
        <v>0</v>
      </c>
      <c r="U29" s="51">
        <f>INDEX(High!$H$292:$AA$302,MATCH('Chart tables'!$D$4,High!$B$292:$B$302,0),MATCH('Chart tables'!U$8,High!$H$291:$AA$291,0))/1000000</f>
        <v>0</v>
      </c>
      <c r="V29" s="51">
        <f>INDEX(High!$H$292:$AA$302,MATCH('Chart tables'!$D$4,High!$B$292:$B$302,0),MATCH('Chart tables'!V$8,High!$H$291:$AA$291,0))/1000000</f>
        <v>0</v>
      </c>
      <c r="W29" s="51">
        <f>INDEX(High!$H$292:$AA$302,MATCH('Chart tables'!$D$4,High!$B$292:$B$302,0),MATCH('Chart tables'!W$8,High!$H$291:$AA$291,0))/1000000</f>
        <v>0</v>
      </c>
      <c r="X29" s="51">
        <f>INDEX(High!$H$292:$AA$302,MATCH('Chart tables'!$D$4,High!$B$292:$B$302,0),MATCH('Chart tables'!X$8,High!$H$291:$AA$291,0))/1000000</f>
        <v>0</v>
      </c>
      <c r="Y29" s="51" t="e">
        <f>INDEX(High!$H$292:$AA$302,MATCH('Chart tables'!$D$4,High!$B$292:$B$302,0),MATCH('Chart tables'!Y$8,High!$H$291:$AA$291,0))/1000000</f>
        <v>#N/A</v>
      </c>
      <c r="Z29" s="51" t="e">
        <f>INDEX(High!$H$292:$AA$302,MATCH('Chart tables'!$D$4,High!$B$292:$B$302,0),MATCH('Chart tables'!Z$8,High!$H$291:$AA$291,0))/1000000</f>
        <v>#N/A</v>
      </c>
      <c r="AA29" s="51" t="e">
        <f>INDEX(High!$H$292:$AA$302,MATCH('Chart tables'!$D$4,High!$B$292:$B$302,0),MATCH('Chart tables'!AA$8,High!$H$291:$AA$291,0))/1000000</f>
        <v>#N/A</v>
      </c>
      <c r="AB29" s="51" t="e">
        <f>INDEX(High!$H$292:$AA$302,MATCH('Chart tables'!$D$4,High!$B$292:$B$302,0),MATCH('Chart tables'!AB$8,High!$H$291:$AA$291,0))/1000000</f>
        <v>#N/A</v>
      </c>
      <c r="AC29" s="51" t="e">
        <f>INDEX(High!$H$292:$AA$302,MATCH('Chart tables'!$D$4,High!$B$292:$B$302,0),MATCH('Chart tables'!AC$8,High!$H$291:$AA$291,0))/1000000</f>
        <v>#N/A</v>
      </c>
      <c r="AD29" s="51" t="e">
        <f>INDEX(High!$H$292:$AA$302,MATCH('Chart tables'!$D$4,High!$B$292:$B$302,0),MATCH('Chart tables'!AD$8,High!$H$291:$AA$291,0))/1000000</f>
        <v>#N/A</v>
      </c>
      <c r="AE29" s="51" t="e">
        <f>INDEX(High!$H$292:$AA$302,MATCH('Chart tables'!$D$4,High!$B$292:$B$302,0),MATCH('Chart tables'!AE$8,High!$H$291:$AA$291,0))/1000000</f>
        <v>#N/A</v>
      </c>
      <c r="AF29" s="51" t="e">
        <f>INDEX(High!$H$292:$AA$302,MATCH('Chart tables'!$D$4,High!$B$292:$B$302,0),MATCH('Chart tables'!AF$8,High!$H$291:$AA$291,0))/1000000</f>
        <v>#N/A</v>
      </c>
      <c r="AG29" s="51" t="e">
        <f>INDEX(High!$H$292:$AA$302,MATCH('Chart tables'!$D$4,High!$B$292:$B$302,0),MATCH('Chart tables'!AG$8,High!$H$291:$AA$291,0))/1000000</f>
        <v>#N/A</v>
      </c>
      <c r="AH29" s="51" t="e">
        <f>INDEX(High!$H$292:$AA$302,MATCH('Chart tables'!$D$4,High!$B$292:$B$302,0),MATCH('Chart tables'!AH$8,High!$H$291:$AA$291,0))/1000000</f>
        <v>#N/A</v>
      </c>
    </row>
    <row r="30" spans="2:34" x14ac:dyDescent="0.2">
      <c r="B30" s="23" t="e">
        <f>'General inputs'!#REF!</f>
        <v>#REF!</v>
      </c>
      <c r="C30" s="5"/>
      <c r="D30" s="5"/>
      <c r="E30" s="51" t="e">
        <f>INDEX(High!$H$306:$AA331,MATCH('Chart tables'!$D$4,High!$B$306:$B$316,0),MATCH('Chart tables'!E$8,High!$H$305:$AA$305,0))/1000000</f>
        <v>#VALUE!</v>
      </c>
      <c r="F30" s="51">
        <f>INDEX(High!$H$306:$AA331,MATCH('Chart tables'!$D$4,High!$B$306:$B$316,0),MATCH('Chart tables'!F$8,High!$H$305:$AA$305,0))/1000000</f>
        <v>0</v>
      </c>
      <c r="G30" s="51">
        <f>INDEX(High!$H$306:$AA331,MATCH('Chart tables'!$D$4,High!$B$306:$B$316,0),MATCH('Chart tables'!G$8,High!$H$305:$AA$305,0))/1000000</f>
        <v>0</v>
      </c>
      <c r="H30" s="51">
        <f>INDEX(High!$H$306:$AA331,MATCH('Chart tables'!$D$4,High!$B$306:$B$316,0),MATCH('Chart tables'!H$8,High!$H$305:$AA$305,0))/1000000</f>
        <v>0</v>
      </c>
      <c r="I30" s="51">
        <f>INDEX(High!$H$306:$AA331,MATCH('Chart tables'!$D$4,High!$B$306:$B$316,0),MATCH('Chart tables'!I$8,High!$H$305:$AA$305,0))/1000000</f>
        <v>0</v>
      </c>
      <c r="J30" s="51">
        <f>INDEX(High!$H$306:$AA331,MATCH('Chart tables'!$D$4,High!$B$306:$B$316,0),MATCH('Chart tables'!J$8,High!$H$305:$AA$305,0))/1000000</f>
        <v>0</v>
      </c>
      <c r="K30" s="51">
        <f>INDEX(High!$H$306:$AA331,MATCH('Chart tables'!$D$4,High!$B$306:$B$316,0),MATCH('Chart tables'!K$8,High!$H$305:$AA$305,0))/1000000</f>
        <v>0</v>
      </c>
      <c r="L30" s="51">
        <f>INDEX(High!$H$306:$AA331,MATCH('Chart tables'!$D$4,High!$B$306:$B$316,0),MATCH('Chart tables'!L$8,High!$H$305:$AA$305,0))/1000000</f>
        <v>0</v>
      </c>
      <c r="M30" s="51">
        <f>INDEX(High!$H$306:$AA331,MATCH('Chart tables'!$D$4,High!$B$306:$B$316,0),MATCH('Chart tables'!M$8,High!$H$305:$AA$305,0))/1000000</f>
        <v>0</v>
      </c>
      <c r="N30" s="51">
        <f>INDEX(High!$H$306:$AA331,MATCH('Chart tables'!$D$4,High!$B$306:$B$316,0),MATCH('Chart tables'!N$8,High!$H$305:$AA$305,0))/1000000</f>
        <v>0</v>
      </c>
      <c r="O30" s="51">
        <f>INDEX(High!$H$306:$AA331,MATCH('Chart tables'!$D$4,High!$B$306:$B$316,0),MATCH('Chart tables'!O$8,High!$H$305:$AA$305,0))/1000000</f>
        <v>0</v>
      </c>
      <c r="P30" s="51">
        <f>INDEX(High!$H$306:$AA331,MATCH('Chart tables'!$D$4,High!$B$306:$B$316,0),MATCH('Chart tables'!P$8,High!$H$305:$AA$305,0))/1000000</f>
        <v>0</v>
      </c>
      <c r="Q30" s="51">
        <f>INDEX(High!$H$306:$AA331,MATCH('Chart tables'!$D$4,High!$B$306:$B$316,0),MATCH('Chart tables'!Q$8,High!$H$305:$AA$305,0))/1000000</f>
        <v>0</v>
      </c>
      <c r="R30" s="51">
        <f>INDEX(High!$H$306:$AA331,MATCH('Chart tables'!$D$4,High!$B$306:$B$316,0),MATCH('Chart tables'!R$8,High!$H$305:$AA$305,0))/1000000</f>
        <v>0</v>
      </c>
      <c r="S30" s="51">
        <f>INDEX(High!$H$306:$AA331,MATCH('Chart tables'!$D$4,High!$B$306:$B$316,0),MATCH('Chart tables'!S$8,High!$H$305:$AA$305,0))/1000000</f>
        <v>0</v>
      </c>
      <c r="T30" s="51">
        <f>INDEX(High!$H$306:$AA331,MATCH('Chart tables'!$D$4,High!$B$306:$B$316,0),MATCH('Chart tables'!T$8,High!$H$305:$AA$305,0))/1000000</f>
        <v>0</v>
      </c>
      <c r="U30" s="51">
        <f>INDEX(High!$H$306:$AA331,MATCH('Chart tables'!$D$4,High!$B$306:$B$316,0),MATCH('Chart tables'!U$8,High!$H$305:$AA$305,0))/1000000</f>
        <v>0</v>
      </c>
      <c r="V30" s="51">
        <f>INDEX(High!$H$306:$AA331,MATCH('Chart tables'!$D$4,High!$B$306:$B$316,0),MATCH('Chart tables'!V$8,High!$H$305:$AA$305,0))/1000000</f>
        <v>0</v>
      </c>
      <c r="W30" s="51">
        <f>INDEX(High!$H$306:$AA331,MATCH('Chart tables'!$D$4,High!$B$306:$B$316,0),MATCH('Chart tables'!W$8,High!$H$305:$AA$305,0))/1000000</f>
        <v>0</v>
      </c>
      <c r="X30" s="51">
        <f>INDEX(High!$H$306:$AA331,MATCH('Chart tables'!$D$4,High!$B$306:$B$316,0),MATCH('Chart tables'!X$8,High!$H$305:$AA$305,0))/1000000</f>
        <v>0</v>
      </c>
      <c r="Y30" s="51" t="e">
        <f>INDEX(High!$H$306:$AA331,MATCH('Chart tables'!$D$4,High!$B$306:$B$316,0),MATCH('Chart tables'!Y$8,High!$H$305:$AA$305,0))/1000000</f>
        <v>#N/A</v>
      </c>
      <c r="Z30" s="51" t="e">
        <f>INDEX(High!$H$306:$AA331,MATCH('Chart tables'!$D$4,High!$B$306:$B$316,0),MATCH('Chart tables'!Z$8,High!$H$305:$AA$305,0))/1000000</f>
        <v>#N/A</v>
      </c>
      <c r="AA30" s="51" t="e">
        <f>INDEX(High!$H$306:$AA331,MATCH('Chart tables'!$D$4,High!$B$306:$B$316,0),MATCH('Chart tables'!AA$8,High!$H$305:$AA$305,0))/1000000</f>
        <v>#N/A</v>
      </c>
      <c r="AB30" s="51" t="e">
        <f>INDEX(High!$H$306:$AA331,MATCH('Chart tables'!$D$4,High!$B$306:$B$316,0),MATCH('Chart tables'!AB$8,High!$H$305:$AA$305,0))/1000000</f>
        <v>#N/A</v>
      </c>
      <c r="AC30" s="51" t="e">
        <f>INDEX(High!$H$306:$AA331,MATCH('Chart tables'!$D$4,High!$B$306:$B$316,0),MATCH('Chart tables'!AC$8,High!$H$305:$AA$305,0))/1000000</f>
        <v>#N/A</v>
      </c>
      <c r="AD30" s="51" t="e">
        <f>INDEX(High!$H$306:$AA331,MATCH('Chart tables'!$D$4,High!$B$306:$B$316,0),MATCH('Chart tables'!AD$8,High!$H$305:$AA$305,0))/1000000</f>
        <v>#N/A</v>
      </c>
      <c r="AE30" s="51" t="e">
        <f>INDEX(High!$H$306:$AA331,MATCH('Chart tables'!$D$4,High!$B$306:$B$316,0),MATCH('Chart tables'!AE$8,High!$H$305:$AA$305,0))/1000000</f>
        <v>#N/A</v>
      </c>
      <c r="AF30" s="51" t="e">
        <f>INDEX(High!$H$306:$AA331,MATCH('Chart tables'!$D$4,High!$B$306:$B$316,0),MATCH('Chart tables'!AF$8,High!$H$305:$AA$305,0))/1000000</f>
        <v>#N/A</v>
      </c>
      <c r="AG30" s="51" t="e">
        <f>INDEX(High!$H$306:$AA331,MATCH('Chart tables'!$D$4,High!$B$306:$B$316,0),MATCH('Chart tables'!AG$8,High!$H$305:$AA$305,0))/1000000</f>
        <v>#N/A</v>
      </c>
      <c r="AH30" s="51" t="e">
        <f>INDEX(High!$H$306:$AA331,MATCH('Chart tables'!$D$4,High!$B$306:$B$316,0),MATCH('Chart tables'!AH$8,High!$H$305:$AA$305,0))/1000000</f>
        <v>#N/A</v>
      </c>
    </row>
    <row r="31" spans="2:34" hidden="1" x14ac:dyDescent="0.2"/>
    <row r="32" spans="2:34" ht="15" hidden="1" x14ac:dyDescent="0.25">
      <c r="B32" s="53" t="str">
        <f>$D$4</f>
        <v>Option 5B</v>
      </c>
      <c r="C32" s="52" t="e">
        <f>'General inputs'!#REF!</f>
        <v>#REF!</v>
      </c>
      <c r="D32" s="52"/>
      <c r="E32" s="35">
        <f>FirstYear</f>
        <v>2022</v>
      </c>
      <c r="F32" s="35">
        <f t="shared" ref="F32:AH32" si="3">E32+1</f>
        <v>2023</v>
      </c>
      <c r="G32" s="35">
        <f t="shared" si="3"/>
        <v>2024</v>
      </c>
      <c r="H32" s="35">
        <f t="shared" si="3"/>
        <v>2025</v>
      </c>
      <c r="I32" s="35">
        <f t="shared" si="3"/>
        <v>2026</v>
      </c>
      <c r="J32" s="35">
        <f t="shared" si="3"/>
        <v>2027</v>
      </c>
      <c r="K32" s="35">
        <f t="shared" si="3"/>
        <v>2028</v>
      </c>
      <c r="L32" s="35">
        <f t="shared" si="3"/>
        <v>2029</v>
      </c>
      <c r="M32" s="35">
        <f t="shared" si="3"/>
        <v>2030</v>
      </c>
      <c r="N32" s="35">
        <f t="shared" si="3"/>
        <v>2031</v>
      </c>
      <c r="O32" s="35">
        <f t="shared" si="3"/>
        <v>2032</v>
      </c>
      <c r="P32" s="35">
        <f t="shared" si="3"/>
        <v>2033</v>
      </c>
      <c r="Q32" s="35">
        <f t="shared" si="3"/>
        <v>2034</v>
      </c>
      <c r="R32" s="35">
        <f t="shared" si="3"/>
        <v>2035</v>
      </c>
      <c r="S32" s="35">
        <f t="shared" si="3"/>
        <v>2036</v>
      </c>
      <c r="T32" s="35">
        <f t="shared" si="3"/>
        <v>2037</v>
      </c>
      <c r="U32" s="35">
        <f t="shared" si="3"/>
        <v>2038</v>
      </c>
      <c r="V32" s="35">
        <f t="shared" si="3"/>
        <v>2039</v>
      </c>
      <c r="W32" s="35">
        <f t="shared" si="3"/>
        <v>2040</v>
      </c>
      <c r="X32" s="35">
        <f t="shared" si="3"/>
        <v>2041</v>
      </c>
      <c r="Y32" s="35">
        <f t="shared" si="3"/>
        <v>2042</v>
      </c>
      <c r="Z32" s="35">
        <f t="shared" si="3"/>
        <v>2043</v>
      </c>
      <c r="AA32" s="35">
        <f t="shared" si="3"/>
        <v>2044</v>
      </c>
      <c r="AB32" s="35">
        <f t="shared" si="3"/>
        <v>2045</v>
      </c>
      <c r="AC32" s="35">
        <f t="shared" si="3"/>
        <v>2046</v>
      </c>
      <c r="AD32" s="35">
        <f t="shared" si="3"/>
        <v>2047</v>
      </c>
      <c r="AE32" s="35">
        <f t="shared" si="3"/>
        <v>2048</v>
      </c>
      <c r="AF32" s="35">
        <f t="shared" si="3"/>
        <v>2049</v>
      </c>
      <c r="AG32" s="35">
        <f t="shared" si="3"/>
        <v>2050</v>
      </c>
      <c r="AH32" s="35">
        <f t="shared" si="3"/>
        <v>2051</v>
      </c>
    </row>
    <row r="33" spans="2:34" hidden="1" x14ac:dyDescent="0.2">
      <c r="B33" s="23" t="e">
        <f>'General inputs'!#REF!</f>
        <v>#REF!</v>
      </c>
      <c r="C33" s="5"/>
      <c r="D33" s="5"/>
      <c r="E33" s="51" t="e">
        <f>INDEX(#REF!,MATCH('Chart tables'!$D$4,#REF!,0),MATCH('Chart tables'!E$8,#REF!,0))</f>
        <v>#REF!</v>
      </c>
      <c r="F33" s="51" t="e">
        <f>INDEX(#REF!,MATCH('Chart tables'!$D$4,#REF!,0),MATCH('Chart tables'!F$8,#REF!,0))</f>
        <v>#REF!</v>
      </c>
      <c r="G33" s="51" t="e">
        <f>INDEX(#REF!,MATCH('Chart tables'!$D$4,#REF!,0),MATCH('Chart tables'!G$8,#REF!,0))</f>
        <v>#REF!</v>
      </c>
      <c r="H33" s="51" t="e">
        <f>INDEX(#REF!,MATCH('Chart tables'!$D$4,#REF!,0),MATCH('Chart tables'!H$8,#REF!,0))</f>
        <v>#REF!</v>
      </c>
      <c r="I33" s="51" t="e">
        <f>INDEX(#REF!,MATCH('Chart tables'!$D$4,#REF!,0),MATCH('Chart tables'!I$8,#REF!,0))</f>
        <v>#REF!</v>
      </c>
      <c r="J33" s="51" t="e">
        <f>INDEX(#REF!,MATCH('Chart tables'!$D$4,#REF!,0),MATCH('Chart tables'!J$8,#REF!,0))</f>
        <v>#REF!</v>
      </c>
      <c r="K33" s="51" t="e">
        <f>INDEX(#REF!,MATCH('Chart tables'!$D$4,#REF!,0),MATCH('Chart tables'!K$8,#REF!,0))</f>
        <v>#REF!</v>
      </c>
      <c r="L33" s="51" t="e">
        <f>INDEX(#REF!,MATCH('Chart tables'!$D$4,#REF!,0),MATCH('Chart tables'!L$8,#REF!,0))</f>
        <v>#REF!</v>
      </c>
      <c r="M33" s="51" t="e">
        <f>INDEX(#REF!,MATCH('Chart tables'!$D$4,#REF!,0),MATCH('Chart tables'!M$8,#REF!,0))</f>
        <v>#REF!</v>
      </c>
      <c r="N33" s="51" t="e">
        <f>INDEX(#REF!,MATCH('Chart tables'!$D$4,#REF!,0),MATCH('Chart tables'!N$8,#REF!,0))</f>
        <v>#REF!</v>
      </c>
      <c r="O33" s="51" t="e">
        <f>INDEX(#REF!,MATCH('Chart tables'!$D$4,#REF!,0),MATCH('Chart tables'!O$8,#REF!,0))</f>
        <v>#REF!</v>
      </c>
      <c r="P33" s="51" t="e">
        <f>INDEX(#REF!,MATCH('Chart tables'!$D$4,#REF!,0),MATCH('Chart tables'!P$8,#REF!,0))</f>
        <v>#REF!</v>
      </c>
      <c r="Q33" s="51" t="e">
        <f>INDEX(#REF!,MATCH('Chart tables'!$D$4,#REF!,0),MATCH('Chart tables'!Q$8,#REF!,0))</f>
        <v>#REF!</v>
      </c>
      <c r="R33" s="51" t="e">
        <f>INDEX(#REF!,MATCH('Chart tables'!$D$4,#REF!,0),MATCH('Chart tables'!R$8,#REF!,0))</f>
        <v>#REF!</v>
      </c>
      <c r="S33" s="51" t="e">
        <f>INDEX(#REF!,MATCH('Chart tables'!$D$4,#REF!,0),MATCH('Chart tables'!S$8,#REF!,0))</f>
        <v>#REF!</v>
      </c>
      <c r="T33" s="51" t="e">
        <f>INDEX(#REF!,MATCH('Chart tables'!$D$4,#REF!,0),MATCH('Chart tables'!T$8,#REF!,0))</f>
        <v>#REF!</v>
      </c>
      <c r="U33" s="51" t="e">
        <f>INDEX(#REF!,MATCH('Chart tables'!$D$4,#REF!,0),MATCH('Chart tables'!U$8,#REF!,0))</f>
        <v>#REF!</v>
      </c>
      <c r="V33" s="51" t="e">
        <f>INDEX(#REF!,MATCH('Chart tables'!$D$4,#REF!,0),MATCH('Chart tables'!V$8,#REF!,0))</f>
        <v>#REF!</v>
      </c>
      <c r="W33" s="51" t="e">
        <f>INDEX(#REF!,MATCH('Chart tables'!$D$4,#REF!,0),MATCH('Chart tables'!W$8,#REF!,0))</f>
        <v>#REF!</v>
      </c>
      <c r="X33" s="51" t="e">
        <f>INDEX(#REF!,MATCH('Chart tables'!$D$4,#REF!,0),MATCH('Chart tables'!X$8,#REF!,0))</f>
        <v>#REF!</v>
      </c>
      <c r="Y33" s="51" t="e">
        <f>INDEX(#REF!,MATCH('Chart tables'!$D$4,#REF!,0),MATCH('Chart tables'!Y$8,#REF!,0))</f>
        <v>#REF!</v>
      </c>
      <c r="Z33" s="51" t="e">
        <f>INDEX(#REF!,MATCH('Chart tables'!$D$4,#REF!,0),MATCH('Chart tables'!Z$8,#REF!,0))</f>
        <v>#REF!</v>
      </c>
      <c r="AA33" s="51" t="e">
        <f>INDEX(#REF!,MATCH('Chart tables'!$D$4,#REF!,0),MATCH('Chart tables'!AA$8,#REF!,0))</f>
        <v>#REF!</v>
      </c>
      <c r="AB33" s="51" t="e">
        <f>INDEX(#REF!,MATCH('Chart tables'!$D$4,#REF!,0),MATCH('Chart tables'!AB$8,#REF!,0))</f>
        <v>#REF!</v>
      </c>
      <c r="AC33" s="51" t="e">
        <f>INDEX(#REF!,MATCH('Chart tables'!$D$4,#REF!,0),MATCH('Chart tables'!AC$8,#REF!,0))</f>
        <v>#REF!</v>
      </c>
      <c r="AD33" s="51" t="e">
        <f>INDEX(#REF!,MATCH('Chart tables'!$D$4,#REF!,0),MATCH('Chart tables'!AD$8,#REF!,0))</f>
        <v>#REF!</v>
      </c>
      <c r="AE33" s="51" t="e">
        <f>INDEX(#REF!,MATCH('Chart tables'!$D$4,#REF!,0),MATCH('Chart tables'!AE$8,#REF!,0))</f>
        <v>#REF!</v>
      </c>
      <c r="AF33" s="51" t="e">
        <f>INDEX(#REF!,MATCH('Chart tables'!$D$4,#REF!,0),MATCH('Chart tables'!AF$8,#REF!,0))</f>
        <v>#REF!</v>
      </c>
      <c r="AG33" s="51" t="e">
        <f>INDEX(#REF!,MATCH('Chart tables'!$D$4,#REF!,0),MATCH('Chart tables'!AG$8,#REF!,0))</f>
        <v>#REF!</v>
      </c>
      <c r="AH33" s="51" t="e">
        <f>INDEX(#REF!,MATCH('Chart tables'!$D$4,#REF!,0),MATCH('Chart tables'!AH$8,#REF!,0))</f>
        <v>#REF!</v>
      </c>
    </row>
    <row r="34" spans="2:34" hidden="1" x14ac:dyDescent="0.2">
      <c r="B34" s="23" t="e">
        <f>'General inputs'!#REF!</f>
        <v>#REF!</v>
      </c>
      <c r="C34" s="5"/>
      <c r="D34" s="5"/>
      <c r="E34" s="51" t="e">
        <f>INDEX(#REF!,MATCH('Chart tables'!$D$4,#REF!,0),MATCH('Chart tables'!E$8,#REF!,0))</f>
        <v>#REF!</v>
      </c>
      <c r="F34" s="51" t="e">
        <f>INDEX(#REF!,MATCH('Chart tables'!$D$4,#REF!,0),MATCH('Chart tables'!F$8,#REF!,0))</f>
        <v>#REF!</v>
      </c>
      <c r="G34" s="51" t="e">
        <f>INDEX(#REF!,MATCH('Chart tables'!$D$4,#REF!,0),MATCH('Chart tables'!G$8,#REF!,0))</f>
        <v>#REF!</v>
      </c>
      <c r="H34" s="51" t="e">
        <f>INDEX(#REF!,MATCH('Chart tables'!$D$4,#REF!,0),MATCH('Chart tables'!H$8,#REF!,0))</f>
        <v>#REF!</v>
      </c>
      <c r="I34" s="51" t="e">
        <f>INDEX(#REF!,MATCH('Chart tables'!$D$4,#REF!,0),MATCH('Chart tables'!I$8,#REF!,0))</f>
        <v>#REF!</v>
      </c>
      <c r="J34" s="51" t="e">
        <f>INDEX(#REF!,MATCH('Chart tables'!$D$4,#REF!,0),MATCH('Chart tables'!J$8,#REF!,0))</f>
        <v>#REF!</v>
      </c>
      <c r="K34" s="51" t="e">
        <f>INDEX(#REF!,MATCH('Chart tables'!$D$4,#REF!,0),MATCH('Chart tables'!K$8,#REF!,0))</f>
        <v>#REF!</v>
      </c>
      <c r="L34" s="51" t="e">
        <f>INDEX(#REF!,MATCH('Chart tables'!$D$4,#REF!,0),MATCH('Chart tables'!L$8,#REF!,0))</f>
        <v>#REF!</v>
      </c>
      <c r="M34" s="51" t="e">
        <f>INDEX(#REF!,MATCH('Chart tables'!$D$4,#REF!,0),MATCH('Chart tables'!M$8,#REF!,0))</f>
        <v>#REF!</v>
      </c>
      <c r="N34" s="51" t="e">
        <f>INDEX(#REF!,MATCH('Chart tables'!$D$4,#REF!,0),MATCH('Chart tables'!N$8,#REF!,0))</f>
        <v>#REF!</v>
      </c>
      <c r="O34" s="51" t="e">
        <f>INDEX(#REF!,MATCH('Chart tables'!$D$4,#REF!,0),MATCH('Chart tables'!O$8,#REF!,0))</f>
        <v>#REF!</v>
      </c>
      <c r="P34" s="51" t="e">
        <f>INDEX(#REF!,MATCH('Chart tables'!$D$4,#REF!,0),MATCH('Chart tables'!P$8,#REF!,0))</f>
        <v>#REF!</v>
      </c>
      <c r="Q34" s="51" t="e">
        <f>INDEX(#REF!,MATCH('Chart tables'!$D$4,#REF!,0),MATCH('Chart tables'!Q$8,#REF!,0))</f>
        <v>#REF!</v>
      </c>
      <c r="R34" s="51" t="e">
        <f>INDEX(#REF!,MATCH('Chart tables'!$D$4,#REF!,0),MATCH('Chart tables'!R$8,#REF!,0))</f>
        <v>#REF!</v>
      </c>
      <c r="S34" s="51" t="e">
        <f>INDEX(#REF!,MATCH('Chart tables'!$D$4,#REF!,0),MATCH('Chart tables'!S$8,#REF!,0))</f>
        <v>#REF!</v>
      </c>
      <c r="T34" s="51" t="e">
        <f>INDEX(#REF!,MATCH('Chart tables'!$D$4,#REF!,0),MATCH('Chart tables'!T$8,#REF!,0))</f>
        <v>#REF!</v>
      </c>
      <c r="U34" s="51" t="e">
        <f>INDEX(#REF!,MATCH('Chart tables'!$D$4,#REF!,0),MATCH('Chart tables'!U$8,#REF!,0))</f>
        <v>#REF!</v>
      </c>
      <c r="V34" s="51" t="e">
        <f>INDEX(#REF!,MATCH('Chart tables'!$D$4,#REF!,0),MATCH('Chart tables'!V$8,#REF!,0))</f>
        <v>#REF!</v>
      </c>
      <c r="W34" s="51" t="e">
        <f>INDEX(#REF!,MATCH('Chart tables'!$D$4,#REF!,0),MATCH('Chart tables'!W$8,#REF!,0))</f>
        <v>#REF!</v>
      </c>
      <c r="X34" s="51" t="e">
        <f>INDEX(#REF!,MATCH('Chart tables'!$D$4,#REF!,0),MATCH('Chart tables'!X$8,#REF!,0))</f>
        <v>#REF!</v>
      </c>
      <c r="Y34" s="51" t="e">
        <f>INDEX(#REF!,MATCH('Chart tables'!$D$4,#REF!,0),MATCH('Chart tables'!Y$8,#REF!,0))</f>
        <v>#REF!</v>
      </c>
      <c r="Z34" s="51" t="e">
        <f>INDEX(#REF!,MATCH('Chart tables'!$D$4,#REF!,0),MATCH('Chart tables'!Z$8,#REF!,0))</f>
        <v>#REF!</v>
      </c>
      <c r="AA34" s="51" t="e">
        <f>INDEX(#REF!,MATCH('Chart tables'!$D$4,#REF!,0),MATCH('Chart tables'!AA$8,#REF!,0))</f>
        <v>#REF!</v>
      </c>
      <c r="AB34" s="51" t="e">
        <f>INDEX(#REF!,MATCH('Chart tables'!$D$4,#REF!,0),MATCH('Chart tables'!AB$8,#REF!,0))</f>
        <v>#REF!</v>
      </c>
      <c r="AC34" s="51" t="e">
        <f>INDEX(#REF!,MATCH('Chart tables'!$D$4,#REF!,0),MATCH('Chart tables'!AC$8,#REF!,0))</f>
        <v>#REF!</v>
      </c>
      <c r="AD34" s="51" t="e">
        <f>INDEX(#REF!,MATCH('Chart tables'!$D$4,#REF!,0),MATCH('Chart tables'!AD$8,#REF!,0))</f>
        <v>#REF!</v>
      </c>
      <c r="AE34" s="51" t="e">
        <f>INDEX(#REF!,MATCH('Chart tables'!$D$4,#REF!,0),MATCH('Chart tables'!AE$8,#REF!,0))</f>
        <v>#REF!</v>
      </c>
      <c r="AF34" s="51" t="e">
        <f>INDEX(#REF!,MATCH('Chart tables'!$D$4,#REF!,0),MATCH('Chart tables'!AF$8,#REF!,0))</f>
        <v>#REF!</v>
      </c>
      <c r="AG34" s="51" t="e">
        <f>INDEX(#REF!,MATCH('Chart tables'!$D$4,#REF!,0),MATCH('Chart tables'!AG$8,#REF!,0))</f>
        <v>#REF!</v>
      </c>
      <c r="AH34" s="51" t="e">
        <f>INDEX(#REF!,MATCH('Chart tables'!$D$4,#REF!,0),MATCH('Chart tables'!AH$8,#REF!,0))</f>
        <v>#REF!</v>
      </c>
    </row>
    <row r="35" spans="2:34" hidden="1" x14ac:dyDescent="0.2">
      <c r="B35" s="23" t="e">
        <f>'General inputs'!#REF!</f>
        <v>#REF!</v>
      </c>
      <c r="C35" s="5"/>
      <c r="D35" s="5"/>
      <c r="E35" s="51" t="e">
        <f>INDEX(#REF!,MATCH('Chart tables'!$D$4,#REF!,0),MATCH('Chart tables'!E$8,#REF!,0))</f>
        <v>#REF!</v>
      </c>
      <c r="F35" s="51" t="e">
        <f>INDEX(#REF!,MATCH('Chart tables'!$D$4,#REF!,0),MATCH('Chart tables'!F$8,#REF!,0))</f>
        <v>#REF!</v>
      </c>
      <c r="G35" s="51" t="e">
        <f>INDEX(#REF!,MATCH('Chart tables'!$D$4,#REF!,0),MATCH('Chart tables'!G$8,#REF!,0))</f>
        <v>#REF!</v>
      </c>
      <c r="H35" s="51" t="e">
        <f>INDEX(#REF!,MATCH('Chart tables'!$D$4,#REF!,0),MATCH('Chart tables'!H$8,#REF!,0))</f>
        <v>#REF!</v>
      </c>
      <c r="I35" s="51" t="e">
        <f>INDEX(#REF!,MATCH('Chart tables'!$D$4,#REF!,0),MATCH('Chart tables'!I$8,#REF!,0))</f>
        <v>#REF!</v>
      </c>
      <c r="J35" s="51" t="e">
        <f>INDEX(#REF!,MATCH('Chart tables'!$D$4,#REF!,0),MATCH('Chart tables'!J$8,#REF!,0))</f>
        <v>#REF!</v>
      </c>
      <c r="K35" s="51" t="e">
        <f>INDEX(#REF!,MATCH('Chart tables'!$D$4,#REF!,0),MATCH('Chart tables'!K$8,#REF!,0))</f>
        <v>#REF!</v>
      </c>
      <c r="L35" s="51" t="e">
        <f>INDEX(#REF!,MATCH('Chart tables'!$D$4,#REF!,0),MATCH('Chart tables'!L$8,#REF!,0))</f>
        <v>#REF!</v>
      </c>
      <c r="M35" s="51" t="e">
        <f>INDEX(#REF!,MATCH('Chart tables'!$D$4,#REF!,0),MATCH('Chart tables'!M$8,#REF!,0))</f>
        <v>#REF!</v>
      </c>
      <c r="N35" s="51" t="e">
        <f>INDEX(#REF!,MATCH('Chart tables'!$D$4,#REF!,0),MATCH('Chart tables'!N$8,#REF!,0))</f>
        <v>#REF!</v>
      </c>
      <c r="O35" s="51" t="e">
        <f>INDEX(#REF!,MATCH('Chart tables'!$D$4,#REF!,0),MATCH('Chart tables'!O$8,#REF!,0))</f>
        <v>#REF!</v>
      </c>
      <c r="P35" s="51" t="e">
        <f>INDEX(#REF!,MATCH('Chart tables'!$D$4,#REF!,0),MATCH('Chart tables'!P$8,#REF!,0))</f>
        <v>#REF!</v>
      </c>
      <c r="Q35" s="51" t="e">
        <f>INDEX(#REF!,MATCH('Chart tables'!$D$4,#REF!,0),MATCH('Chart tables'!Q$8,#REF!,0))</f>
        <v>#REF!</v>
      </c>
      <c r="R35" s="51" t="e">
        <f>INDEX(#REF!,MATCH('Chart tables'!$D$4,#REF!,0),MATCH('Chart tables'!R$8,#REF!,0))</f>
        <v>#REF!</v>
      </c>
      <c r="S35" s="51" t="e">
        <f>INDEX(#REF!,MATCH('Chart tables'!$D$4,#REF!,0),MATCH('Chart tables'!S$8,#REF!,0))</f>
        <v>#REF!</v>
      </c>
      <c r="T35" s="51" t="e">
        <f>INDEX(#REF!,MATCH('Chart tables'!$D$4,#REF!,0),MATCH('Chart tables'!T$8,#REF!,0))</f>
        <v>#REF!</v>
      </c>
      <c r="U35" s="51" t="e">
        <f>INDEX(#REF!,MATCH('Chart tables'!$D$4,#REF!,0),MATCH('Chart tables'!U$8,#REF!,0))</f>
        <v>#REF!</v>
      </c>
      <c r="V35" s="51" t="e">
        <f>INDEX(#REF!,MATCH('Chart tables'!$D$4,#REF!,0),MATCH('Chart tables'!V$8,#REF!,0))</f>
        <v>#REF!</v>
      </c>
      <c r="W35" s="51" t="e">
        <f>INDEX(#REF!,MATCH('Chart tables'!$D$4,#REF!,0),MATCH('Chart tables'!W$8,#REF!,0))</f>
        <v>#REF!</v>
      </c>
      <c r="X35" s="51" t="e">
        <f>INDEX(#REF!,MATCH('Chart tables'!$D$4,#REF!,0),MATCH('Chart tables'!X$8,#REF!,0))</f>
        <v>#REF!</v>
      </c>
      <c r="Y35" s="51" t="e">
        <f>INDEX(#REF!,MATCH('Chart tables'!$D$4,#REF!,0),MATCH('Chart tables'!Y$8,#REF!,0))</f>
        <v>#REF!</v>
      </c>
      <c r="Z35" s="51" t="e">
        <f>INDEX(#REF!,MATCH('Chart tables'!$D$4,#REF!,0),MATCH('Chart tables'!Z$8,#REF!,0))</f>
        <v>#REF!</v>
      </c>
      <c r="AA35" s="51" t="e">
        <f>INDEX(#REF!,MATCH('Chart tables'!$D$4,#REF!,0),MATCH('Chart tables'!AA$8,#REF!,0))</f>
        <v>#REF!</v>
      </c>
      <c r="AB35" s="51" t="e">
        <f>INDEX(#REF!,MATCH('Chart tables'!$D$4,#REF!,0),MATCH('Chart tables'!AB$8,#REF!,0))</f>
        <v>#REF!</v>
      </c>
      <c r="AC35" s="51" t="e">
        <f>INDEX(#REF!,MATCH('Chart tables'!$D$4,#REF!,0),MATCH('Chart tables'!AC$8,#REF!,0))</f>
        <v>#REF!</v>
      </c>
      <c r="AD35" s="51" t="e">
        <f>INDEX(#REF!,MATCH('Chart tables'!$D$4,#REF!,0),MATCH('Chart tables'!AD$8,#REF!,0))</f>
        <v>#REF!</v>
      </c>
      <c r="AE35" s="51" t="e">
        <f>INDEX(#REF!,MATCH('Chart tables'!$D$4,#REF!,0),MATCH('Chart tables'!AE$8,#REF!,0))</f>
        <v>#REF!</v>
      </c>
      <c r="AF35" s="51" t="e">
        <f>INDEX(#REF!,MATCH('Chart tables'!$D$4,#REF!,0),MATCH('Chart tables'!AF$8,#REF!,0))</f>
        <v>#REF!</v>
      </c>
      <c r="AG35" s="51" t="e">
        <f>INDEX(#REF!,MATCH('Chart tables'!$D$4,#REF!,0),MATCH('Chart tables'!AG$8,#REF!,0))</f>
        <v>#REF!</v>
      </c>
      <c r="AH35" s="51" t="e">
        <f>INDEX(#REF!,MATCH('Chart tables'!$D$4,#REF!,0),MATCH('Chart tables'!AH$8,#REF!,0))</f>
        <v>#REF!</v>
      </c>
    </row>
    <row r="36" spans="2:34" hidden="1" x14ac:dyDescent="0.2">
      <c r="B36" s="23" t="e">
        <f>'General inputs'!#REF!</f>
        <v>#REF!</v>
      </c>
      <c r="C36" s="5"/>
      <c r="D36" s="5"/>
      <c r="E36" s="51" t="e">
        <f>INDEX(#REF!,MATCH('Chart tables'!$D$4,#REF!,0),MATCH('Chart tables'!E$8,#REF!,0))</f>
        <v>#REF!</v>
      </c>
      <c r="F36" s="51" t="e">
        <f>INDEX(#REF!,MATCH('Chart tables'!$D$4,#REF!,0),MATCH('Chart tables'!F$8,#REF!,0))</f>
        <v>#REF!</v>
      </c>
      <c r="G36" s="51" t="e">
        <f>INDEX(#REF!,MATCH('Chart tables'!$D$4,#REF!,0),MATCH('Chart tables'!G$8,#REF!,0))</f>
        <v>#REF!</v>
      </c>
      <c r="H36" s="51" t="e">
        <f>INDEX(#REF!,MATCH('Chart tables'!$D$4,#REF!,0),MATCH('Chart tables'!H$8,#REF!,0))</f>
        <v>#REF!</v>
      </c>
      <c r="I36" s="51" t="e">
        <f>INDEX(#REF!,MATCH('Chart tables'!$D$4,#REF!,0),MATCH('Chart tables'!I$8,#REF!,0))</f>
        <v>#REF!</v>
      </c>
      <c r="J36" s="51" t="e">
        <f>INDEX(#REF!,MATCH('Chart tables'!$D$4,#REF!,0),MATCH('Chart tables'!J$8,#REF!,0))</f>
        <v>#REF!</v>
      </c>
      <c r="K36" s="51" t="e">
        <f>INDEX(#REF!,MATCH('Chart tables'!$D$4,#REF!,0),MATCH('Chart tables'!K$8,#REF!,0))</f>
        <v>#REF!</v>
      </c>
      <c r="L36" s="51" t="e">
        <f>INDEX(#REF!,MATCH('Chart tables'!$D$4,#REF!,0),MATCH('Chart tables'!L$8,#REF!,0))</f>
        <v>#REF!</v>
      </c>
      <c r="M36" s="51" t="e">
        <f>INDEX(#REF!,MATCH('Chart tables'!$D$4,#REF!,0),MATCH('Chart tables'!M$8,#REF!,0))</f>
        <v>#REF!</v>
      </c>
      <c r="N36" s="51" t="e">
        <f>INDEX(#REF!,MATCH('Chart tables'!$D$4,#REF!,0),MATCH('Chart tables'!N$8,#REF!,0))</f>
        <v>#REF!</v>
      </c>
      <c r="O36" s="51" t="e">
        <f>INDEX(#REF!,MATCH('Chart tables'!$D$4,#REF!,0),MATCH('Chart tables'!O$8,#REF!,0))</f>
        <v>#REF!</v>
      </c>
      <c r="P36" s="51" t="e">
        <f>INDEX(#REF!,MATCH('Chart tables'!$D$4,#REF!,0),MATCH('Chart tables'!P$8,#REF!,0))</f>
        <v>#REF!</v>
      </c>
      <c r="Q36" s="51" t="e">
        <f>INDEX(#REF!,MATCH('Chart tables'!$D$4,#REF!,0),MATCH('Chart tables'!Q$8,#REF!,0))</f>
        <v>#REF!</v>
      </c>
      <c r="R36" s="51" t="e">
        <f>INDEX(#REF!,MATCH('Chart tables'!$D$4,#REF!,0),MATCH('Chart tables'!R$8,#REF!,0))</f>
        <v>#REF!</v>
      </c>
      <c r="S36" s="51" t="e">
        <f>INDEX(#REF!,MATCH('Chart tables'!$D$4,#REF!,0),MATCH('Chart tables'!S$8,#REF!,0))</f>
        <v>#REF!</v>
      </c>
      <c r="T36" s="51" t="e">
        <f>INDEX(#REF!,MATCH('Chart tables'!$D$4,#REF!,0),MATCH('Chart tables'!T$8,#REF!,0))</f>
        <v>#REF!</v>
      </c>
      <c r="U36" s="51" t="e">
        <f>INDEX(#REF!,MATCH('Chart tables'!$D$4,#REF!,0),MATCH('Chart tables'!U$8,#REF!,0))</f>
        <v>#REF!</v>
      </c>
      <c r="V36" s="51" t="e">
        <f>INDEX(#REF!,MATCH('Chart tables'!$D$4,#REF!,0),MATCH('Chart tables'!V$8,#REF!,0))</f>
        <v>#REF!</v>
      </c>
      <c r="W36" s="51" t="e">
        <f>INDEX(#REF!,MATCH('Chart tables'!$D$4,#REF!,0),MATCH('Chart tables'!W$8,#REF!,0))</f>
        <v>#REF!</v>
      </c>
      <c r="X36" s="51" t="e">
        <f>INDEX(#REF!,MATCH('Chart tables'!$D$4,#REF!,0),MATCH('Chart tables'!X$8,#REF!,0))</f>
        <v>#REF!</v>
      </c>
      <c r="Y36" s="51" t="e">
        <f>INDEX(#REF!,MATCH('Chart tables'!$D$4,#REF!,0),MATCH('Chart tables'!Y$8,#REF!,0))</f>
        <v>#REF!</v>
      </c>
      <c r="Z36" s="51" t="e">
        <f>INDEX(#REF!,MATCH('Chart tables'!$D$4,#REF!,0),MATCH('Chart tables'!Z$8,#REF!,0))</f>
        <v>#REF!</v>
      </c>
      <c r="AA36" s="51" t="e">
        <f>INDEX(#REF!,MATCH('Chart tables'!$D$4,#REF!,0),MATCH('Chart tables'!AA$8,#REF!,0))</f>
        <v>#REF!</v>
      </c>
      <c r="AB36" s="51" t="e">
        <f>INDEX(#REF!,MATCH('Chart tables'!$D$4,#REF!,0),MATCH('Chart tables'!AB$8,#REF!,0))</f>
        <v>#REF!</v>
      </c>
      <c r="AC36" s="51" t="e">
        <f>INDEX(#REF!,MATCH('Chart tables'!$D$4,#REF!,0),MATCH('Chart tables'!AC$8,#REF!,0))</f>
        <v>#REF!</v>
      </c>
      <c r="AD36" s="51" t="e">
        <f>INDEX(#REF!,MATCH('Chart tables'!$D$4,#REF!,0),MATCH('Chart tables'!AD$8,#REF!,0))</f>
        <v>#REF!</v>
      </c>
      <c r="AE36" s="51" t="e">
        <f>INDEX(#REF!,MATCH('Chart tables'!$D$4,#REF!,0),MATCH('Chart tables'!AE$8,#REF!,0))</f>
        <v>#REF!</v>
      </c>
      <c r="AF36" s="51" t="e">
        <f>INDEX(#REF!,MATCH('Chart tables'!$D$4,#REF!,0),MATCH('Chart tables'!AF$8,#REF!,0))</f>
        <v>#REF!</v>
      </c>
      <c r="AG36" s="51" t="e">
        <f>INDEX(#REF!,MATCH('Chart tables'!$D$4,#REF!,0),MATCH('Chart tables'!AG$8,#REF!,0))</f>
        <v>#REF!</v>
      </c>
      <c r="AH36" s="51" t="e">
        <f>INDEX(#REF!,MATCH('Chart tables'!$D$4,#REF!,0),MATCH('Chart tables'!AH$8,#REF!,0))</f>
        <v>#REF!</v>
      </c>
    </row>
    <row r="37" spans="2:34" hidden="1" x14ac:dyDescent="0.2">
      <c r="B37" s="23" t="e">
        <f>'General inputs'!#REF!</f>
        <v>#REF!</v>
      </c>
      <c r="C37" s="5"/>
      <c r="D37" s="5"/>
      <c r="E37" s="51" t="e">
        <f>INDEX(#REF!,MATCH('Chart tables'!$D$4,#REF!,0),MATCH('Chart tables'!E$8,#REF!,0))</f>
        <v>#REF!</v>
      </c>
      <c r="F37" s="51" t="e">
        <f>INDEX(#REF!,MATCH('Chart tables'!$D$4,#REF!,0),MATCH('Chart tables'!F$8,#REF!,0))</f>
        <v>#REF!</v>
      </c>
      <c r="G37" s="51" t="e">
        <f>INDEX(#REF!,MATCH('Chart tables'!$D$4,#REF!,0),MATCH('Chart tables'!G$8,#REF!,0))</f>
        <v>#REF!</v>
      </c>
      <c r="H37" s="51" t="e">
        <f>INDEX(#REF!,MATCH('Chart tables'!$D$4,#REF!,0),MATCH('Chart tables'!H$8,#REF!,0))</f>
        <v>#REF!</v>
      </c>
      <c r="I37" s="51" t="e">
        <f>INDEX(#REF!,MATCH('Chart tables'!$D$4,#REF!,0),MATCH('Chart tables'!I$8,#REF!,0))</f>
        <v>#REF!</v>
      </c>
      <c r="J37" s="51" t="e">
        <f>INDEX(#REF!,MATCH('Chart tables'!$D$4,#REF!,0),MATCH('Chart tables'!J$8,#REF!,0))</f>
        <v>#REF!</v>
      </c>
      <c r="K37" s="51" t="e">
        <f>INDEX(#REF!,MATCH('Chart tables'!$D$4,#REF!,0),MATCH('Chart tables'!K$8,#REF!,0))</f>
        <v>#REF!</v>
      </c>
      <c r="L37" s="51" t="e">
        <f>INDEX(#REF!,MATCH('Chart tables'!$D$4,#REF!,0),MATCH('Chart tables'!L$8,#REF!,0))</f>
        <v>#REF!</v>
      </c>
      <c r="M37" s="51" t="e">
        <f>INDEX(#REF!,MATCH('Chart tables'!$D$4,#REF!,0),MATCH('Chart tables'!M$8,#REF!,0))</f>
        <v>#REF!</v>
      </c>
      <c r="N37" s="51" t="e">
        <f>INDEX(#REF!,MATCH('Chart tables'!$D$4,#REF!,0),MATCH('Chart tables'!N$8,#REF!,0))</f>
        <v>#REF!</v>
      </c>
      <c r="O37" s="51" t="e">
        <f>INDEX(#REF!,MATCH('Chart tables'!$D$4,#REF!,0),MATCH('Chart tables'!O$8,#REF!,0))</f>
        <v>#REF!</v>
      </c>
      <c r="P37" s="51" t="e">
        <f>INDEX(#REF!,MATCH('Chart tables'!$D$4,#REF!,0),MATCH('Chart tables'!P$8,#REF!,0))</f>
        <v>#REF!</v>
      </c>
      <c r="Q37" s="51" t="e">
        <f>INDEX(#REF!,MATCH('Chart tables'!$D$4,#REF!,0),MATCH('Chart tables'!Q$8,#REF!,0))</f>
        <v>#REF!</v>
      </c>
      <c r="R37" s="51" t="e">
        <f>INDEX(#REF!,MATCH('Chart tables'!$D$4,#REF!,0),MATCH('Chart tables'!R$8,#REF!,0))</f>
        <v>#REF!</v>
      </c>
      <c r="S37" s="51" t="e">
        <f>INDEX(#REF!,MATCH('Chart tables'!$D$4,#REF!,0),MATCH('Chart tables'!S$8,#REF!,0))</f>
        <v>#REF!</v>
      </c>
      <c r="T37" s="51" t="e">
        <f>INDEX(#REF!,MATCH('Chart tables'!$D$4,#REF!,0),MATCH('Chart tables'!T$8,#REF!,0))</f>
        <v>#REF!</v>
      </c>
      <c r="U37" s="51" t="e">
        <f>INDEX(#REF!,MATCH('Chart tables'!$D$4,#REF!,0),MATCH('Chart tables'!U$8,#REF!,0))</f>
        <v>#REF!</v>
      </c>
      <c r="V37" s="51" t="e">
        <f>INDEX(#REF!,MATCH('Chart tables'!$D$4,#REF!,0),MATCH('Chart tables'!V$8,#REF!,0))</f>
        <v>#REF!</v>
      </c>
      <c r="W37" s="51" t="e">
        <f>INDEX(#REF!,MATCH('Chart tables'!$D$4,#REF!,0),MATCH('Chart tables'!W$8,#REF!,0))</f>
        <v>#REF!</v>
      </c>
      <c r="X37" s="51" t="e">
        <f>INDEX(#REF!,MATCH('Chart tables'!$D$4,#REF!,0),MATCH('Chart tables'!X$8,#REF!,0))</f>
        <v>#REF!</v>
      </c>
      <c r="Y37" s="51" t="e">
        <f>INDEX(#REF!,MATCH('Chart tables'!$D$4,#REF!,0),MATCH('Chart tables'!Y$8,#REF!,0))</f>
        <v>#REF!</v>
      </c>
      <c r="Z37" s="51" t="e">
        <f>INDEX(#REF!,MATCH('Chart tables'!$D$4,#REF!,0),MATCH('Chart tables'!Z$8,#REF!,0))</f>
        <v>#REF!</v>
      </c>
      <c r="AA37" s="51" t="e">
        <f>INDEX(#REF!,MATCH('Chart tables'!$D$4,#REF!,0),MATCH('Chart tables'!AA$8,#REF!,0))</f>
        <v>#REF!</v>
      </c>
      <c r="AB37" s="51" t="e">
        <f>INDEX(#REF!,MATCH('Chart tables'!$D$4,#REF!,0),MATCH('Chart tables'!AB$8,#REF!,0))</f>
        <v>#REF!</v>
      </c>
      <c r="AC37" s="51" t="e">
        <f>INDEX(#REF!,MATCH('Chart tables'!$D$4,#REF!,0),MATCH('Chart tables'!AC$8,#REF!,0))</f>
        <v>#REF!</v>
      </c>
      <c r="AD37" s="51" t="e">
        <f>INDEX(#REF!,MATCH('Chart tables'!$D$4,#REF!,0),MATCH('Chart tables'!AD$8,#REF!,0))</f>
        <v>#REF!</v>
      </c>
      <c r="AE37" s="51" t="e">
        <f>INDEX(#REF!,MATCH('Chart tables'!$D$4,#REF!,0),MATCH('Chart tables'!AE$8,#REF!,0))</f>
        <v>#REF!</v>
      </c>
      <c r="AF37" s="51" t="e">
        <f>INDEX(#REF!,MATCH('Chart tables'!$D$4,#REF!,0),MATCH('Chart tables'!AF$8,#REF!,0))</f>
        <v>#REF!</v>
      </c>
      <c r="AG37" s="51" t="e">
        <f>INDEX(#REF!,MATCH('Chart tables'!$D$4,#REF!,0),MATCH('Chart tables'!AG$8,#REF!,0))</f>
        <v>#REF!</v>
      </c>
      <c r="AH37" s="51" t="e">
        <f>INDEX(#REF!,MATCH('Chart tables'!$D$4,#REF!,0),MATCH('Chart tables'!AH$8,#REF!,0))</f>
        <v>#REF!</v>
      </c>
    </row>
    <row r="38" spans="2:34" hidden="1" x14ac:dyDescent="0.2">
      <c r="B38" s="23" t="e">
        <f>'General inputs'!#REF!</f>
        <v>#REF!</v>
      </c>
      <c r="C38" s="5"/>
      <c r="D38" s="5"/>
      <c r="E38" s="51" t="e">
        <f>INDEX(#REF!,MATCH('Chart tables'!$D$4,#REF!,0),MATCH('Chart tables'!E$8,#REF!,0))</f>
        <v>#REF!</v>
      </c>
      <c r="F38" s="51" t="e">
        <f>INDEX(#REF!,MATCH('Chart tables'!$D$4,#REF!,0),MATCH('Chart tables'!F$8,#REF!,0))</f>
        <v>#REF!</v>
      </c>
      <c r="G38" s="51" t="e">
        <f>INDEX(#REF!,MATCH('Chart tables'!$D$4,#REF!,0),MATCH('Chart tables'!G$8,#REF!,0))</f>
        <v>#REF!</v>
      </c>
      <c r="H38" s="51" t="e">
        <f>INDEX(#REF!,MATCH('Chart tables'!$D$4,#REF!,0),MATCH('Chart tables'!H$8,#REF!,0))</f>
        <v>#REF!</v>
      </c>
      <c r="I38" s="51" t="e">
        <f>INDEX(#REF!,MATCH('Chart tables'!$D$4,#REF!,0),MATCH('Chart tables'!I$8,#REF!,0))</f>
        <v>#REF!</v>
      </c>
      <c r="J38" s="51" t="e">
        <f>INDEX(#REF!,MATCH('Chart tables'!$D$4,#REF!,0),MATCH('Chart tables'!J$8,#REF!,0))</f>
        <v>#REF!</v>
      </c>
      <c r="K38" s="51" t="e">
        <f>INDEX(#REF!,MATCH('Chart tables'!$D$4,#REF!,0),MATCH('Chart tables'!K$8,#REF!,0))</f>
        <v>#REF!</v>
      </c>
      <c r="L38" s="51" t="e">
        <f>INDEX(#REF!,MATCH('Chart tables'!$D$4,#REF!,0),MATCH('Chart tables'!L$8,#REF!,0))</f>
        <v>#REF!</v>
      </c>
      <c r="M38" s="51" t="e">
        <f>INDEX(#REF!,MATCH('Chart tables'!$D$4,#REF!,0),MATCH('Chart tables'!M$8,#REF!,0))</f>
        <v>#REF!</v>
      </c>
      <c r="N38" s="51" t="e">
        <f>INDEX(#REF!,MATCH('Chart tables'!$D$4,#REF!,0),MATCH('Chart tables'!N$8,#REF!,0))</f>
        <v>#REF!</v>
      </c>
      <c r="O38" s="51" t="e">
        <f>INDEX(#REF!,MATCH('Chart tables'!$D$4,#REF!,0),MATCH('Chart tables'!O$8,#REF!,0))</f>
        <v>#REF!</v>
      </c>
      <c r="P38" s="51" t="e">
        <f>INDEX(#REF!,MATCH('Chart tables'!$D$4,#REF!,0),MATCH('Chart tables'!P$8,#REF!,0))</f>
        <v>#REF!</v>
      </c>
      <c r="Q38" s="51" t="e">
        <f>INDEX(#REF!,MATCH('Chart tables'!$D$4,#REF!,0),MATCH('Chart tables'!Q$8,#REF!,0))</f>
        <v>#REF!</v>
      </c>
      <c r="R38" s="51" t="e">
        <f>INDEX(#REF!,MATCH('Chart tables'!$D$4,#REF!,0),MATCH('Chart tables'!R$8,#REF!,0))</f>
        <v>#REF!</v>
      </c>
      <c r="S38" s="51" t="e">
        <f>INDEX(#REF!,MATCH('Chart tables'!$D$4,#REF!,0),MATCH('Chart tables'!S$8,#REF!,0))</f>
        <v>#REF!</v>
      </c>
      <c r="T38" s="51" t="e">
        <f>INDEX(#REF!,MATCH('Chart tables'!$D$4,#REF!,0),MATCH('Chart tables'!T$8,#REF!,0))</f>
        <v>#REF!</v>
      </c>
      <c r="U38" s="51" t="e">
        <f>INDEX(#REF!,MATCH('Chart tables'!$D$4,#REF!,0),MATCH('Chart tables'!U$8,#REF!,0))</f>
        <v>#REF!</v>
      </c>
      <c r="V38" s="51" t="e">
        <f>INDEX(#REF!,MATCH('Chart tables'!$D$4,#REF!,0),MATCH('Chart tables'!V$8,#REF!,0))</f>
        <v>#REF!</v>
      </c>
      <c r="W38" s="51" t="e">
        <f>INDEX(#REF!,MATCH('Chart tables'!$D$4,#REF!,0),MATCH('Chart tables'!W$8,#REF!,0))</f>
        <v>#REF!</v>
      </c>
      <c r="X38" s="51" t="e">
        <f>INDEX(#REF!,MATCH('Chart tables'!$D$4,#REF!,0),MATCH('Chart tables'!X$8,#REF!,0))</f>
        <v>#REF!</v>
      </c>
      <c r="Y38" s="51" t="e">
        <f>INDEX(#REF!,MATCH('Chart tables'!$D$4,#REF!,0),MATCH('Chart tables'!Y$8,#REF!,0))</f>
        <v>#REF!</v>
      </c>
      <c r="Z38" s="51" t="e">
        <f>INDEX(#REF!,MATCH('Chart tables'!$D$4,#REF!,0),MATCH('Chart tables'!Z$8,#REF!,0))</f>
        <v>#REF!</v>
      </c>
      <c r="AA38" s="51" t="e">
        <f>INDEX(#REF!,MATCH('Chart tables'!$D$4,#REF!,0),MATCH('Chart tables'!AA$8,#REF!,0))</f>
        <v>#REF!</v>
      </c>
      <c r="AB38" s="51" t="e">
        <f>INDEX(#REF!,MATCH('Chart tables'!$D$4,#REF!,0),MATCH('Chart tables'!AB$8,#REF!,0))</f>
        <v>#REF!</v>
      </c>
      <c r="AC38" s="51" t="e">
        <f>INDEX(#REF!,MATCH('Chart tables'!$D$4,#REF!,0),MATCH('Chart tables'!AC$8,#REF!,0))</f>
        <v>#REF!</v>
      </c>
      <c r="AD38" s="51" t="e">
        <f>INDEX(#REF!,MATCH('Chart tables'!$D$4,#REF!,0),MATCH('Chart tables'!AD$8,#REF!,0))</f>
        <v>#REF!</v>
      </c>
      <c r="AE38" s="51" t="e">
        <f>INDEX(#REF!,MATCH('Chart tables'!$D$4,#REF!,0),MATCH('Chart tables'!AE$8,#REF!,0))</f>
        <v>#REF!</v>
      </c>
      <c r="AF38" s="51" t="e">
        <f>INDEX(#REF!,MATCH('Chart tables'!$D$4,#REF!,0),MATCH('Chart tables'!AF$8,#REF!,0))</f>
        <v>#REF!</v>
      </c>
      <c r="AG38" s="51" t="e">
        <f>INDEX(#REF!,MATCH('Chart tables'!$D$4,#REF!,0),MATCH('Chart tables'!AG$8,#REF!,0))</f>
        <v>#REF!</v>
      </c>
      <c r="AH38" s="51" t="e">
        <f>INDEX(#REF!,MATCH('Chart tables'!$D$4,#REF!,0),MATCH('Chart tables'!AH$8,#REF!,0))</f>
        <v>#REF!</v>
      </c>
    </row>
    <row r="41" spans="2:34" ht="15" x14ac:dyDescent="0.25">
      <c r="B41" s="30" t="s">
        <v>61</v>
      </c>
      <c r="C41" s="19"/>
      <c r="D41" s="19"/>
      <c r="E41" s="54">
        <f>(1+Results!$G$4)^(FirstYear-'Chart tables'!E$8)</f>
        <v>1</v>
      </c>
      <c r="F41" s="54">
        <f>(1+Results!$G$4)^(FirstYear-'Chart tables'!F$8)</f>
        <v>0.94786729857819907</v>
      </c>
      <c r="G41" s="54">
        <f>(1+Results!$G$4)^(FirstYear-'Chart tables'!G$8)</f>
        <v>0.89845241571393286</v>
      </c>
      <c r="H41" s="54">
        <f>(1+Results!$G$4)^(FirstYear-'Chart tables'!H$8)</f>
        <v>0.85161366418382267</v>
      </c>
      <c r="I41" s="54">
        <f>(1+Results!$G$4)^(FirstYear-'Chart tables'!I$8)</f>
        <v>0.80721674330220161</v>
      </c>
      <c r="J41" s="54">
        <f>(1+Results!$G$4)^(FirstYear-'Chart tables'!J$8)</f>
        <v>0.76513435384094941</v>
      </c>
      <c r="K41" s="54">
        <f>(1+Results!$G$4)^(FirstYear-'Chart tables'!K$8)</f>
        <v>0.72524583302459655</v>
      </c>
      <c r="L41" s="54">
        <f>(1+Results!$G$4)^(FirstYear-'Chart tables'!L$8)</f>
        <v>0.68743680855412004</v>
      </c>
      <c r="M41" s="54">
        <f>(1+Results!$G$4)^(FirstYear-'Chart tables'!M$8)</f>
        <v>0.6515988706674124</v>
      </c>
      <c r="N41" s="54">
        <f>(1+Results!$G$4)^(FirstYear-'Chart tables'!N$8)</f>
        <v>0.6176292612961255</v>
      </c>
      <c r="O41" s="54">
        <f>(1+Results!$G$4)^(FirstYear-'Chart tables'!O$8)</f>
        <v>0.58543057942760712</v>
      </c>
      <c r="P41" s="54">
        <f>(1+Results!$G$4)^(FirstYear-'Chart tables'!P$8)</f>
        <v>0.55491050182711577</v>
      </c>
      <c r="Q41" s="54">
        <f>(1+Results!$G$4)^(FirstYear-'Chart tables'!Q$8)</f>
        <v>0.5259815183195411</v>
      </c>
      <c r="R41" s="54">
        <f>(1+Results!$G$4)^(FirstYear-'Chart tables'!R$8)</f>
        <v>0.49856068087160293</v>
      </c>
      <c r="S41" s="54">
        <f>(1+Results!$G$4)^(FirstYear-'Chart tables'!S$8)</f>
        <v>0.47256936575507386</v>
      </c>
      <c r="T41" s="54">
        <f>(1+Results!$G$4)^(FirstYear-'Chart tables'!T$8)</f>
        <v>0.44793304810907481</v>
      </c>
      <c r="U41" s="54">
        <f>(1+Results!$G$4)^(FirstYear-'Chart tables'!U$8)</f>
        <v>0.4245810882550472</v>
      </c>
      <c r="V41" s="54">
        <f>(1+Results!$G$4)^(FirstYear-'Chart tables'!V$8)</f>
        <v>0.40244652915170354</v>
      </c>
      <c r="W41" s="54">
        <f>(1+Results!$G$4)^(FirstYear-'Chart tables'!W$8)</f>
        <v>0.38146590440919764</v>
      </c>
      <c r="X41" s="54">
        <f>(1+Results!$G$4)^(FirstYear-'Chart tables'!X$8)</f>
        <v>0.36157905631203574</v>
      </c>
      <c r="Y41" s="54">
        <f>(1+Results!$G$4)^(FirstYear-'Chart tables'!Y$8)</f>
        <v>0.34272896332894381</v>
      </c>
      <c r="Z41" s="54">
        <f>(1+Results!$G$4)^(FirstYear-'Chart tables'!Z$8)</f>
        <v>0.32486157661511261</v>
      </c>
      <c r="AA41" s="54">
        <f>(1+Results!$G$4)^(FirstYear-'Chart tables'!AA$8)</f>
        <v>0.30792566503802149</v>
      </c>
      <c r="AB41" s="54">
        <f>(1+Results!$G$4)^(FirstYear-'Chart tables'!AB$8)</f>
        <v>0.29187266828248482</v>
      </c>
      <c r="AC41" s="54">
        <f>(1+Results!$G$4)^(FirstYear-'Chart tables'!AC$8)</f>
        <v>0.2766565576137297</v>
      </c>
      <c r="AD41" s="54">
        <f>(1+Results!$G$4)^(FirstYear-'Chart tables'!AD$8)</f>
        <v>0.26223370389926987</v>
      </c>
      <c r="AE41" s="54">
        <f>(1+Results!$G$4)^(FirstYear-'Chart tables'!AE$8)</f>
        <v>0.24856275251115625</v>
      </c>
      <c r="AF41" s="54">
        <f>(1+Results!$G$4)^(FirstYear-'Chart tables'!AF$8)</f>
        <v>0.23560450474991115</v>
      </c>
      <c r="AG41" s="54">
        <f>(1+Results!$G$4)^(FirstYear-'Chart tables'!AG$8)</f>
        <v>0.22332180545015276</v>
      </c>
      <c r="AH41" s="54">
        <f>(1+Results!$G$4)^(FirstYear-'Chart tables'!AH$8)</f>
        <v>0.21167943644564247</v>
      </c>
    </row>
    <row r="43" spans="2:34" ht="15" x14ac:dyDescent="0.25">
      <c r="B43" s="53" t="str">
        <f>$D$4</f>
        <v>Option 5B</v>
      </c>
      <c r="C43" s="52" t="e">
        <f>'General inputs'!#REF!</f>
        <v>#REF!</v>
      </c>
      <c r="D43" s="52"/>
      <c r="E43" s="35">
        <f>FirstYear</f>
        <v>2022</v>
      </c>
      <c r="F43" s="35">
        <f t="shared" ref="F43:AH43" si="4">E43+1</f>
        <v>2023</v>
      </c>
      <c r="G43" s="35">
        <f t="shared" si="4"/>
        <v>2024</v>
      </c>
      <c r="H43" s="35">
        <f t="shared" si="4"/>
        <v>2025</v>
      </c>
      <c r="I43" s="35">
        <f t="shared" si="4"/>
        <v>2026</v>
      </c>
      <c r="J43" s="35">
        <f t="shared" si="4"/>
        <v>2027</v>
      </c>
      <c r="K43" s="35">
        <f t="shared" si="4"/>
        <v>2028</v>
      </c>
      <c r="L43" s="35">
        <f t="shared" si="4"/>
        <v>2029</v>
      </c>
      <c r="M43" s="35">
        <f t="shared" si="4"/>
        <v>2030</v>
      </c>
      <c r="N43" s="35">
        <f t="shared" si="4"/>
        <v>2031</v>
      </c>
      <c r="O43" s="35">
        <f t="shared" si="4"/>
        <v>2032</v>
      </c>
      <c r="P43" s="35">
        <f t="shared" si="4"/>
        <v>2033</v>
      </c>
      <c r="Q43" s="35">
        <f t="shared" si="4"/>
        <v>2034</v>
      </c>
      <c r="R43" s="35">
        <f t="shared" si="4"/>
        <v>2035</v>
      </c>
      <c r="S43" s="35">
        <f t="shared" si="4"/>
        <v>2036</v>
      </c>
      <c r="T43" s="35">
        <f t="shared" si="4"/>
        <v>2037</v>
      </c>
      <c r="U43" s="35">
        <f t="shared" si="4"/>
        <v>2038</v>
      </c>
      <c r="V43" s="35">
        <f t="shared" si="4"/>
        <v>2039</v>
      </c>
      <c r="W43" s="35">
        <f t="shared" si="4"/>
        <v>2040</v>
      </c>
      <c r="X43" s="35">
        <f t="shared" si="4"/>
        <v>2041</v>
      </c>
      <c r="Y43" s="35">
        <f t="shared" si="4"/>
        <v>2042</v>
      </c>
      <c r="Z43" s="35">
        <f t="shared" si="4"/>
        <v>2043</v>
      </c>
      <c r="AA43" s="35">
        <f t="shared" si="4"/>
        <v>2044</v>
      </c>
      <c r="AB43" s="35">
        <f t="shared" si="4"/>
        <v>2045</v>
      </c>
      <c r="AC43" s="35">
        <f t="shared" si="4"/>
        <v>2046</v>
      </c>
      <c r="AD43" s="35">
        <f t="shared" si="4"/>
        <v>2047</v>
      </c>
      <c r="AE43" s="35">
        <f t="shared" si="4"/>
        <v>2048</v>
      </c>
      <c r="AF43" s="35">
        <f t="shared" si="4"/>
        <v>2049</v>
      </c>
      <c r="AG43" s="35">
        <f t="shared" si="4"/>
        <v>2050</v>
      </c>
      <c r="AH43" s="35">
        <f t="shared" si="4"/>
        <v>2051</v>
      </c>
    </row>
    <row r="44" spans="2:34" x14ac:dyDescent="0.2">
      <c r="B44" s="23" t="e">
        <f>'General inputs'!#REF!</f>
        <v>#REF!</v>
      </c>
      <c r="C44" s="5"/>
      <c r="D44" s="5"/>
      <c r="E44" s="51" t="e">
        <f>E$41*E9</f>
        <v>#VALUE!</v>
      </c>
      <c r="F44" s="51">
        <f t="shared" ref="F44:AH44" si="5">F$41*F9</f>
        <v>0</v>
      </c>
      <c r="G44" s="51">
        <f t="shared" si="5"/>
        <v>0</v>
      </c>
      <c r="H44" s="51">
        <f t="shared" si="5"/>
        <v>0</v>
      </c>
      <c r="I44" s="51">
        <f t="shared" si="5"/>
        <v>0</v>
      </c>
      <c r="J44" s="51">
        <f>J$41*J9</f>
        <v>0</v>
      </c>
      <c r="K44" s="51">
        <f t="shared" si="5"/>
        <v>0</v>
      </c>
      <c r="L44" s="51">
        <f t="shared" si="5"/>
        <v>0</v>
      </c>
      <c r="M44" s="51">
        <f t="shared" si="5"/>
        <v>0</v>
      </c>
      <c r="N44" s="51">
        <f t="shared" si="5"/>
        <v>0</v>
      </c>
      <c r="O44" s="51">
        <f t="shared" si="5"/>
        <v>0</v>
      </c>
      <c r="P44" s="51">
        <f t="shared" si="5"/>
        <v>0</v>
      </c>
      <c r="Q44" s="51">
        <f t="shared" si="5"/>
        <v>0</v>
      </c>
      <c r="R44" s="51">
        <f t="shared" si="5"/>
        <v>0</v>
      </c>
      <c r="S44" s="51">
        <f t="shared" si="5"/>
        <v>0</v>
      </c>
      <c r="T44" s="51">
        <f t="shared" si="5"/>
        <v>0</v>
      </c>
      <c r="U44" s="51">
        <f t="shared" si="5"/>
        <v>0</v>
      </c>
      <c r="V44" s="51">
        <f t="shared" si="5"/>
        <v>0</v>
      </c>
      <c r="W44" s="51">
        <f t="shared" si="5"/>
        <v>0</v>
      </c>
      <c r="X44" s="51">
        <f t="shared" si="5"/>
        <v>0</v>
      </c>
      <c r="Y44" s="51" t="e">
        <f t="shared" si="5"/>
        <v>#N/A</v>
      </c>
      <c r="Z44" s="51" t="e">
        <f t="shared" si="5"/>
        <v>#N/A</v>
      </c>
      <c r="AA44" s="51" t="e">
        <f t="shared" si="5"/>
        <v>#N/A</v>
      </c>
      <c r="AB44" s="51" t="e">
        <f t="shared" si="5"/>
        <v>#N/A</v>
      </c>
      <c r="AC44" s="51" t="e">
        <f t="shared" si="5"/>
        <v>#N/A</v>
      </c>
      <c r="AD44" s="51" t="e">
        <f t="shared" si="5"/>
        <v>#N/A</v>
      </c>
      <c r="AE44" s="51" t="e">
        <f t="shared" si="5"/>
        <v>#N/A</v>
      </c>
      <c r="AF44" s="51" t="e">
        <f t="shared" si="5"/>
        <v>#N/A</v>
      </c>
      <c r="AG44" s="51" t="e">
        <f t="shared" si="5"/>
        <v>#N/A</v>
      </c>
      <c r="AH44" s="51" t="e">
        <f t="shared" si="5"/>
        <v>#N/A</v>
      </c>
    </row>
    <row r="45" spans="2:34" x14ac:dyDescent="0.2">
      <c r="B45" s="23" t="e">
        <f>'General inputs'!#REF!</f>
        <v>#REF!</v>
      </c>
      <c r="C45" s="5"/>
      <c r="D45" s="5"/>
      <c r="E45" s="51" t="e">
        <f t="shared" ref="E45:AH45" si="6">E$41*E10</f>
        <v>#VALUE!</v>
      </c>
      <c r="F45" s="51">
        <f t="shared" si="6"/>
        <v>0</v>
      </c>
      <c r="G45" s="51">
        <f t="shared" si="6"/>
        <v>0</v>
      </c>
      <c r="H45" s="51">
        <f t="shared" si="6"/>
        <v>0</v>
      </c>
      <c r="I45" s="51">
        <f t="shared" si="6"/>
        <v>0</v>
      </c>
      <c r="J45" s="51">
        <f t="shared" si="6"/>
        <v>0</v>
      </c>
      <c r="K45" s="51">
        <f t="shared" si="6"/>
        <v>0</v>
      </c>
      <c r="L45" s="51">
        <f t="shared" si="6"/>
        <v>0</v>
      </c>
      <c r="M45" s="51">
        <f t="shared" si="6"/>
        <v>0</v>
      </c>
      <c r="N45" s="51">
        <f t="shared" si="6"/>
        <v>0</v>
      </c>
      <c r="O45" s="51">
        <f t="shared" si="6"/>
        <v>0</v>
      </c>
      <c r="P45" s="51">
        <f t="shared" si="6"/>
        <v>0</v>
      </c>
      <c r="Q45" s="51">
        <f t="shared" si="6"/>
        <v>0</v>
      </c>
      <c r="R45" s="51">
        <f t="shared" si="6"/>
        <v>0</v>
      </c>
      <c r="S45" s="51">
        <f t="shared" si="6"/>
        <v>0</v>
      </c>
      <c r="T45" s="51">
        <f t="shared" si="6"/>
        <v>0</v>
      </c>
      <c r="U45" s="51">
        <f t="shared" si="6"/>
        <v>0</v>
      </c>
      <c r="V45" s="51">
        <f t="shared" si="6"/>
        <v>0</v>
      </c>
      <c r="W45" s="51">
        <f t="shared" si="6"/>
        <v>0</v>
      </c>
      <c r="X45" s="51">
        <f t="shared" si="6"/>
        <v>0</v>
      </c>
      <c r="Y45" s="51" t="e">
        <f t="shared" si="6"/>
        <v>#N/A</v>
      </c>
      <c r="Z45" s="51" t="e">
        <f t="shared" si="6"/>
        <v>#N/A</v>
      </c>
      <c r="AA45" s="51" t="e">
        <f t="shared" si="6"/>
        <v>#N/A</v>
      </c>
      <c r="AB45" s="51" t="e">
        <f t="shared" si="6"/>
        <v>#N/A</v>
      </c>
      <c r="AC45" s="51" t="e">
        <f t="shared" si="6"/>
        <v>#N/A</v>
      </c>
      <c r="AD45" s="51" t="e">
        <f t="shared" si="6"/>
        <v>#N/A</v>
      </c>
      <c r="AE45" s="51" t="e">
        <f t="shared" si="6"/>
        <v>#N/A</v>
      </c>
      <c r="AF45" s="51" t="e">
        <f t="shared" si="6"/>
        <v>#N/A</v>
      </c>
      <c r="AG45" s="51" t="e">
        <f t="shared" si="6"/>
        <v>#N/A</v>
      </c>
      <c r="AH45" s="51" t="e">
        <f t="shared" si="6"/>
        <v>#N/A</v>
      </c>
    </row>
    <row r="46" spans="2:34" x14ac:dyDescent="0.2">
      <c r="B46" s="23" t="e">
        <f>'General inputs'!#REF!</f>
        <v>#REF!</v>
      </c>
      <c r="C46" s="5"/>
      <c r="D46" s="5"/>
      <c r="E46" s="51" t="e">
        <f t="shared" ref="E46:AH46" si="7">E$41*E11</f>
        <v>#VALUE!</v>
      </c>
      <c r="F46" s="51">
        <f t="shared" si="7"/>
        <v>0</v>
      </c>
      <c r="G46" s="51">
        <f t="shared" si="7"/>
        <v>0</v>
      </c>
      <c r="H46" s="51">
        <f t="shared" si="7"/>
        <v>0</v>
      </c>
      <c r="I46" s="51">
        <f t="shared" si="7"/>
        <v>0</v>
      </c>
      <c r="J46" s="51">
        <f t="shared" si="7"/>
        <v>0</v>
      </c>
      <c r="K46" s="51">
        <f t="shared" si="7"/>
        <v>0</v>
      </c>
      <c r="L46" s="51">
        <f t="shared" si="7"/>
        <v>0</v>
      </c>
      <c r="M46" s="51">
        <f t="shared" si="7"/>
        <v>0</v>
      </c>
      <c r="N46" s="51">
        <f t="shared" si="7"/>
        <v>0</v>
      </c>
      <c r="O46" s="51">
        <f t="shared" si="7"/>
        <v>0</v>
      </c>
      <c r="P46" s="51">
        <f t="shared" si="7"/>
        <v>0</v>
      </c>
      <c r="Q46" s="51">
        <f t="shared" si="7"/>
        <v>0</v>
      </c>
      <c r="R46" s="51">
        <f t="shared" si="7"/>
        <v>0</v>
      </c>
      <c r="S46" s="51">
        <f t="shared" si="7"/>
        <v>0</v>
      </c>
      <c r="T46" s="51">
        <f t="shared" si="7"/>
        <v>0</v>
      </c>
      <c r="U46" s="51">
        <f t="shared" si="7"/>
        <v>0</v>
      </c>
      <c r="V46" s="51">
        <f t="shared" si="7"/>
        <v>0</v>
      </c>
      <c r="W46" s="51">
        <f t="shared" si="7"/>
        <v>0</v>
      </c>
      <c r="X46" s="51">
        <f t="shared" si="7"/>
        <v>0</v>
      </c>
      <c r="Y46" s="51" t="e">
        <f t="shared" si="7"/>
        <v>#N/A</v>
      </c>
      <c r="Z46" s="51" t="e">
        <f t="shared" si="7"/>
        <v>#N/A</v>
      </c>
      <c r="AA46" s="51" t="e">
        <f t="shared" si="7"/>
        <v>#N/A</v>
      </c>
      <c r="AB46" s="51" t="e">
        <f t="shared" si="7"/>
        <v>#N/A</v>
      </c>
      <c r="AC46" s="51" t="e">
        <f t="shared" si="7"/>
        <v>#N/A</v>
      </c>
      <c r="AD46" s="51" t="e">
        <f t="shared" si="7"/>
        <v>#N/A</v>
      </c>
      <c r="AE46" s="51" t="e">
        <f t="shared" si="7"/>
        <v>#N/A</v>
      </c>
      <c r="AF46" s="51" t="e">
        <f t="shared" si="7"/>
        <v>#N/A</v>
      </c>
      <c r="AG46" s="51" t="e">
        <f t="shared" si="7"/>
        <v>#N/A</v>
      </c>
      <c r="AH46" s="51" t="e">
        <f t="shared" si="7"/>
        <v>#N/A</v>
      </c>
    </row>
    <row r="47" spans="2:34" x14ac:dyDescent="0.2">
      <c r="B47" s="23" t="e">
        <f>'General inputs'!#REF!</f>
        <v>#REF!</v>
      </c>
      <c r="C47" s="5"/>
      <c r="D47" s="5"/>
      <c r="E47" s="51" t="e">
        <f t="shared" ref="E47:AH47" si="8">E$41*E12</f>
        <v>#VALUE!</v>
      </c>
      <c r="F47" s="51">
        <f t="shared" si="8"/>
        <v>0</v>
      </c>
      <c r="G47" s="51">
        <f t="shared" si="8"/>
        <v>0</v>
      </c>
      <c r="H47" s="51">
        <f t="shared" si="8"/>
        <v>0</v>
      </c>
      <c r="I47" s="51">
        <f t="shared" si="8"/>
        <v>0</v>
      </c>
      <c r="J47" s="51">
        <f t="shared" si="8"/>
        <v>0</v>
      </c>
      <c r="K47" s="51">
        <f t="shared" si="8"/>
        <v>0</v>
      </c>
      <c r="L47" s="51">
        <f t="shared" si="8"/>
        <v>0</v>
      </c>
      <c r="M47" s="51">
        <f t="shared" si="8"/>
        <v>0</v>
      </c>
      <c r="N47" s="51">
        <f t="shared" si="8"/>
        <v>0</v>
      </c>
      <c r="O47" s="51">
        <f t="shared" si="8"/>
        <v>0</v>
      </c>
      <c r="P47" s="51">
        <f t="shared" si="8"/>
        <v>0</v>
      </c>
      <c r="Q47" s="51">
        <f t="shared" si="8"/>
        <v>0</v>
      </c>
      <c r="R47" s="51">
        <f t="shared" si="8"/>
        <v>0</v>
      </c>
      <c r="S47" s="51">
        <f t="shared" si="8"/>
        <v>0</v>
      </c>
      <c r="T47" s="51">
        <f t="shared" si="8"/>
        <v>0</v>
      </c>
      <c r="U47" s="51">
        <f t="shared" si="8"/>
        <v>0</v>
      </c>
      <c r="V47" s="51">
        <f t="shared" si="8"/>
        <v>0</v>
      </c>
      <c r="W47" s="51">
        <f t="shared" si="8"/>
        <v>0</v>
      </c>
      <c r="X47" s="51">
        <f t="shared" si="8"/>
        <v>0</v>
      </c>
      <c r="Y47" s="51" t="e">
        <f t="shared" si="8"/>
        <v>#N/A</v>
      </c>
      <c r="Z47" s="51" t="e">
        <f t="shared" si="8"/>
        <v>#N/A</v>
      </c>
      <c r="AA47" s="51" t="e">
        <f t="shared" si="8"/>
        <v>#N/A</v>
      </c>
      <c r="AB47" s="51" t="e">
        <f t="shared" si="8"/>
        <v>#N/A</v>
      </c>
      <c r="AC47" s="51" t="e">
        <f t="shared" si="8"/>
        <v>#N/A</v>
      </c>
      <c r="AD47" s="51" t="e">
        <f t="shared" si="8"/>
        <v>#N/A</v>
      </c>
      <c r="AE47" s="51" t="e">
        <f t="shared" si="8"/>
        <v>#N/A</v>
      </c>
      <c r="AF47" s="51" t="e">
        <f t="shared" si="8"/>
        <v>#N/A</v>
      </c>
      <c r="AG47" s="51" t="e">
        <f t="shared" si="8"/>
        <v>#N/A</v>
      </c>
      <c r="AH47" s="51" t="e">
        <f t="shared" si="8"/>
        <v>#N/A</v>
      </c>
    </row>
    <row r="48" spans="2:34" x14ac:dyDescent="0.2">
      <c r="B48" s="23" t="e">
        <f>'General inputs'!#REF!</f>
        <v>#REF!</v>
      </c>
      <c r="C48" s="5"/>
      <c r="D48" s="5"/>
      <c r="E48" s="51" t="e">
        <f t="shared" ref="E48:AH48" si="9">E$41*E13</f>
        <v>#VALUE!</v>
      </c>
      <c r="F48" s="51">
        <f t="shared" si="9"/>
        <v>0</v>
      </c>
      <c r="G48" s="51">
        <f t="shared" si="9"/>
        <v>0</v>
      </c>
      <c r="H48" s="51">
        <f t="shared" si="9"/>
        <v>0</v>
      </c>
      <c r="I48" s="51">
        <f t="shared" si="9"/>
        <v>0</v>
      </c>
      <c r="J48" s="51">
        <f t="shared" si="9"/>
        <v>0</v>
      </c>
      <c r="K48" s="51">
        <f t="shared" si="9"/>
        <v>0</v>
      </c>
      <c r="L48" s="51">
        <f t="shared" si="9"/>
        <v>0</v>
      </c>
      <c r="M48" s="51">
        <f t="shared" si="9"/>
        <v>0</v>
      </c>
      <c r="N48" s="51">
        <f t="shared" si="9"/>
        <v>0</v>
      </c>
      <c r="O48" s="51">
        <f t="shared" si="9"/>
        <v>0</v>
      </c>
      <c r="P48" s="51">
        <f t="shared" si="9"/>
        <v>0</v>
      </c>
      <c r="Q48" s="51">
        <f t="shared" si="9"/>
        <v>0</v>
      </c>
      <c r="R48" s="51">
        <f t="shared" si="9"/>
        <v>0</v>
      </c>
      <c r="S48" s="51">
        <f t="shared" si="9"/>
        <v>0</v>
      </c>
      <c r="T48" s="51">
        <f t="shared" si="9"/>
        <v>0</v>
      </c>
      <c r="U48" s="51">
        <f t="shared" si="9"/>
        <v>0</v>
      </c>
      <c r="V48" s="51">
        <f t="shared" si="9"/>
        <v>0</v>
      </c>
      <c r="W48" s="51">
        <f t="shared" si="9"/>
        <v>0</v>
      </c>
      <c r="X48" s="51">
        <f t="shared" si="9"/>
        <v>0</v>
      </c>
      <c r="Y48" s="51" t="e">
        <f t="shared" si="9"/>
        <v>#N/A</v>
      </c>
      <c r="Z48" s="51" t="e">
        <f t="shared" si="9"/>
        <v>#N/A</v>
      </c>
      <c r="AA48" s="51" t="e">
        <f t="shared" si="9"/>
        <v>#N/A</v>
      </c>
      <c r="AB48" s="51" t="e">
        <f t="shared" si="9"/>
        <v>#N/A</v>
      </c>
      <c r="AC48" s="51" t="e">
        <f t="shared" si="9"/>
        <v>#N/A</v>
      </c>
      <c r="AD48" s="51" t="e">
        <f t="shared" si="9"/>
        <v>#N/A</v>
      </c>
      <c r="AE48" s="51" t="e">
        <f t="shared" si="9"/>
        <v>#N/A</v>
      </c>
      <c r="AF48" s="51" t="e">
        <f t="shared" si="9"/>
        <v>#N/A</v>
      </c>
      <c r="AG48" s="51" t="e">
        <f t="shared" si="9"/>
        <v>#N/A</v>
      </c>
      <c r="AH48" s="51" t="e">
        <f t="shared" si="9"/>
        <v>#N/A</v>
      </c>
    </row>
    <row r="49" spans="2:34" x14ac:dyDescent="0.2">
      <c r="B49" s="23" t="e">
        <f>'General inputs'!#REF!</f>
        <v>#REF!</v>
      </c>
      <c r="C49" s="5"/>
      <c r="D49" s="5"/>
      <c r="E49" s="51" t="e">
        <f t="shared" ref="E49:AH49" si="10">E$41*E14</f>
        <v>#VALUE!</v>
      </c>
      <c r="F49" s="51">
        <f t="shared" si="10"/>
        <v>0</v>
      </c>
      <c r="G49" s="51">
        <f t="shared" si="10"/>
        <v>0</v>
      </c>
      <c r="H49" s="51">
        <f t="shared" si="10"/>
        <v>0</v>
      </c>
      <c r="I49" s="51">
        <f t="shared" si="10"/>
        <v>0</v>
      </c>
      <c r="J49" s="51">
        <f t="shared" si="10"/>
        <v>0</v>
      </c>
      <c r="K49" s="51">
        <f t="shared" si="10"/>
        <v>0</v>
      </c>
      <c r="L49" s="51">
        <f t="shared" si="10"/>
        <v>0</v>
      </c>
      <c r="M49" s="51">
        <f t="shared" si="10"/>
        <v>0</v>
      </c>
      <c r="N49" s="51">
        <f t="shared" si="10"/>
        <v>0</v>
      </c>
      <c r="O49" s="51">
        <f t="shared" si="10"/>
        <v>0</v>
      </c>
      <c r="P49" s="51">
        <f t="shared" si="10"/>
        <v>0</v>
      </c>
      <c r="Q49" s="51">
        <f t="shared" si="10"/>
        <v>0</v>
      </c>
      <c r="R49" s="51">
        <f t="shared" si="10"/>
        <v>0</v>
      </c>
      <c r="S49" s="51">
        <f t="shared" si="10"/>
        <v>0</v>
      </c>
      <c r="T49" s="51">
        <f t="shared" si="10"/>
        <v>0</v>
      </c>
      <c r="U49" s="51">
        <f t="shared" si="10"/>
        <v>0</v>
      </c>
      <c r="V49" s="51">
        <f t="shared" si="10"/>
        <v>0</v>
      </c>
      <c r="W49" s="51">
        <f t="shared" si="10"/>
        <v>0</v>
      </c>
      <c r="X49" s="51">
        <f t="shared" si="10"/>
        <v>0</v>
      </c>
      <c r="Y49" s="51" t="e">
        <f t="shared" si="10"/>
        <v>#N/A</v>
      </c>
      <c r="Z49" s="51" t="e">
        <f t="shared" si="10"/>
        <v>#N/A</v>
      </c>
      <c r="AA49" s="51" t="e">
        <f t="shared" si="10"/>
        <v>#N/A</v>
      </c>
      <c r="AB49" s="51" t="e">
        <f t="shared" si="10"/>
        <v>#N/A</v>
      </c>
      <c r="AC49" s="51" t="e">
        <f t="shared" si="10"/>
        <v>#N/A</v>
      </c>
      <c r="AD49" s="51" t="e">
        <f t="shared" si="10"/>
        <v>#N/A</v>
      </c>
      <c r="AE49" s="51" t="e">
        <f t="shared" si="10"/>
        <v>#N/A</v>
      </c>
      <c r="AF49" s="51" t="e">
        <f t="shared" si="10"/>
        <v>#N/A</v>
      </c>
      <c r="AG49" s="51" t="e">
        <f t="shared" si="10"/>
        <v>#N/A</v>
      </c>
      <c r="AH49" s="51" t="e">
        <f t="shared" si="10"/>
        <v>#N/A</v>
      </c>
    </row>
    <row r="50" spans="2:34" x14ac:dyDescent="0.2">
      <c r="B50" s="28"/>
    </row>
    <row r="51" spans="2:34" ht="15" x14ac:dyDescent="0.25">
      <c r="B51" s="53" t="str">
        <f>$D$4</f>
        <v>Option 5B</v>
      </c>
      <c r="C51" s="52" t="e">
        <f>'General inputs'!#REF!</f>
        <v>#REF!</v>
      </c>
      <c r="D51" s="52"/>
      <c r="E51" s="35">
        <f>FirstYear</f>
        <v>2022</v>
      </c>
      <c r="F51" s="35">
        <f t="shared" ref="F51:AH51" si="11">E51+1</f>
        <v>2023</v>
      </c>
      <c r="G51" s="35">
        <f t="shared" si="11"/>
        <v>2024</v>
      </c>
      <c r="H51" s="35">
        <f t="shared" si="11"/>
        <v>2025</v>
      </c>
      <c r="I51" s="35">
        <f t="shared" si="11"/>
        <v>2026</v>
      </c>
      <c r="J51" s="35">
        <f t="shared" si="11"/>
        <v>2027</v>
      </c>
      <c r="K51" s="35">
        <f t="shared" si="11"/>
        <v>2028</v>
      </c>
      <c r="L51" s="35">
        <f t="shared" si="11"/>
        <v>2029</v>
      </c>
      <c r="M51" s="35">
        <f t="shared" si="11"/>
        <v>2030</v>
      </c>
      <c r="N51" s="35">
        <f t="shared" si="11"/>
        <v>2031</v>
      </c>
      <c r="O51" s="35">
        <f t="shared" si="11"/>
        <v>2032</v>
      </c>
      <c r="P51" s="35">
        <f t="shared" si="11"/>
        <v>2033</v>
      </c>
      <c r="Q51" s="35">
        <f t="shared" si="11"/>
        <v>2034</v>
      </c>
      <c r="R51" s="35">
        <f t="shared" si="11"/>
        <v>2035</v>
      </c>
      <c r="S51" s="35">
        <f t="shared" si="11"/>
        <v>2036</v>
      </c>
      <c r="T51" s="35">
        <f t="shared" si="11"/>
        <v>2037</v>
      </c>
      <c r="U51" s="35">
        <f t="shared" si="11"/>
        <v>2038</v>
      </c>
      <c r="V51" s="35">
        <f t="shared" si="11"/>
        <v>2039</v>
      </c>
      <c r="W51" s="35">
        <f t="shared" si="11"/>
        <v>2040</v>
      </c>
      <c r="X51" s="35">
        <f t="shared" si="11"/>
        <v>2041</v>
      </c>
      <c r="Y51" s="35">
        <f t="shared" si="11"/>
        <v>2042</v>
      </c>
      <c r="Z51" s="35">
        <f t="shared" si="11"/>
        <v>2043</v>
      </c>
      <c r="AA51" s="35">
        <f t="shared" si="11"/>
        <v>2044</v>
      </c>
      <c r="AB51" s="35">
        <f t="shared" si="11"/>
        <v>2045</v>
      </c>
      <c r="AC51" s="35">
        <f t="shared" si="11"/>
        <v>2046</v>
      </c>
      <c r="AD51" s="35">
        <f t="shared" si="11"/>
        <v>2047</v>
      </c>
      <c r="AE51" s="35">
        <f t="shared" si="11"/>
        <v>2048</v>
      </c>
      <c r="AF51" s="35">
        <f t="shared" si="11"/>
        <v>2049</v>
      </c>
      <c r="AG51" s="35">
        <f t="shared" si="11"/>
        <v>2050</v>
      </c>
      <c r="AH51" s="35">
        <f t="shared" si="11"/>
        <v>2051</v>
      </c>
    </row>
    <row r="52" spans="2:34" x14ac:dyDescent="0.2">
      <c r="B52" s="23" t="e">
        <f>'General inputs'!#REF!</f>
        <v>#REF!</v>
      </c>
      <c r="C52" s="5"/>
      <c r="D52" s="5"/>
      <c r="E52" s="51" t="e">
        <f t="shared" ref="E52:J52" si="12">E$41*E17</f>
        <v>#VALUE!</v>
      </c>
      <c r="F52" s="51">
        <f t="shared" si="12"/>
        <v>0</v>
      </c>
      <c r="G52" s="51">
        <f t="shared" si="12"/>
        <v>0</v>
      </c>
      <c r="H52" s="51">
        <f t="shared" si="12"/>
        <v>0</v>
      </c>
      <c r="I52" s="51">
        <f t="shared" si="12"/>
        <v>0</v>
      </c>
      <c r="J52" s="51">
        <f t="shared" si="12"/>
        <v>0</v>
      </c>
      <c r="K52" s="51">
        <f t="shared" ref="K52:AH52" si="13">K$41*K17</f>
        <v>0</v>
      </c>
      <c r="L52" s="51">
        <f t="shared" si="13"/>
        <v>0</v>
      </c>
      <c r="M52" s="51">
        <f t="shared" si="13"/>
        <v>0</v>
      </c>
      <c r="N52" s="51">
        <f t="shared" si="13"/>
        <v>0</v>
      </c>
      <c r="O52" s="51">
        <f t="shared" si="13"/>
        <v>0</v>
      </c>
      <c r="P52" s="51">
        <f t="shared" si="13"/>
        <v>0</v>
      </c>
      <c r="Q52" s="51">
        <f t="shared" si="13"/>
        <v>0</v>
      </c>
      <c r="R52" s="51">
        <f t="shared" si="13"/>
        <v>0</v>
      </c>
      <c r="S52" s="51">
        <f t="shared" si="13"/>
        <v>0</v>
      </c>
      <c r="T52" s="51">
        <f t="shared" si="13"/>
        <v>0</v>
      </c>
      <c r="U52" s="51">
        <f t="shared" si="13"/>
        <v>0</v>
      </c>
      <c r="V52" s="51">
        <f t="shared" si="13"/>
        <v>0</v>
      </c>
      <c r="W52" s="51">
        <f t="shared" si="13"/>
        <v>0</v>
      </c>
      <c r="X52" s="51">
        <f t="shared" si="13"/>
        <v>0</v>
      </c>
      <c r="Y52" s="51" t="e">
        <f t="shared" si="13"/>
        <v>#N/A</v>
      </c>
      <c r="Z52" s="51" t="e">
        <f t="shared" si="13"/>
        <v>#N/A</v>
      </c>
      <c r="AA52" s="51" t="e">
        <f t="shared" si="13"/>
        <v>#N/A</v>
      </c>
      <c r="AB52" s="51" t="e">
        <f t="shared" si="13"/>
        <v>#N/A</v>
      </c>
      <c r="AC52" s="51" t="e">
        <f t="shared" si="13"/>
        <v>#N/A</v>
      </c>
      <c r="AD52" s="51" t="e">
        <f t="shared" si="13"/>
        <v>#N/A</v>
      </c>
      <c r="AE52" s="51" t="e">
        <f t="shared" si="13"/>
        <v>#N/A</v>
      </c>
      <c r="AF52" s="51" t="e">
        <f t="shared" si="13"/>
        <v>#N/A</v>
      </c>
      <c r="AG52" s="51" t="e">
        <f t="shared" si="13"/>
        <v>#N/A</v>
      </c>
      <c r="AH52" s="51" t="e">
        <f t="shared" si="13"/>
        <v>#N/A</v>
      </c>
    </row>
    <row r="53" spans="2:34" x14ac:dyDescent="0.2">
      <c r="B53" s="23" t="e">
        <f>'General inputs'!#REF!</f>
        <v>#REF!</v>
      </c>
      <c r="C53" s="5"/>
      <c r="D53" s="5"/>
      <c r="E53" s="51" t="e">
        <f t="shared" ref="E53:AH53" si="14">E$41*E18</f>
        <v>#VALUE!</v>
      </c>
      <c r="F53" s="51">
        <f t="shared" si="14"/>
        <v>0</v>
      </c>
      <c r="G53" s="51">
        <f t="shared" si="14"/>
        <v>0</v>
      </c>
      <c r="H53" s="51">
        <f t="shared" si="14"/>
        <v>0</v>
      </c>
      <c r="I53" s="51">
        <f t="shared" si="14"/>
        <v>0</v>
      </c>
      <c r="J53" s="51">
        <f t="shared" si="14"/>
        <v>0</v>
      </c>
      <c r="K53" s="51">
        <f t="shared" si="14"/>
        <v>0</v>
      </c>
      <c r="L53" s="51">
        <f t="shared" si="14"/>
        <v>0</v>
      </c>
      <c r="M53" s="51">
        <f t="shared" si="14"/>
        <v>0</v>
      </c>
      <c r="N53" s="51">
        <f t="shared" si="14"/>
        <v>0</v>
      </c>
      <c r="O53" s="51">
        <f t="shared" si="14"/>
        <v>0</v>
      </c>
      <c r="P53" s="51">
        <f t="shared" si="14"/>
        <v>0</v>
      </c>
      <c r="Q53" s="51">
        <f t="shared" si="14"/>
        <v>0</v>
      </c>
      <c r="R53" s="51">
        <f t="shared" si="14"/>
        <v>0</v>
      </c>
      <c r="S53" s="51">
        <f t="shared" si="14"/>
        <v>0</v>
      </c>
      <c r="T53" s="51">
        <f t="shared" si="14"/>
        <v>0</v>
      </c>
      <c r="U53" s="51">
        <f t="shared" si="14"/>
        <v>0</v>
      </c>
      <c r="V53" s="51">
        <f t="shared" si="14"/>
        <v>0</v>
      </c>
      <c r="W53" s="51">
        <f t="shared" si="14"/>
        <v>0</v>
      </c>
      <c r="X53" s="51">
        <f t="shared" si="14"/>
        <v>0</v>
      </c>
      <c r="Y53" s="51" t="e">
        <f t="shared" si="14"/>
        <v>#N/A</v>
      </c>
      <c r="Z53" s="51" t="e">
        <f t="shared" si="14"/>
        <v>#N/A</v>
      </c>
      <c r="AA53" s="51" t="e">
        <f t="shared" si="14"/>
        <v>#N/A</v>
      </c>
      <c r="AB53" s="51" t="e">
        <f t="shared" si="14"/>
        <v>#N/A</v>
      </c>
      <c r="AC53" s="51" t="e">
        <f t="shared" si="14"/>
        <v>#N/A</v>
      </c>
      <c r="AD53" s="51" t="e">
        <f t="shared" si="14"/>
        <v>#N/A</v>
      </c>
      <c r="AE53" s="51" t="e">
        <f t="shared" si="14"/>
        <v>#N/A</v>
      </c>
      <c r="AF53" s="51" t="e">
        <f t="shared" si="14"/>
        <v>#N/A</v>
      </c>
      <c r="AG53" s="51" t="e">
        <f t="shared" si="14"/>
        <v>#N/A</v>
      </c>
      <c r="AH53" s="51" t="e">
        <f t="shared" si="14"/>
        <v>#N/A</v>
      </c>
    </row>
    <row r="54" spans="2:34" x14ac:dyDescent="0.2">
      <c r="B54" s="23" t="e">
        <f>'General inputs'!#REF!</f>
        <v>#REF!</v>
      </c>
      <c r="C54" s="5"/>
      <c r="D54" s="5"/>
      <c r="E54" s="51" t="e">
        <f t="shared" ref="E54:AH54" si="15">E$41*E19</f>
        <v>#VALUE!</v>
      </c>
      <c r="F54" s="51">
        <f t="shared" si="15"/>
        <v>0</v>
      </c>
      <c r="G54" s="51">
        <f t="shared" si="15"/>
        <v>0</v>
      </c>
      <c r="H54" s="51">
        <f t="shared" si="15"/>
        <v>0</v>
      </c>
      <c r="I54" s="51">
        <f t="shared" si="15"/>
        <v>0</v>
      </c>
      <c r="J54" s="51">
        <f t="shared" si="15"/>
        <v>0</v>
      </c>
      <c r="K54" s="51">
        <f t="shared" si="15"/>
        <v>0</v>
      </c>
      <c r="L54" s="51">
        <f t="shared" si="15"/>
        <v>0</v>
      </c>
      <c r="M54" s="51">
        <f t="shared" si="15"/>
        <v>0</v>
      </c>
      <c r="N54" s="51">
        <f t="shared" si="15"/>
        <v>0</v>
      </c>
      <c r="O54" s="51">
        <f t="shared" si="15"/>
        <v>0</v>
      </c>
      <c r="P54" s="51">
        <f t="shared" si="15"/>
        <v>0</v>
      </c>
      <c r="Q54" s="51">
        <f t="shared" si="15"/>
        <v>0</v>
      </c>
      <c r="R54" s="51">
        <f t="shared" si="15"/>
        <v>0</v>
      </c>
      <c r="S54" s="51">
        <f t="shared" si="15"/>
        <v>0</v>
      </c>
      <c r="T54" s="51">
        <f t="shared" si="15"/>
        <v>0</v>
      </c>
      <c r="U54" s="51">
        <f t="shared" si="15"/>
        <v>0</v>
      </c>
      <c r="V54" s="51">
        <f t="shared" si="15"/>
        <v>0</v>
      </c>
      <c r="W54" s="51">
        <f t="shared" si="15"/>
        <v>0</v>
      </c>
      <c r="X54" s="51">
        <f t="shared" si="15"/>
        <v>0</v>
      </c>
      <c r="Y54" s="51" t="e">
        <f t="shared" si="15"/>
        <v>#N/A</v>
      </c>
      <c r="Z54" s="51" t="e">
        <f t="shared" si="15"/>
        <v>#N/A</v>
      </c>
      <c r="AA54" s="51" t="e">
        <f t="shared" si="15"/>
        <v>#N/A</v>
      </c>
      <c r="AB54" s="51" t="e">
        <f t="shared" si="15"/>
        <v>#N/A</v>
      </c>
      <c r="AC54" s="51" t="e">
        <f t="shared" si="15"/>
        <v>#N/A</v>
      </c>
      <c r="AD54" s="51" t="e">
        <f t="shared" si="15"/>
        <v>#N/A</v>
      </c>
      <c r="AE54" s="51" t="e">
        <f t="shared" si="15"/>
        <v>#N/A</v>
      </c>
      <c r="AF54" s="51" t="e">
        <f t="shared" si="15"/>
        <v>#N/A</v>
      </c>
      <c r="AG54" s="51" t="e">
        <f t="shared" si="15"/>
        <v>#N/A</v>
      </c>
      <c r="AH54" s="51" t="e">
        <f t="shared" si="15"/>
        <v>#N/A</v>
      </c>
    </row>
    <row r="55" spans="2:34" x14ac:dyDescent="0.2">
      <c r="B55" s="23" t="e">
        <f>'General inputs'!#REF!</f>
        <v>#REF!</v>
      </c>
      <c r="C55" s="5"/>
      <c r="D55" s="5"/>
      <c r="E55" s="51" t="e">
        <f t="shared" ref="E55:AH55" si="16">E$41*E20</f>
        <v>#VALUE!</v>
      </c>
      <c r="F55" s="51">
        <f t="shared" si="16"/>
        <v>0</v>
      </c>
      <c r="G55" s="51">
        <f t="shared" si="16"/>
        <v>0</v>
      </c>
      <c r="H55" s="51">
        <f t="shared" si="16"/>
        <v>0</v>
      </c>
      <c r="I55" s="51">
        <f t="shared" si="16"/>
        <v>0</v>
      </c>
      <c r="J55" s="51">
        <f t="shared" si="16"/>
        <v>0</v>
      </c>
      <c r="K55" s="51">
        <f t="shared" si="16"/>
        <v>0</v>
      </c>
      <c r="L55" s="51">
        <f t="shared" si="16"/>
        <v>0</v>
      </c>
      <c r="M55" s="51">
        <f t="shared" si="16"/>
        <v>0</v>
      </c>
      <c r="N55" s="51">
        <f t="shared" si="16"/>
        <v>0</v>
      </c>
      <c r="O55" s="51">
        <f t="shared" si="16"/>
        <v>0</v>
      </c>
      <c r="P55" s="51">
        <f t="shared" si="16"/>
        <v>0</v>
      </c>
      <c r="Q55" s="51">
        <f t="shared" si="16"/>
        <v>0</v>
      </c>
      <c r="R55" s="51">
        <f t="shared" si="16"/>
        <v>0</v>
      </c>
      <c r="S55" s="51">
        <f t="shared" si="16"/>
        <v>0</v>
      </c>
      <c r="T55" s="51">
        <f t="shared" si="16"/>
        <v>0</v>
      </c>
      <c r="U55" s="51">
        <f t="shared" si="16"/>
        <v>0</v>
      </c>
      <c r="V55" s="51">
        <f t="shared" si="16"/>
        <v>0</v>
      </c>
      <c r="W55" s="51">
        <f t="shared" si="16"/>
        <v>0</v>
      </c>
      <c r="X55" s="51">
        <f t="shared" si="16"/>
        <v>0</v>
      </c>
      <c r="Y55" s="51" t="e">
        <f t="shared" si="16"/>
        <v>#N/A</v>
      </c>
      <c r="Z55" s="51" t="e">
        <f t="shared" si="16"/>
        <v>#N/A</v>
      </c>
      <c r="AA55" s="51" t="e">
        <f t="shared" si="16"/>
        <v>#N/A</v>
      </c>
      <c r="AB55" s="51" t="e">
        <f t="shared" si="16"/>
        <v>#N/A</v>
      </c>
      <c r="AC55" s="51" t="e">
        <f t="shared" si="16"/>
        <v>#N/A</v>
      </c>
      <c r="AD55" s="51" t="e">
        <f t="shared" si="16"/>
        <v>#N/A</v>
      </c>
      <c r="AE55" s="51" t="e">
        <f t="shared" si="16"/>
        <v>#N/A</v>
      </c>
      <c r="AF55" s="51" t="e">
        <f t="shared" si="16"/>
        <v>#N/A</v>
      </c>
      <c r="AG55" s="51" t="e">
        <f t="shared" si="16"/>
        <v>#N/A</v>
      </c>
      <c r="AH55" s="51" t="e">
        <f t="shared" si="16"/>
        <v>#N/A</v>
      </c>
    </row>
    <row r="56" spans="2:34" x14ac:dyDescent="0.2">
      <c r="B56" s="23" t="e">
        <f>'General inputs'!#REF!</f>
        <v>#REF!</v>
      </c>
      <c r="C56" s="5"/>
      <c r="D56" s="5"/>
      <c r="E56" s="51" t="e">
        <f t="shared" ref="E56:AH56" si="17">E$41*E21</f>
        <v>#VALUE!</v>
      </c>
      <c r="F56" s="51">
        <f t="shared" si="17"/>
        <v>0</v>
      </c>
      <c r="G56" s="51">
        <f t="shared" si="17"/>
        <v>0</v>
      </c>
      <c r="H56" s="51">
        <f t="shared" si="17"/>
        <v>0</v>
      </c>
      <c r="I56" s="51">
        <f t="shared" si="17"/>
        <v>0</v>
      </c>
      <c r="J56" s="51">
        <f t="shared" si="17"/>
        <v>0</v>
      </c>
      <c r="K56" s="51">
        <f t="shared" si="17"/>
        <v>0</v>
      </c>
      <c r="L56" s="51">
        <f t="shared" si="17"/>
        <v>0</v>
      </c>
      <c r="M56" s="51">
        <f t="shared" si="17"/>
        <v>0</v>
      </c>
      <c r="N56" s="51">
        <f t="shared" si="17"/>
        <v>0</v>
      </c>
      <c r="O56" s="51">
        <f t="shared" si="17"/>
        <v>0</v>
      </c>
      <c r="P56" s="51">
        <f t="shared" si="17"/>
        <v>0</v>
      </c>
      <c r="Q56" s="51">
        <f t="shared" si="17"/>
        <v>0</v>
      </c>
      <c r="R56" s="51">
        <f t="shared" si="17"/>
        <v>0</v>
      </c>
      <c r="S56" s="51">
        <f t="shared" si="17"/>
        <v>0</v>
      </c>
      <c r="T56" s="51">
        <f t="shared" si="17"/>
        <v>0</v>
      </c>
      <c r="U56" s="51">
        <f t="shared" si="17"/>
        <v>0</v>
      </c>
      <c r="V56" s="51">
        <f t="shared" si="17"/>
        <v>0</v>
      </c>
      <c r="W56" s="51">
        <f t="shared" si="17"/>
        <v>0</v>
      </c>
      <c r="X56" s="51">
        <f t="shared" si="17"/>
        <v>0</v>
      </c>
      <c r="Y56" s="51" t="e">
        <f t="shared" si="17"/>
        <v>#N/A</v>
      </c>
      <c r="Z56" s="51" t="e">
        <f t="shared" si="17"/>
        <v>#N/A</v>
      </c>
      <c r="AA56" s="51" t="e">
        <f t="shared" si="17"/>
        <v>#N/A</v>
      </c>
      <c r="AB56" s="51" t="e">
        <f t="shared" si="17"/>
        <v>#N/A</v>
      </c>
      <c r="AC56" s="51" t="e">
        <f t="shared" si="17"/>
        <v>#N/A</v>
      </c>
      <c r="AD56" s="51" t="e">
        <f t="shared" si="17"/>
        <v>#N/A</v>
      </c>
      <c r="AE56" s="51" t="e">
        <f t="shared" si="17"/>
        <v>#N/A</v>
      </c>
      <c r="AF56" s="51" t="e">
        <f t="shared" si="17"/>
        <v>#N/A</v>
      </c>
      <c r="AG56" s="51" t="e">
        <f t="shared" si="17"/>
        <v>#N/A</v>
      </c>
      <c r="AH56" s="51" t="e">
        <f t="shared" si="17"/>
        <v>#N/A</v>
      </c>
    </row>
    <row r="57" spans="2:34" x14ac:dyDescent="0.2">
      <c r="B57" s="23" t="e">
        <f>'General inputs'!#REF!</f>
        <v>#REF!</v>
      </c>
      <c r="C57" s="5"/>
      <c r="D57" s="5"/>
      <c r="E57" s="51" t="e">
        <f t="shared" ref="E57:AH57" si="18">E$41*E22</f>
        <v>#VALUE!</v>
      </c>
      <c r="F57" s="51">
        <f t="shared" si="18"/>
        <v>0</v>
      </c>
      <c r="G57" s="51">
        <f t="shared" si="18"/>
        <v>0</v>
      </c>
      <c r="H57" s="51">
        <f t="shared" si="18"/>
        <v>0</v>
      </c>
      <c r="I57" s="51">
        <f t="shared" si="18"/>
        <v>0</v>
      </c>
      <c r="J57" s="51">
        <f t="shared" si="18"/>
        <v>0</v>
      </c>
      <c r="K57" s="51">
        <f t="shared" si="18"/>
        <v>0</v>
      </c>
      <c r="L57" s="51">
        <f t="shared" si="18"/>
        <v>0</v>
      </c>
      <c r="M57" s="51">
        <f t="shared" si="18"/>
        <v>0</v>
      </c>
      <c r="N57" s="51">
        <f t="shared" si="18"/>
        <v>0</v>
      </c>
      <c r="O57" s="51">
        <f t="shared" si="18"/>
        <v>0</v>
      </c>
      <c r="P57" s="51">
        <f t="shared" si="18"/>
        <v>0</v>
      </c>
      <c r="Q57" s="51">
        <f t="shared" si="18"/>
        <v>0</v>
      </c>
      <c r="R57" s="51">
        <f t="shared" si="18"/>
        <v>0</v>
      </c>
      <c r="S57" s="51">
        <f t="shared" si="18"/>
        <v>0</v>
      </c>
      <c r="T57" s="51">
        <f t="shared" si="18"/>
        <v>0</v>
      </c>
      <c r="U57" s="51">
        <f t="shared" si="18"/>
        <v>0</v>
      </c>
      <c r="V57" s="51">
        <f t="shared" si="18"/>
        <v>0</v>
      </c>
      <c r="W57" s="51">
        <f t="shared" si="18"/>
        <v>0</v>
      </c>
      <c r="X57" s="51">
        <f t="shared" si="18"/>
        <v>0</v>
      </c>
      <c r="Y57" s="51" t="e">
        <f t="shared" si="18"/>
        <v>#N/A</v>
      </c>
      <c r="Z57" s="51" t="e">
        <f t="shared" si="18"/>
        <v>#N/A</v>
      </c>
      <c r="AA57" s="51" t="e">
        <f t="shared" si="18"/>
        <v>#N/A</v>
      </c>
      <c r="AB57" s="51" t="e">
        <f t="shared" si="18"/>
        <v>#N/A</v>
      </c>
      <c r="AC57" s="51" t="e">
        <f t="shared" si="18"/>
        <v>#N/A</v>
      </c>
      <c r="AD57" s="51" t="e">
        <f t="shared" si="18"/>
        <v>#N/A</v>
      </c>
      <c r="AE57" s="51" t="e">
        <f t="shared" si="18"/>
        <v>#N/A</v>
      </c>
      <c r="AF57" s="51" t="e">
        <f t="shared" si="18"/>
        <v>#N/A</v>
      </c>
      <c r="AG57" s="51" t="e">
        <f t="shared" si="18"/>
        <v>#N/A</v>
      </c>
      <c r="AH57" s="51" t="e">
        <f t="shared" si="18"/>
        <v>#N/A</v>
      </c>
    </row>
    <row r="59" spans="2:34" ht="15" x14ac:dyDescent="0.25">
      <c r="B59" s="53" t="str">
        <f>$D$4</f>
        <v>Option 5B</v>
      </c>
      <c r="C59" s="52" t="e">
        <f>'General inputs'!#REF!</f>
        <v>#REF!</v>
      </c>
      <c r="D59" s="52"/>
      <c r="E59" s="35">
        <f>FirstYear</f>
        <v>2022</v>
      </c>
      <c r="F59" s="35">
        <f t="shared" ref="F59:AH59" si="19">E59+1</f>
        <v>2023</v>
      </c>
      <c r="G59" s="35">
        <f t="shared" si="19"/>
        <v>2024</v>
      </c>
      <c r="H59" s="35">
        <f t="shared" si="19"/>
        <v>2025</v>
      </c>
      <c r="I59" s="35">
        <f t="shared" si="19"/>
        <v>2026</v>
      </c>
      <c r="J59" s="35">
        <f t="shared" si="19"/>
        <v>2027</v>
      </c>
      <c r="K59" s="35">
        <f t="shared" si="19"/>
        <v>2028</v>
      </c>
      <c r="L59" s="35">
        <f t="shared" si="19"/>
        <v>2029</v>
      </c>
      <c r="M59" s="35">
        <f t="shared" si="19"/>
        <v>2030</v>
      </c>
      <c r="N59" s="35">
        <f t="shared" si="19"/>
        <v>2031</v>
      </c>
      <c r="O59" s="35">
        <f t="shared" si="19"/>
        <v>2032</v>
      </c>
      <c r="P59" s="35">
        <f t="shared" si="19"/>
        <v>2033</v>
      </c>
      <c r="Q59" s="35">
        <f t="shared" si="19"/>
        <v>2034</v>
      </c>
      <c r="R59" s="35">
        <f t="shared" si="19"/>
        <v>2035</v>
      </c>
      <c r="S59" s="35">
        <f t="shared" si="19"/>
        <v>2036</v>
      </c>
      <c r="T59" s="35">
        <f t="shared" si="19"/>
        <v>2037</v>
      </c>
      <c r="U59" s="35">
        <f t="shared" si="19"/>
        <v>2038</v>
      </c>
      <c r="V59" s="35">
        <f t="shared" si="19"/>
        <v>2039</v>
      </c>
      <c r="W59" s="35">
        <f t="shared" si="19"/>
        <v>2040</v>
      </c>
      <c r="X59" s="35">
        <f t="shared" si="19"/>
        <v>2041</v>
      </c>
      <c r="Y59" s="35">
        <f t="shared" si="19"/>
        <v>2042</v>
      </c>
      <c r="Z59" s="35">
        <f t="shared" si="19"/>
        <v>2043</v>
      </c>
      <c r="AA59" s="35">
        <f t="shared" si="19"/>
        <v>2044</v>
      </c>
      <c r="AB59" s="35">
        <f t="shared" si="19"/>
        <v>2045</v>
      </c>
      <c r="AC59" s="35">
        <f t="shared" si="19"/>
        <v>2046</v>
      </c>
      <c r="AD59" s="35">
        <f t="shared" si="19"/>
        <v>2047</v>
      </c>
      <c r="AE59" s="35">
        <f t="shared" si="19"/>
        <v>2048</v>
      </c>
      <c r="AF59" s="35">
        <f t="shared" si="19"/>
        <v>2049</v>
      </c>
      <c r="AG59" s="35">
        <f t="shared" si="19"/>
        <v>2050</v>
      </c>
      <c r="AH59" s="35">
        <f t="shared" si="19"/>
        <v>2051</v>
      </c>
    </row>
    <row r="60" spans="2:34" x14ac:dyDescent="0.2">
      <c r="B60" s="23" t="e">
        <f>'General inputs'!#REF!</f>
        <v>#REF!</v>
      </c>
      <c r="C60" s="5"/>
      <c r="D60" s="5"/>
      <c r="E60" s="51" t="e">
        <f t="shared" ref="E60:J60" si="20">E$41*E25</f>
        <v>#VALUE!</v>
      </c>
      <c r="F60" s="51">
        <f t="shared" si="20"/>
        <v>0</v>
      </c>
      <c r="G60" s="51">
        <f t="shared" si="20"/>
        <v>0</v>
      </c>
      <c r="H60" s="51">
        <f t="shared" si="20"/>
        <v>0</v>
      </c>
      <c r="I60" s="51">
        <f t="shared" si="20"/>
        <v>0</v>
      </c>
      <c r="J60" s="51">
        <f t="shared" si="20"/>
        <v>0</v>
      </c>
      <c r="K60" s="51">
        <f t="shared" ref="K60:AH60" si="21">K$41*K25</f>
        <v>0</v>
      </c>
      <c r="L60" s="51">
        <f t="shared" si="21"/>
        <v>0</v>
      </c>
      <c r="M60" s="51">
        <f t="shared" si="21"/>
        <v>0</v>
      </c>
      <c r="N60" s="51">
        <f t="shared" si="21"/>
        <v>0</v>
      </c>
      <c r="O60" s="51">
        <f t="shared" si="21"/>
        <v>0</v>
      </c>
      <c r="P60" s="51">
        <f t="shared" si="21"/>
        <v>0</v>
      </c>
      <c r="Q60" s="51">
        <f t="shared" si="21"/>
        <v>0</v>
      </c>
      <c r="R60" s="51">
        <f t="shared" si="21"/>
        <v>0</v>
      </c>
      <c r="S60" s="51">
        <f t="shared" si="21"/>
        <v>0</v>
      </c>
      <c r="T60" s="51">
        <f t="shared" si="21"/>
        <v>0</v>
      </c>
      <c r="U60" s="51">
        <f t="shared" si="21"/>
        <v>0</v>
      </c>
      <c r="V60" s="51">
        <f t="shared" si="21"/>
        <v>0</v>
      </c>
      <c r="W60" s="51">
        <f t="shared" si="21"/>
        <v>0</v>
      </c>
      <c r="X60" s="51">
        <f t="shared" si="21"/>
        <v>0</v>
      </c>
      <c r="Y60" s="51" t="e">
        <f t="shared" si="21"/>
        <v>#N/A</v>
      </c>
      <c r="Z60" s="51" t="e">
        <f t="shared" si="21"/>
        <v>#N/A</v>
      </c>
      <c r="AA60" s="51" t="e">
        <f t="shared" si="21"/>
        <v>#N/A</v>
      </c>
      <c r="AB60" s="51" t="e">
        <f t="shared" si="21"/>
        <v>#N/A</v>
      </c>
      <c r="AC60" s="51" t="e">
        <f t="shared" si="21"/>
        <v>#N/A</v>
      </c>
      <c r="AD60" s="51" t="e">
        <f t="shared" si="21"/>
        <v>#N/A</v>
      </c>
      <c r="AE60" s="51" t="e">
        <f t="shared" si="21"/>
        <v>#N/A</v>
      </c>
      <c r="AF60" s="51" t="e">
        <f t="shared" si="21"/>
        <v>#N/A</v>
      </c>
      <c r="AG60" s="51" t="e">
        <f t="shared" si="21"/>
        <v>#N/A</v>
      </c>
      <c r="AH60" s="51" t="e">
        <f t="shared" si="21"/>
        <v>#N/A</v>
      </c>
    </row>
    <row r="61" spans="2:34" x14ac:dyDescent="0.2">
      <c r="B61" s="23" t="e">
        <f>'General inputs'!#REF!</f>
        <v>#REF!</v>
      </c>
      <c r="C61" s="5"/>
      <c r="D61" s="5"/>
      <c r="E61" s="51" t="e">
        <f t="shared" ref="E61:AH61" si="22">E$41*E26</f>
        <v>#VALUE!</v>
      </c>
      <c r="F61" s="51">
        <f t="shared" si="22"/>
        <v>0</v>
      </c>
      <c r="G61" s="51">
        <f t="shared" si="22"/>
        <v>0</v>
      </c>
      <c r="H61" s="51">
        <f t="shared" si="22"/>
        <v>0</v>
      </c>
      <c r="I61" s="51">
        <f t="shared" si="22"/>
        <v>0</v>
      </c>
      <c r="J61" s="51">
        <f t="shared" si="22"/>
        <v>0</v>
      </c>
      <c r="K61" s="51">
        <f t="shared" si="22"/>
        <v>0</v>
      </c>
      <c r="L61" s="51">
        <f t="shared" si="22"/>
        <v>0</v>
      </c>
      <c r="M61" s="51">
        <f t="shared" si="22"/>
        <v>0</v>
      </c>
      <c r="N61" s="51">
        <f t="shared" si="22"/>
        <v>0</v>
      </c>
      <c r="O61" s="51">
        <f t="shared" si="22"/>
        <v>0</v>
      </c>
      <c r="P61" s="51">
        <f t="shared" si="22"/>
        <v>0</v>
      </c>
      <c r="Q61" s="51">
        <f t="shared" si="22"/>
        <v>0</v>
      </c>
      <c r="R61" s="51">
        <f t="shared" si="22"/>
        <v>0</v>
      </c>
      <c r="S61" s="51">
        <f t="shared" si="22"/>
        <v>0</v>
      </c>
      <c r="T61" s="51">
        <f t="shared" si="22"/>
        <v>0</v>
      </c>
      <c r="U61" s="51">
        <f t="shared" si="22"/>
        <v>0</v>
      </c>
      <c r="V61" s="51">
        <f t="shared" si="22"/>
        <v>0</v>
      </c>
      <c r="W61" s="51">
        <f t="shared" si="22"/>
        <v>0</v>
      </c>
      <c r="X61" s="51">
        <f t="shared" si="22"/>
        <v>0</v>
      </c>
      <c r="Y61" s="51" t="e">
        <f t="shared" si="22"/>
        <v>#N/A</v>
      </c>
      <c r="Z61" s="51" t="e">
        <f t="shared" si="22"/>
        <v>#N/A</v>
      </c>
      <c r="AA61" s="51" t="e">
        <f t="shared" si="22"/>
        <v>#N/A</v>
      </c>
      <c r="AB61" s="51" t="e">
        <f t="shared" si="22"/>
        <v>#N/A</v>
      </c>
      <c r="AC61" s="51" t="e">
        <f t="shared" si="22"/>
        <v>#N/A</v>
      </c>
      <c r="AD61" s="51" t="e">
        <f t="shared" si="22"/>
        <v>#N/A</v>
      </c>
      <c r="AE61" s="51" t="e">
        <f t="shared" si="22"/>
        <v>#N/A</v>
      </c>
      <c r="AF61" s="51" t="e">
        <f t="shared" si="22"/>
        <v>#N/A</v>
      </c>
      <c r="AG61" s="51" t="e">
        <f t="shared" si="22"/>
        <v>#N/A</v>
      </c>
      <c r="AH61" s="51" t="e">
        <f t="shared" si="22"/>
        <v>#N/A</v>
      </c>
    </row>
    <row r="62" spans="2:34" x14ac:dyDescent="0.2">
      <c r="B62" s="23" t="e">
        <f>'General inputs'!#REF!</f>
        <v>#REF!</v>
      </c>
      <c r="C62" s="5"/>
      <c r="D62" s="5"/>
      <c r="E62" s="51" t="e">
        <f t="shared" ref="E62:AH62" si="23">E$41*E27</f>
        <v>#VALUE!</v>
      </c>
      <c r="F62" s="51">
        <f t="shared" si="23"/>
        <v>0</v>
      </c>
      <c r="G62" s="51">
        <f t="shared" si="23"/>
        <v>0</v>
      </c>
      <c r="H62" s="51">
        <f t="shared" si="23"/>
        <v>0</v>
      </c>
      <c r="I62" s="51">
        <f t="shared" si="23"/>
        <v>0</v>
      </c>
      <c r="J62" s="51">
        <f t="shared" si="23"/>
        <v>0</v>
      </c>
      <c r="K62" s="51">
        <f t="shared" si="23"/>
        <v>0</v>
      </c>
      <c r="L62" s="51">
        <f t="shared" si="23"/>
        <v>0</v>
      </c>
      <c r="M62" s="51">
        <f t="shared" si="23"/>
        <v>0</v>
      </c>
      <c r="N62" s="51">
        <f t="shared" si="23"/>
        <v>0</v>
      </c>
      <c r="O62" s="51">
        <f t="shared" si="23"/>
        <v>0</v>
      </c>
      <c r="P62" s="51">
        <f t="shared" si="23"/>
        <v>0</v>
      </c>
      <c r="Q62" s="51">
        <f t="shared" si="23"/>
        <v>0</v>
      </c>
      <c r="R62" s="51">
        <f t="shared" si="23"/>
        <v>0</v>
      </c>
      <c r="S62" s="51">
        <f t="shared" si="23"/>
        <v>0</v>
      </c>
      <c r="T62" s="51">
        <f t="shared" si="23"/>
        <v>0</v>
      </c>
      <c r="U62" s="51">
        <f t="shared" si="23"/>
        <v>0</v>
      </c>
      <c r="V62" s="51">
        <f t="shared" si="23"/>
        <v>0</v>
      </c>
      <c r="W62" s="51">
        <f t="shared" si="23"/>
        <v>0</v>
      </c>
      <c r="X62" s="51">
        <f t="shared" si="23"/>
        <v>0</v>
      </c>
      <c r="Y62" s="51" t="e">
        <f t="shared" si="23"/>
        <v>#N/A</v>
      </c>
      <c r="Z62" s="51" t="e">
        <f t="shared" si="23"/>
        <v>#N/A</v>
      </c>
      <c r="AA62" s="51" t="e">
        <f t="shared" si="23"/>
        <v>#N/A</v>
      </c>
      <c r="AB62" s="51" t="e">
        <f t="shared" si="23"/>
        <v>#N/A</v>
      </c>
      <c r="AC62" s="51" t="e">
        <f t="shared" si="23"/>
        <v>#N/A</v>
      </c>
      <c r="AD62" s="51" t="e">
        <f t="shared" si="23"/>
        <v>#N/A</v>
      </c>
      <c r="AE62" s="51" t="e">
        <f t="shared" si="23"/>
        <v>#N/A</v>
      </c>
      <c r="AF62" s="51" t="e">
        <f t="shared" si="23"/>
        <v>#N/A</v>
      </c>
      <c r="AG62" s="51" t="e">
        <f t="shared" si="23"/>
        <v>#N/A</v>
      </c>
      <c r="AH62" s="51" t="e">
        <f t="shared" si="23"/>
        <v>#N/A</v>
      </c>
    </row>
    <row r="63" spans="2:34" x14ac:dyDescent="0.2">
      <c r="B63" s="23" t="e">
        <f>'General inputs'!#REF!</f>
        <v>#REF!</v>
      </c>
      <c r="C63" s="5"/>
      <c r="D63" s="5"/>
      <c r="E63" s="51" t="e">
        <f t="shared" ref="E63:AH63" si="24">E$41*E28</f>
        <v>#VALUE!</v>
      </c>
      <c r="F63" s="51">
        <f t="shared" si="24"/>
        <v>0</v>
      </c>
      <c r="G63" s="51">
        <f t="shared" si="24"/>
        <v>0</v>
      </c>
      <c r="H63" s="51">
        <f t="shared" si="24"/>
        <v>0</v>
      </c>
      <c r="I63" s="51">
        <f t="shared" si="24"/>
        <v>0</v>
      </c>
      <c r="J63" s="51">
        <f t="shared" si="24"/>
        <v>0</v>
      </c>
      <c r="K63" s="51">
        <f t="shared" si="24"/>
        <v>0</v>
      </c>
      <c r="L63" s="51">
        <f t="shared" si="24"/>
        <v>0</v>
      </c>
      <c r="M63" s="51">
        <f t="shared" si="24"/>
        <v>0</v>
      </c>
      <c r="N63" s="51">
        <f t="shared" si="24"/>
        <v>0</v>
      </c>
      <c r="O63" s="51">
        <f t="shared" si="24"/>
        <v>0</v>
      </c>
      <c r="P63" s="51">
        <f t="shared" si="24"/>
        <v>0</v>
      </c>
      <c r="Q63" s="51">
        <f t="shared" si="24"/>
        <v>0</v>
      </c>
      <c r="R63" s="51">
        <f t="shared" si="24"/>
        <v>0</v>
      </c>
      <c r="S63" s="51">
        <f t="shared" si="24"/>
        <v>0</v>
      </c>
      <c r="T63" s="51">
        <f t="shared" si="24"/>
        <v>0</v>
      </c>
      <c r="U63" s="51">
        <f t="shared" si="24"/>
        <v>0</v>
      </c>
      <c r="V63" s="51">
        <f t="shared" si="24"/>
        <v>0</v>
      </c>
      <c r="W63" s="51">
        <f t="shared" si="24"/>
        <v>0</v>
      </c>
      <c r="X63" s="51">
        <f t="shared" si="24"/>
        <v>0</v>
      </c>
      <c r="Y63" s="51" t="e">
        <f t="shared" si="24"/>
        <v>#N/A</v>
      </c>
      <c r="Z63" s="51" t="e">
        <f t="shared" si="24"/>
        <v>#N/A</v>
      </c>
      <c r="AA63" s="51" t="e">
        <f t="shared" si="24"/>
        <v>#N/A</v>
      </c>
      <c r="AB63" s="51" t="e">
        <f t="shared" si="24"/>
        <v>#N/A</v>
      </c>
      <c r="AC63" s="51" t="e">
        <f t="shared" si="24"/>
        <v>#N/A</v>
      </c>
      <c r="AD63" s="51" t="e">
        <f t="shared" si="24"/>
        <v>#N/A</v>
      </c>
      <c r="AE63" s="51" t="e">
        <f t="shared" si="24"/>
        <v>#N/A</v>
      </c>
      <c r="AF63" s="51" t="e">
        <f t="shared" si="24"/>
        <v>#N/A</v>
      </c>
      <c r="AG63" s="51" t="e">
        <f t="shared" si="24"/>
        <v>#N/A</v>
      </c>
      <c r="AH63" s="51" t="e">
        <f t="shared" si="24"/>
        <v>#N/A</v>
      </c>
    </row>
    <row r="64" spans="2:34" x14ac:dyDescent="0.2">
      <c r="B64" s="23" t="e">
        <f>'General inputs'!#REF!</f>
        <v>#REF!</v>
      </c>
      <c r="C64" s="5"/>
      <c r="D64" s="5"/>
      <c r="E64" s="51" t="e">
        <f t="shared" ref="E64:AH64" si="25">E$41*E29</f>
        <v>#VALUE!</v>
      </c>
      <c r="F64" s="51">
        <f t="shared" si="25"/>
        <v>0</v>
      </c>
      <c r="G64" s="51">
        <f t="shared" si="25"/>
        <v>0</v>
      </c>
      <c r="H64" s="51">
        <f t="shared" si="25"/>
        <v>0</v>
      </c>
      <c r="I64" s="51">
        <f t="shared" si="25"/>
        <v>0</v>
      </c>
      <c r="J64" s="51">
        <f t="shared" si="25"/>
        <v>0</v>
      </c>
      <c r="K64" s="51">
        <f t="shared" si="25"/>
        <v>0</v>
      </c>
      <c r="L64" s="51">
        <f t="shared" si="25"/>
        <v>0</v>
      </c>
      <c r="M64" s="51">
        <f t="shared" si="25"/>
        <v>0</v>
      </c>
      <c r="N64" s="51">
        <f t="shared" si="25"/>
        <v>0</v>
      </c>
      <c r="O64" s="51">
        <f t="shared" si="25"/>
        <v>0</v>
      </c>
      <c r="P64" s="51">
        <f t="shared" si="25"/>
        <v>0</v>
      </c>
      <c r="Q64" s="51">
        <f t="shared" si="25"/>
        <v>0</v>
      </c>
      <c r="R64" s="51">
        <f t="shared" si="25"/>
        <v>0</v>
      </c>
      <c r="S64" s="51">
        <f t="shared" si="25"/>
        <v>0</v>
      </c>
      <c r="T64" s="51">
        <f t="shared" si="25"/>
        <v>0</v>
      </c>
      <c r="U64" s="51">
        <f t="shared" si="25"/>
        <v>0</v>
      </c>
      <c r="V64" s="51">
        <f t="shared" si="25"/>
        <v>0</v>
      </c>
      <c r="W64" s="51">
        <f t="shared" si="25"/>
        <v>0</v>
      </c>
      <c r="X64" s="51">
        <f t="shared" si="25"/>
        <v>0</v>
      </c>
      <c r="Y64" s="51" t="e">
        <f t="shared" si="25"/>
        <v>#N/A</v>
      </c>
      <c r="Z64" s="51" t="e">
        <f t="shared" si="25"/>
        <v>#N/A</v>
      </c>
      <c r="AA64" s="51" t="e">
        <f t="shared" si="25"/>
        <v>#N/A</v>
      </c>
      <c r="AB64" s="51" t="e">
        <f t="shared" si="25"/>
        <v>#N/A</v>
      </c>
      <c r="AC64" s="51" t="e">
        <f t="shared" si="25"/>
        <v>#N/A</v>
      </c>
      <c r="AD64" s="51" t="e">
        <f t="shared" si="25"/>
        <v>#N/A</v>
      </c>
      <c r="AE64" s="51" t="e">
        <f t="shared" si="25"/>
        <v>#N/A</v>
      </c>
      <c r="AF64" s="51" t="e">
        <f t="shared" si="25"/>
        <v>#N/A</v>
      </c>
      <c r="AG64" s="51" t="e">
        <f t="shared" si="25"/>
        <v>#N/A</v>
      </c>
      <c r="AH64" s="51" t="e">
        <f t="shared" si="25"/>
        <v>#N/A</v>
      </c>
    </row>
    <row r="65" spans="2:34" x14ac:dyDescent="0.2">
      <c r="B65" s="23" t="e">
        <f>'General inputs'!#REF!</f>
        <v>#REF!</v>
      </c>
      <c r="C65" s="5"/>
      <c r="D65" s="5"/>
      <c r="E65" s="51" t="e">
        <f t="shared" ref="E65:AH65" si="26">E$41*E30</f>
        <v>#VALUE!</v>
      </c>
      <c r="F65" s="51">
        <f t="shared" si="26"/>
        <v>0</v>
      </c>
      <c r="G65" s="51">
        <f t="shared" si="26"/>
        <v>0</v>
      </c>
      <c r="H65" s="51">
        <f t="shared" si="26"/>
        <v>0</v>
      </c>
      <c r="I65" s="51">
        <f t="shared" si="26"/>
        <v>0</v>
      </c>
      <c r="J65" s="51">
        <f t="shared" si="26"/>
        <v>0</v>
      </c>
      <c r="K65" s="51">
        <f t="shared" si="26"/>
        <v>0</v>
      </c>
      <c r="L65" s="51">
        <f t="shared" si="26"/>
        <v>0</v>
      </c>
      <c r="M65" s="51">
        <f t="shared" si="26"/>
        <v>0</v>
      </c>
      <c r="N65" s="51">
        <f t="shared" si="26"/>
        <v>0</v>
      </c>
      <c r="O65" s="51">
        <f t="shared" si="26"/>
        <v>0</v>
      </c>
      <c r="P65" s="51">
        <f t="shared" si="26"/>
        <v>0</v>
      </c>
      <c r="Q65" s="51">
        <f t="shared" si="26"/>
        <v>0</v>
      </c>
      <c r="R65" s="51">
        <f t="shared" si="26"/>
        <v>0</v>
      </c>
      <c r="S65" s="51">
        <f t="shared" si="26"/>
        <v>0</v>
      </c>
      <c r="T65" s="51">
        <f t="shared" si="26"/>
        <v>0</v>
      </c>
      <c r="U65" s="51">
        <f t="shared" si="26"/>
        <v>0</v>
      </c>
      <c r="V65" s="51">
        <f t="shared" si="26"/>
        <v>0</v>
      </c>
      <c r="W65" s="51">
        <f t="shared" si="26"/>
        <v>0</v>
      </c>
      <c r="X65" s="51">
        <f t="shared" si="26"/>
        <v>0</v>
      </c>
      <c r="Y65" s="51" t="e">
        <f t="shared" si="26"/>
        <v>#N/A</v>
      </c>
      <c r="Z65" s="51" t="e">
        <f t="shared" si="26"/>
        <v>#N/A</v>
      </c>
      <c r="AA65" s="51" t="e">
        <f t="shared" si="26"/>
        <v>#N/A</v>
      </c>
      <c r="AB65" s="51" t="e">
        <f t="shared" si="26"/>
        <v>#N/A</v>
      </c>
      <c r="AC65" s="51" t="e">
        <f t="shared" si="26"/>
        <v>#N/A</v>
      </c>
      <c r="AD65" s="51" t="e">
        <f t="shared" si="26"/>
        <v>#N/A</v>
      </c>
      <c r="AE65" s="51" t="e">
        <f t="shared" si="26"/>
        <v>#N/A</v>
      </c>
      <c r="AF65" s="51" t="e">
        <f t="shared" si="26"/>
        <v>#N/A</v>
      </c>
      <c r="AG65" s="51" t="e">
        <f t="shared" si="26"/>
        <v>#N/A</v>
      </c>
      <c r="AH65" s="51" t="e">
        <f t="shared" si="26"/>
        <v>#N/A</v>
      </c>
    </row>
    <row r="66" spans="2:34" hidden="1" x14ac:dyDescent="0.2"/>
    <row r="67" spans="2:34" ht="15" hidden="1" x14ac:dyDescent="0.25">
      <c r="B67" s="53" t="str">
        <f>$D$4</f>
        <v>Option 5B</v>
      </c>
      <c r="C67" s="52" t="e">
        <f>'General inputs'!#REF!</f>
        <v>#REF!</v>
      </c>
      <c r="D67" s="52"/>
      <c r="E67" s="35">
        <f>FirstYear</f>
        <v>2022</v>
      </c>
      <c r="F67" s="35">
        <f t="shared" ref="F67:AH67" si="27">E67+1</f>
        <v>2023</v>
      </c>
      <c r="G67" s="35">
        <f t="shared" si="27"/>
        <v>2024</v>
      </c>
      <c r="H67" s="35">
        <f t="shared" si="27"/>
        <v>2025</v>
      </c>
      <c r="I67" s="35">
        <f t="shared" si="27"/>
        <v>2026</v>
      </c>
      <c r="J67" s="35">
        <f t="shared" si="27"/>
        <v>2027</v>
      </c>
      <c r="K67" s="35">
        <f t="shared" si="27"/>
        <v>2028</v>
      </c>
      <c r="L67" s="35">
        <f t="shared" si="27"/>
        <v>2029</v>
      </c>
      <c r="M67" s="35">
        <f t="shared" si="27"/>
        <v>2030</v>
      </c>
      <c r="N67" s="35">
        <f t="shared" si="27"/>
        <v>2031</v>
      </c>
      <c r="O67" s="35">
        <f t="shared" si="27"/>
        <v>2032</v>
      </c>
      <c r="P67" s="35">
        <f t="shared" si="27"/>
        <v>2033</v>
      </c>
      <c r="Q67" s="35">
        <f t="shared" si="27"/>
        <v>2034</v>
      </c>
      <c r="R67" s="35">
        <f t="shared" si="27"/>
        <v>2035</v>
      </c>
      <c r="S67" s="35">
        <f t="shared" si="27"/>
        <v>2036</v>
      </c>
      <c r="T67" s="35">
        <f t="shared" si="27"/>
        <v>2037</v>
      </c>
      <c r="U67" s="35">
        <f t="shared" si="27"/>
        <v>2038</v>
      </c>
      <c r="V67" s="35">
        <f t="shared" si="27"/>
        <v>2039</v>
      </c>
      <c r="W67" s="35">
        <f t="shared" si="27"/>
        <v>2040</v>
      </c>
      <c r="X67" s="35">
        <f t="shared" si="27"/>
        <v>2041</v>
      </c>
      <c r="Y67" s="35">
        <f t="shared" si="27"/>
        <v>2042</v>
      </c>
      <c r="Z67" s="35">
        <f t="shared" si="27"/>
        <v>2043</v>
      </c>
      <c r="AA67" s="35">
        <f t="shared" si="27"/>
        <v>2044</v>
      </c>
      <c r="AB67" s="35">
        <f t="shared" si="27"/>
        <v>2045</v>
      </c>
      <c r="AC67" s="35">
        <f t="shared" si="27"/>
        <v>2046</v>
      </c>
      <c r="AD67" s="35">
        <f t="shared" si="27"/>
        <v>2047</v>
      </c>
      <c r="AE67" s="35">
        <f t="shared" si="27"/>
        <v>2048</v>
      </c>
      <c r="AF67" s="35">
        <f t="shared" si="27"/>
        <v>2049</v>
      </c>
      <c r="AG67" s="35">
        <f t="shared" si="27"/>
        <v>2050</v>
      </c>
      <c r="AH67" s="35">
        <f t="shared" si="27"/>
        <v>2051</v>
      </c>
    </row>
    <row r="68" spans="2:34" hidden="1" x14ac:dyDescent="0.2">
      <c r="B68" s="23" t="e">
        <f>'General inputs'!#REF!</f>
        <v>#REF!</v>
      </c>
      <c r="C68" s="5"/>
      <c r="D68" s="5"/>
      <c r="E68" s="51" t="e">
        <f t="shared" ref="E68:J68" si="28">E$41*E33</f>
        <v>#REF!</v>
      </c>
      <c r="F68" s="51" t="e">
        <f t="shared" si="28"/>
        <v>#REF!</v>
      </c>
      <c r="G68" s="51" t="e">
        <f t="shared" si="28"/>
        <v>#REF!</v>
      </c>
      <c r="H68" s="51" t="e">
        <f t="shared" si="28"/>
        <v>#REF!</v>
      </c>
      <c r="I68" s="51" t="e">
        <f t="shared" si="28"/>
        <v>#REF!</v>
      </c>
      <c r="J68" s="51" t="e">
        <f t="shared" si="28"/>
        <v>#REF!</v>
      </c>
      <c r="K68" s="51" t="e">
        <f t="shared" ref="K68:AH68" si="29">K$41*K33</f>
        <v>#REF!</v>
      </c>
      <c r="L68" s="51" t="e">
        <f t="shared" si="29"/>
        <v>#REF!</v>
      </c>
      <c r="M68" s="51" t="e">
        <f t="shared" si="29"/>
        <v>#REF!</v>
      </c>
      <c r="N68" s="51" t="e">
        <f t="shared" si="29"/>
        <v>#REF!</v>
      </c>
      <c r="O68" s="51" t="e">
        <f t="shared" si="29"/>
        <v>#REF!</v>
      </c>
      <c r="P68" s="51" t="e">
        <f t="shared" si="29"/>
        <v>#REF!</v>
      </c>
      <c r="Q68" s="51" t="e">
        <f t="shared" si="29"/>
        <v>#REF!</v>
      </c>
      <c r="R68" s="51" t="e">
        <f t="shared" si="29"/>
        <v>#REF!</v>
      </c>
      <c r="S68" s="51" t="e">
        <f t="shared" si="29"/>
        <v>#REF!</v>
      </c>
      <c r="T68" s="51" t="e">
        <f t="shared" si="29"/>
        <v>#REF!</v>
      </c>
      <c r="U68" s="51" t="e">
        <f t="shared" si="29"/>
        <v>#REF!</v>
      </c>
      <c r="V68" s="51" t="e">
        <f t="shared" si="29"/>
        <v>#REF!</v>
      </c>
      <c r="W68" s="51" t="e">
        <f t="shared" si="29"/>
        <v>#REF!</v>
      </c>
      <c r="X68" s="51" t="e">
        <f t="shared" si="29"/>
        <v>#REF!</v>
      </c>
      <c r="Y68" s="51" t="e">
        <f t="shared" si="29"/>
        <v>#REF!</v>
      </c>
      <c r="Z68" s="51" t="e">
        <f t="shared" si="29"/>
        <v>#REF!</v>
      </c>
      <c r="AA68" s="51" t="e">
        <f t="shared" si="29"/>
        <v>#REF!</v>
      </c>
      <c r="AB68" s="51" t="e">
        <f t="shared" si="29"/>
        <v>#REF!</v>
      </c>
      <c r="AC68" s="51" t="e">
        <f t="shared" si="29"/>
        <v>#REF!</v>
      </c>
      <c r="AD68" s="51" t="e">
        <f t="shared" si="29"/>
        <v>#REF!</v>
      </c>
      <c r="AE68" s="51" t="e">
        <f t="shared" si="29"/>
        <v>#REF!</v>
      </c>
      <c r="AF68" s="51" t="e">
        <f t="shared" si="29"/>
        <v>#REF!</v>
      </c>
      <c r="AG68" s="51" t="e">
        <f t="shared" si="29"/>
        <v>#REF!</v>
      </c>
      <c r="AH68" s="51" t="e">
        <f t="shared" si="29"/>
        <v>#REF!</v>
      </c>
    </row>
    <row r="69" spans="2:34" hidden="1" x14ac:dyDescent="0.2">
      <c r="B69" s="23" t="e">
        <f>'General inputs'!#REF!</f>
        <v>#REF!</v>
      </c>
      <c r="C69" s="5"/>
      <c r="D69" s="5"/>
      <c r="E69" s="51" t="e">
        <f t="shared" ref="E69:AH69" si="30">E$41*E34</f>
        <v>#REF!</v>
      </c>
      <c r="F69" s="51" t="e">
        <f t="shared" si="30"/>
        <v>#REF!</v>
      </c>
      <c r="G69" s="51" t="e">
        <f t="shared" si="30"/>
        <v>#REF!</v>
      </c>
      <c r="H69" s="51" t="e">
        <f t="shared" si="30"/>
        <v>#REF!</v>
      </c>
      <c r="I69" s="51" t="e">
        <f t="shared" si="30"/>
        <v>#REF!</v>
      </c>
      <c r="J69" s="51" t="e">
        <f t="shared" si="30"/>
        <v>#REF!</v>
      </c>
      <c r="K69" s="51" t="e">
        <f t="shared" si="30"/>
        <v>#REF!</v>
      </c>
      <c r="L69" s="51" t="e">
        <f t="shared" si="30"/>
        <v>#REF!</v>
      </c>
      <c r="M69" s="51" t="e">
        <f t="shared" si="30"/>
        <v>#REF!</v>
      </c>
      <c r="N69" s="51" t="e">
        <f t="shared" si="30"/>
        <v>#REF!</v>
      </c>
      <c r="O69" s="51" t="e">
        <f t="shared" si="30"/>
        <v>#REF!</v>
      </c>
      <c r="P69" s="51" t="e">
        <f t="shared" si="30"/>
        <v>#REF!</v>
      </c>
      <c r="Q69" s="51" t="e">
        <f t="shared" si="30"/>
        <v>#REF!</v>
      </c>
      <c r="R69" s="51" t="e">
        <f t="shared" si="30"/>
        <v>#REF!</v>
      </c>
      <c r="S69" s="51" t="e">
        <f t="shared" si="30"/>
        <v>#REF!</v>
      </c>
      <c r="T69" s="51" t="e">
        <f t="shared" si="30"/>
        <v>#REF!</v>
      </c>
      <c r="U69" s="51" t="e">
        <f t="shared" si="30"/>
        <v>#REF!</v>
      </c>
      <c r="V69" s="51" t="e">
        <f t="shared" si="30"/>
        <v>#REF!</v>
      </c>
      <c r="W69" s="51" t="e">
        <f t="shared" si="30"/>
        <v>#REF!</v>
      </c>
      <c r="X69" s="51" t="e">
        <f t="shared" si="30"/>
        <v>#REF!</v>
      </c>
      <c r="Y69" s="51" t="e">
        <f t="shared" si="30"/>
        <v>#REF!</v>
      </c>
      <c r="Z69" s="51" t="e">
        <f t="shared" si="30"/>
        <v>#REF!</v>
      </c>
      <c r="AA69" s="51" t="e">
        <f t="shared" si="30"/>
        <v>#REF!</v>
      </c>
      <c r="AB69" s="51" t="e">
        <f t="shared" si="30"/>
        <v>#REF!</v>
      </c>
      <c r="AC69" s="51" t="e">
        <f t="shared" si="30"/>
        <v>#REF!</v>
      </c>
      <c r="AD69" s="51" t="e">
        <f t="shared" si="30"/>
        <v>#REF!</v>
      </c>
      <c r="AE69" s="51" t="e">
        <f t="shared" si="30"/>
        <v>#REF!</v>
      </c>
      <c r="AF69" s="51" t="e">
        <f t="shared" si="30"/>
        <v>#REF!</v>
      </c>
      <c r="AG69" s="51" t="e">
        <f t="shared" si="30"/>
        <v>#REF!</v>
      </c>
      <c r="AH69" s="51" t="e">
        <f t="shared" si="30"/>
        <v>#REF!</v>
      </c>
    </row>
    <row r="70" spans="2:34" hidden="1" x14ac:dyDescent="0.2">
      <c r="B70" s="23" t="e">
        <f>'General inputs'!#REF!</f>
        <v>#REF!</v>
      </c>
      <c r="C70" s="5"/>
      <c r="D70" s="5"/>
      <c r="E70" s="51" t="e">
        <f t="shared" ref="E70:AH70" si="31">E$41*E35</f>
        <v>#REF!</v>
      </c>
      <c r="F70" s="51" t="e">
        <f t="shared" si="31"/>
        <v>#REF!</v>
      </c>
      <c r="G70" s="51" t="e">
        <f t="shared" si="31"/>
        <v>#REF!</v>
      </c>
      <c r="H70" s="51" t="e">
        <f t="shared" si="31"/>
        <v>#REF!</v>
      </c>
      <c r="I70" s="51" t="e">
        <f t="shared" si="31"/>
        <v>#REF!</v>
      </c>
      <c r="J70" s="51" t="e">
        <f t="shared" si="31"/>
        <v>#REF!</v>
      </c>
      <c r="K70" s="51" t="e">
        <f t="shared" si="31"/>
        <v>#REF!</v>
      </c>
      <c r="L70" s="51" t="e">
        <f t="shared" si="31"/>
        <v>#REF!</v>
      </c>
      <c r="M70" s="51" t="e">
        <f t="shared" si="31"/>
        <v>#REF!</v>
      </c>
      <c r="N70" s="51" t="e">
        <f t="shared" si="31"/>
        <v>#REF!</v>
      </c>
      <c r="O70" s="51" t="e">
        <f t="shared" si="31"/>
        <v>#REF!</v>
      </c>
      <c r="P70" s="51" t="e">
        <f t="shared" si="31"/>
        <v>#REF!</v>
      </c>
      <c r="Q70" s="51" t="e">
        <f t="shared" si="31"/>
        <v>#REF!</v>
      </c>
      <c r="R70" s="51" t="e">
        <f t="shared" si="31"/>
        <v>#REF!</v>
      </c>
      <c r="S70" s="51" t="e">
        <f t="shared" si="31"/>
        <v>#REF!</v>
      </c>
      <c r="T70" s="51" t="e">
        <f t="shared" si="31"/>
        <v>#REF!</v>
      </c>
      <c r="U70" s="51" t="e">
        <f t="shared" si="31"/>
        <v>#REF!</v>
      </c>
      <c r="V70" s="51" t="e">
        <f t="shared" si="31"/>
        <v>#REF!</v>
      </c>
      <c r="W70" s="51" t="e">
        <f t="shared" si="31"/>
        <v>#REF!</v>
      </c>
      <c r="X70" s="51" t="e">
        <f t="shared" si="31"/>
        <v>#REF!</v>
      </c>
      <c r="Y70" s="51" t="e">
        <f t="shared" si="31"/>
        <v>#REF!</v>
      </c>
      <c r="Z70" s="51" t="e">
        <f t="shared" si="31"/>
        <v>#REF!</v>
      </c>
      <c r="AA70" s="51" t="e">
        <f t="shared" si="31"/>
        <v>#REF!</v>
      </c>
      <c r="AB70" s="51" t="e">
        <f t="shared" si="31"/>
        <v>#REF!</v>
      </c>
      <c r="AC70" s="51" t="e">
        <f t="shared" si="31"/>
        <v>#REF!</v>
      </c>
      <c r="AD70" s="51" t="e">
        <f t="shared" si="31"/>
        <v>#REF!</v>
      </c>
      <c r="AE70" s="51" t="e">
        <f t="shared" si="31"/>
        <v>#REF!</v>
      </c>
      <c r="AF70" s="51" t="e">
        <f t="shared" si="31"/>
        <v>#REF!</v>
      </c>
      <c r="AG70" s="51" t="e">
        <f t="shared" si="31"/>
        <v>#REF!</v>
      </c>
      <c r="AH70" s="51" t="e">
        <f t="shared" si="31"/>
        <v>#REF!</v>
      </c>
    </row>
    <row r="71" spans="2:34" hidden="1" x14ac:dyDescent="0.2">
      <c r="B71" s="23" t="e">
        <f>'General inputs'!#REF!</f>
        <v>#REF!</v>
      </c>
      <c r="C71" s="5"/>
      <c r="D71" s="5"/>
      <c r="E71" s="51" t="e">
        <f t="shared" ref="E71:AH71" si="32">E$41*E36</f>
        <v>#REF!</v>
      </c>
      <c r="F71" s="51" t="e">
        <f t="shared" si="32"/>
        <v>#REF!</v>
      </c>
      <c r="G71" s="51" t="e">
        <f t="shared" si="32"/>
        <v>#REF!</v>
      </c>
      <c r="H71" s="51" t="e">
        <f t="shared" si="32"/>
        <v>#REF!</v>
      </c>
      <c r="I71" s="51" t="e">
        <f t="shared" si="32"/>
        <v>#REF!</v>
      </c>
      <c r="J71" s="51" t="e">
        <f t="shared" si="32"/>
        <v>#REF!</v>
      </c>
      <c r="K71" s="51" t="e">
        <f t="shared" si="32"/>
        <v>#REF!</v>
      </c>
      <c r="L71" s="51" t="e">
        <f t="shared" si="32"/>
        <v>#REF!</v>
      </c>
      <c r="M71" s="51" t="e">
        <f t="shared" si="32"/>
        <v>#REF!</v>
      </c>
      <c r="N71" s="51" t="e">
        <f t="shared" si="32"/>
        <v>#REF!</v>
      </c>
      <c r="O71" s="51" t="e">
        <f t="shared" si="32"/>
        <v>#REF!</v>
      </c>
      <c r="P71" s="51" t="e">
        <f t="shared" si="32"/>
        <v>#REF!</v>
      </c>
      <c r="Q71" s="51" t="e">
        <f t="shared" si="32"/>
        <v>#REF!</v>
      </c>
      <c r="R71" s="51" t="e">
        <f t="shared" si="32"/>
        <v>#REF!</v>
      </c>
      <c r="S71" s="51" t="e">
        <f t="shared" si="32"/>
        <v>#REF!</v>
      </c>
      <c r="T71" s="51" t="e">
        <f t="shared" si="32"/>
        <v>#REF!</v>
      </c>
      <c r="U71" s="51" t="e">
        <f t="shared" si="32"/>
        <v>#REF!</v>
      </c>
      <c r="V71" s="51" t="e">
        <f t="shared" si="32"/>
        <v>#REF!</v>
      </c>
      <c r="W71" s="51" t="e">
        <f t="shared" si="32"/>
        <v>#REF!</v>
      </c>
      <c r="X71" s="51" t="e">
        <f t="shared" si="32"/>
        <v>#REF!</v>
      </c>
      <c r="Y71" s="51" t="e">
        <f t="shared" si="32"/>
        <v>#REF!</v>
      </c>
      <c r="Z71" s="51" t="e">
        <f t="shared" si="32"/>
        <v>#REF!</v>
      </c>
      <c r="AA71" s="51" t="e">
        <f t="shared" si="32"/>
        <v>#REF!</v>
      </c>
      <c r="AB71" s="51" t="e">
        <f t="shared" si="32"/>
        <v>#REF!</v>
      </c>
      <c r="AC71" s="51" t="e">
        <f t="shared" si="32"/>
        <v>#REF!</v>
      </c>
      <c r="AD71" s="51" t="e">
        <f t="shared" si="32"/>
        <v>#REF!</v>
      </c>
      <c r="AE71" s="51" t="e">
        <f t="shared" si="32"/>
        <v>#REF!</v>
      </c>
      <c r="AF71" s="51" t="e">
        <f t="shared" si="32"/>
        <v>#REF!</v>
      </c>
      <c r="AG71" s="51" t="e">
        <f t="shared" si="32"/>
        <v>#REF!</v>
      </c>
      <c r="AH71" s="51" t="e">
        <f t="shared" si="32"/>
        <v>#REF!</v>
      </c>
    </row>
    <row r="72" spans="2:34" hidden="1" x14ac:dyDescent="0.2">
      <c r="B72" s="23" t="e">
        <f>'General inputs'!#REF!</f>
        <v>#REF!</v>
      </c>
      <c r="C72" s="5"/>
      <c r="D72" s="5"/>
      <c r="E72" s="51" t="e">
        <f t="shared" ref="E72:AH72" si="33">E$41*E37</f>
        <v>#REF!</v>
      </c>
      <c r="F72" s="51" t="e">
        <f t="shared" si="33"/>
        <v>#REF!</v>
      </c>
      <c r="G72" s="51" t="e">
        <f t="shared" si="33"/>
        <v>#REF!</v>
      </c>
      <c r="H72" s="51" t="e">
        <f t="shared" si="33"/>
        <v>#REF!</v>
      </c>
      <c r="I72" s="51" t="e">
        <f t="shared" si="33"/>
        <v>#REF!</v>
      </c>
      <c r="J72" s="51" t="e">
        <f t="shared" si="33"/>
        <v>#REF!</v>
      </c>
      <c r="K72" s="51" t="e">
        <f t="shared" si="33"/>
        <v>#REF!</v>
      </c>
      <c r="L72" s="51" t="e">
        <f t="shared" si="33"/>
        <v>#REF!</v>
      </c>
      <c r="M72" s="51" t="e">
        <f t="shared" si="33"/>
        <v>#REF!</v>
      </c>
      <c r="N72" s="51" t="e">
        <f t="shared" si="33"/>
        <v>#REF!</v>
      </c>
      <c r="O72" s="51" t="e">
        <f t="shared" si="33"/>
        <v>#REF!</v>
      </c>
      <c r="P72" s="51" t="e">
        <f t="shared" si="33"/>
        <v>#REF!</v>
      </c>
      <c r="Q72" s="51" t="e">
        <f t="shared" si="33"/>
        <v>#REF!</v>
      </c>
      <c r="R72" s="51" t="e">
        <f t="shared" si="33"/>
        <v>#REF!</v>
      </c>
      <c r="S72" s="51" t="e">
        <f t="shared" si="33"/>
        <v>#REF!</v>
      </c>
      <c r="T72" s="51" t="e">
        <f t="shared" si="33"/>
        <v>#REF!</v>
      </c>
      <c r="U72" s="51" t="e">
        <f t="shared" si="33"/>
        <v>#REF!</v>
      </c>
      <c r="V72" s="51" t="e">
        <f t="shared" si="33"/>
        <v>#REF!</v>
      </c>
      <c r="W72" s="51" t="e">
        <f t="shared" si="33"/>
        <v>#REF!</v>
      </c>
      <c r="X72" s="51" t="e">
        <f t="shared" si="33"/>
        <v>#REF!</v>
      </c>
      <c r="Y72" s="51" t="e">
        <f t="shared" si="33"/>
        <v>#REF!</v>
      </c>
      <c r="Z72" s="51" t="e">
        <f t="shared" si="33"/>
        <v>#REF!</v>
      </c>
      <c r="AA72" s="51" t="e">
        <f t="shared" si="33"/>
        <v>#REF!</v>
      </c>
      <c r="AB72" s="51" t="e">
        <f t="shared" si="33"/>
        <v>#REF!</v>
      </c>
      <c r="AC72" s="51" t="e">
        <f t="shared" si="33"/>
        <v>#REF!</v>
      </c>
      <c r="AD72" s="51" t="e">
        <f t="shared" si="33"/>
        <v>#REF!</v>
      </c>
      <c r="AE72" s="51" t="e">
        <f t="shared" si="33"/>
        <v>#REF!</v>
      </c>
      <c r="AF72" s="51" t="e">
        <f t="shared" si="33"/>
        <v>#REF!</v>
      </c>
      <c r="AG72" s="51" t="e">
        <f t="shared" si="33"/>
        <v>#REF!</v>
      </c>
      <c r="AH72" s="51" t="e">
        <f t="shared" si="33"/>
        <v>#REF!</v>
      </c>
    </row>
    <row r="73" spans="2:34" hidden="1" x14ac:dyDescent="0.2">
      <c r="B73" s="23" t="e">
        <f>'General inputs'!#REF!</f>
        <v>#REF!</v>
      </c>
      <c r="C73" s="5"/>
      <c r="D73" s="5"/>
      <c r="E73" s="51" t="e">
        <f t="shared" ref="E73:AH73" si="34">E$41*E38</f>
        <v>#REF!</v>
      </c>
      <c r="F73" s="51" t="e">
        <f t="shared" si="34"/>
        <v>#REF!</v>
      </c>
      <c r="G73" s="51" t="e">
        <f t="shared" si="34"/>
        <v>#REF!</v>
      </c>
      <c r="H73" s="51" t="e">
        <f t="shared" si="34"/>
        <v>#REF!</v>
      </c>
      <c r="I73" s="51" t="e">
        <f t="shared" si="34"/>
        <v>#REF!</v>
      </c>
      <c r="J73" s="51" t="e">
        <f t="shared" si="34"/>
        <v>#REF!</v>
      </c>
      <c r="K73" s="51" t="e">
        <f t="shared" si="34"/>
        <v>#REF!</v>
      </c>
      <c r="L73" s="51" t="e">
        <f t="shared" si="34"/>
        <v>#REF!</v>
      </c>
      <c r="M73" s="51" t="e">
        <f t="shared" si="34"/>
        <v>#REF!</v>
      </c>
      <c r="N73" s="51" t="e">
        <f t="shared" si="34"/>
        <v>#REF!</v>
      </c>
      <c r="O73" s="51" t="e">
        <f t="shared" si="34"/>
        <v>#REF!</v>
      </c>
      <c r="P73" s="51" t="e">
        <f t="shared" si="34"/>
        <v>#REF!</v>
      </c>
      <c r="Q73" s="51" t="e">
        <f t="shared" si="34"/>
        <v>#REF!</v>
      </c>
      <c r="R73" s="51" t="e">
        <f t="shared" si="34"/>
        <v>#REF!</v>
      </c>
      <c r="S73" s="51" t="e">
        <f t="shared" si="34"/>
        <v>#REF!</v>
      </c>
      <c r="T73" s="51" t="e">
        <f t="shared" si="34"/>
        <v>#REF!</v>
      </c>
      <c r="U73" s="51" t="e">
        <f t="shared" si="34"/>
        <v>#REF!</v>
      </c>
      <c r="V73" s="51" t="e">
        <f t="shared" si="34"/>
        <v>#REF!</v>
      </c>
      <c r="W73" s="51" t="e">
        <f t="shared" si="34"/>
        <v>#REF!</v>
      </c>
      <c r="X73" s="51" t="e">
        <f t="shared" si="34"/>
        <v>#REF!</v>
      </c>
      <c r="Y73" s="51" t="e">
        <f t="shared" si="34"/>
        <v>#REF!</v>
      </c>
      <c r="Z73" s="51" t="e">
        <f t="shared" si="34"/>
        <v>#REF!</v>
      </c>
      <c r="AA73" s="51" t="e">
        <f t="shared" si="34"/>
        <v>#REF!</v>
      </c>
      <c r="AB73" s="51" t="e">
        <f t="shared" si="34"/>
        <v>#REF!</v>
      </c>
      <c r="AC73" s="51" t="e">
        <f t="shared" si="34"/>
        <v>#REF!</v>
      </c>
      <c r="AD73" s="51" t="e">
        <f t="shared" si="34"/>
        <v>#REF!</v>
      </c>
      <c r="AE73" s="51" t="e">
        <f t="shared" si="34"/>
        <v>#REF!</v>
      </c>
      <c r="AF73" s="51" t="e">
        <f t="shared" si="34"/>
        <v>#REF!</v>
      </c>
      <c r="AG73" s="51" t="e">
        <f t="shared" si="34"/>
        <v>#REF!</v>
      </c>
      <c r="AH73" s="51" t="e">
        <f t="shared" si="34"/>
        <v>#REF!</v>
      </c>
    </row>
    <row r="76" spans="2:34" ht="15" x14ac:dyDescent="0.25">
      <c r="B76" s="30" t="s">
        <v>61</v>
      </c>
      <c r="C76" s="19"/>
      <c r="D76" s="19"/>
      <c r="E76" s="54">
        <f>IF(FirstYear+'General inputs'!$D$9-1&gt;=E78,1,0)</f>
        <v>1</v>
      </c>
      <c r="F76" s="54">
        <f>IF(FirstYear+'General inputs'!$D$9-1&gt;=F78,1,0)</f>
        <v>1</v>
      </c>
      <c r="G76" s="54">
        <f>IF(FirstYear+'General inputs'!$D$9-1&gt;=G78,1,0)</f>
        <v>1</v>
      </c>
      <c r="H76" s="54">
        <f>IF(FirstYear+'General inputs'!$D$9-1&gt;=H78,1,0)</f>
        <v>1</v>
      </c>
      <c r="I76" s="54">
        <f>IF(FirstYear+'General inputs'!$D$9-1&gt;=I78,1,0)</f>
        <v>1</v>
      </c>
      <c r="J76" s="54">
        <f>IF(FirstYear+'General inputs'!$D$9-1&gt;=J78,1,0)</f>
        <v>1</v>
      </c>
      <c r="K76" s="54">
        <f>IF(FirstYear+'General inputs'!$D$9-1&gt;=K78,1,0)</f>
        <v>1</v>
      </c>
      <c r="L76" s="54">
        <f>IF(FirstYear+'General inputs'!$D$9-1&gt;=L78,1,0)</f>
        <v>1</v>
      </c>
      <c r="M76" s="54">
        <f>IF(FirstYear+'General inputs'!$D$9-1&gt;=M78,1,0)</f>
        <v>1</v>
      </c>
      <c r="N76" s="54">
        <f>IF(FirstYear+'General inputs'!$D$9-1&gt;=N78,1,0)</f>
        <v>1</v>
      </c>
      <c r="O76" s="54">
        <f>IF(FirstYear+'General inputs'!$D$9-1&gt;=O78,1,0)</f>
        <v>1</v>
      </c>
      <c r="P76" s="54">
        <f>IF(FirstYear+'General inputs'!$D$9-1&gt;=P78,1,0)</f>
        <v>1</v>
      </c>
      <c r="Q76" s="54">
        <f>IF(FirstYear+'General inputs'!$D$9-1&gt;=Q78,1,0)</f>
        <v>1</v>
      </c>
      <c r="R76" s="54">
        <f>IF(FirstYear+'General inputs'!$D$9-1&gt;=R78,1,0)</f>
        <v>1</v>
      </c>
      <c r="S76" s="54">
        <f>IF(FirstYear+'General inputs'!$D$9-1&gt;=S78,1,0)</f>
        <v>1</v>
      </c>
      <c r="T76" s="54">
        <f>IF(FirstYear+'General inputs'!$D$9-1&gt;=T78,1,0)</f>
        <v>1</v>
      </c>
      <c r="U76" s="54">
        <f>IF(FirstYear+'General inputs'!$D$9-1&gt;=U78,1,0)</f>
        <v>1</v>
      </c>
      <c r="V76" s="54">
        <f>IF(FirstYear+'General inputs'!$D$9-1&gt;=V78,1,0)</f>
        <v>1</v>
      </c>
      <c r="W76" s="54">
        <f>IF(FirstYear+'General inputs'!$D$9-1&gt;=W78,1,0)</f>
        <v>1</v>
      </c>
      <c r="X76" s="54">
        <f>IF(FirstYear+'General inputs'!$D$9-1&gt;=X78,1,0)</f>
        <v>1</v>
      </c>
      <c r="Y76" s="54">
        <f>IF(FirstYear+'General inputs'!$D$9-1&gt;=Y78,1,0)</f>
        <v>0</v>
      </c>
      <c r="Z76" s="54">
        <f>IF(FirstYear+'General inputs'!$D$9-1&gt;=Z78,1,0)</f>
        <v>0</v>
      </c>
      <c r="AA76" s="54">
        <f>IF(FirstYear+'General inputs'!$D$9-1&gt;=AA78,1,0)</f>
        <v>0</v>
      </c>
      <c r="AB76" s="54">
        <f>IF(FirstYear+'General inputs'!$D$9-1&gt;=AB78,1,0)</f>
        <v>0</v>
      </c>
      <c r="AC76" s="54">
        <f>IF(FirstYear+'General inputs'!$D$9-1&gt;=AC78,1,0)</f>
        <v>0</v>
      </c>
      <c r="AD76" s="54">
        <f>IF(FirstYear+'General inputs'!$D$9-1&gt;=AD78,1,0)</f>
        <v>0</v>
      </c>
      <c r="AE76" s="54">
        <f>IF(FirstYear+'General inputs'!$D$9-1&gt;=AE78,1,0)</f>
        <v>0</v>
      </c>
      <c r="AF76" s="54">
        <f>IF(FirstYear+'General inputs'!$D$9-1&gt;=AF78,1,0)</f>
        <v>0</v>
      </c>
      <c r="AG76" s="54">
        <f>IF(FirstYear+'General inputs'!$D$9-1&gt;=AG78,1,0)</f>
        <v>0</v>
      </c>
      <c r="AH76" s="54">
        <f>IF(FirstYear+'General inputs'!$D$9-1&gt;=AH78,1,0)</f>
        <v>0</v>
      </c>
    </row>
    <row r="78" spans="2:34" ht="15" x14ac:dyDescent="0.25">
      <c r="B78" s="53" t="str">
        <f>$D$4</f>
        <v>Option 5B</v>
      </c>
      <c r="C78" s="52" t="e">
        <f>'General inputs'!#REF!</f>
        <v>#REF!</v>
      </c>
      <c r="D78" s="52"/>
      <c r="E78" s="35">
        <f>FirstYear</f>
        <v>2022</v>
      </c>
      <c r="F78" s="35">
        <f t="shared" ref="F78:AH78" si="35">E78+1</f>
        <v>2023</v>
      </c>
      <c r="G78" s="35">
        <f t="shared" si="35"/>
        <v>2024</v>
      </c>
      <c r="H78" s="35">
        <f t="shared" si="35"/>
        <v>2025</v>
      </c>
      <c r="I78" s="35">
        <f t="shared" si="35"/>
        <v>2026</v>
      </c>
      <c r="J78" s="35">
        <f t="shared" si="35"/>
        <v>2027</v>
      </c>
      <c r="K78" s="35">
        <f t="shared" si="35"/>
        <v>2028</v>
      </c>
      <c r="L78" s="35">
        <f t="shared" si="35"/>
        <v>2029</v>
      </c>
      <c r="M78" s="35">
        <f t="shared" si="35"/>
        <v>2030</v>
      </c>
      <c r="N78" s="35">
        <f t="shared" si="35"/>
        <v>2031</v>
      </c>
      <c r="O78" s="35">
        <f t="shared" si="35"/>
        <v>2032</v>
      </c>
      <c r="P78" s="35">
        <f t="shared" si="35"/>
        <v>2033</v>
      </c>
      <c r="Q78" s="35">
        <f t="shared" si="35"/>
        <v>2034</v>
      </c>
      <c r="R78" s="35">
        <f t="shared" si="35"/>
        <v>2035</v>
      </c>
      <c r="S78" s="35">
        <f t="shared" si="35"/>
        <v>2036</v>
      </c>
      <c r="T78" s="35">
        <f t="shared" si="35"/>
        <v>2037</v>
      </c>
      <c r="U78" s="35">
        <f t="shared" si="35"/>
        <v>2038</v>
      </c>
      <c r="V78" s="35">
        <f t="shared" si="35"/>
        <v>2039</v>
      </c>
      <c r="W78" s="35">
        <f t="shared" si="35"/>
        <v>2040</v>
      </c>
      <c r="X78" s="35">
        <f t="shared" si="35"/>
        <v>2041</v>
      </c>
      <c r="Y78" s="35">
        <f t="shared" si="35"/>
        <v>2042</v>
      </c>
      <c r="Z78" s="35">
        <f t="shared" si="35"/>
        <v>2043</v>
      </c>
      <c r="AA78" s="35">
        <f t="shared" si="35"/>
        <v>2044</v>
      </c>
      <c r="AB78" s="35">
        <f t="shared" si="35"/>
        <v>2045</v>
      </c>
      <c r="AC78" s="35">
        <f t="shared" si="35"/>
        <v>2046</v>
      </c>
      <c r="AD78" s="35">
        <f t="shared" si="35"/>
        <v>2047</v>
      </c>
      <c r="AE78" s="35">
        <f t="shared" si="35"/>
        <v>2048</v>
      </c>
      <c r="AF78" s="35">
        <f t="shared" si="35"/>
        <v>2049</v>
      </c>
      <c r="AG78" s="35">
        <f t="shared" si="35"/>
        <v>2050</v>
      </c>
      <c r="AH78" s="35">
        <f t="shared" si="35"/>
        <v>2051</v>
      </c>
    </row>
    <row r="79" spans="2:34" x14ac:dyDescent="0.2">
      <c r="B79" s="23" t="e">
        <f>'General inputs'!#REF!</f>
        <v>#REF!</v>
      </c>
      <c r="C79" s="5"/>
      <c r="D79" s="5"/>
      <c r="E79" s="51" t="e">
        <f t="shared" ref="E79:E84" si="36">E44*E$76</f>
        <v>#VALUE!</v>
      </c>
      <c r="F79" s="51" t="e">
        <f t="shared" ref="F79:F84" si="37">(E79+F44)*F$76</f>
        <v>#VALUE!</v>
      </c>
      <c r="G79" s="51" t="e">
        <f t="shared" ref="G79:AH84" si="38">(F79+G44)*G$76</f>
        <v>#VALUE!</v>
      </c>
      <c r="H79" s="51" t="e">
        <f t="shared" si="38"/>
        <v>#VALUE!</v>
      </c>
      <c r="I79" s="51" t="e">
        <f t="shared" si="38"/>
        <v>#VALUE!</v>
      </c>
      <c r="J79" s="51" t="e">
        <f t="shared" si="38"/>
        <v>#VALUE!</v>
      </c>
      <c r="K79" s="51" t="e">
        <f t="shared" si="38"/>
        <v>#VALUE!</v>
      </c>
      <c r="L79" s="51" t="e">
        <f t="shared" si="38"/>
        <v>#VALUE!</v>
      </c>
      <c r="M79" s="51" t="e">
        <f t="shared" si="38"/>
        <v>#VALUE!</v>
      </c>
      <c r="N79" s="51" t="e">
        <f t="shared" si="38"/>
        <v>#VALUE!</v>
      </c>
      <c r="O79" s="51" t="e">
        <f t="shared" si="38"/>
        <v>#VALUE!</v>
      </c>
      <c r="P79" s="51" t="e">
        <f t="shared" si="38"/>
        <v>#VALUE!</v>
      </c>
      <c r="Q79" s="51" t="e">
        <f t="shared" si="38"/>
        <v>#VALUE!</v>
      </c>
      <c r="R79" s="51" t="e">
        <f t="shared" si="38"/>
        <v>#VALUE!</v>
      </c>
      <c r="S79" s="51" t="e">
        <f t="shared" si="38"/>
        <v>#VALUE!</v>
      </c>
      <c r="T79" s="51" t="e">
        <f t="shared" si="38"/>
        <v>#VALUE!</v>
      </c>
      <c r="U79" s="51" t="e">
        <f t="shared" si="38"/>
        <v>#VALUE!</v>
      </c>
      <c r="V79" s="51" t="e">
        <f t="shared" si="38"/>
        <v>#VALUE!</v>
      </c>
      <c r="W79" s="51" t="e">
        <f t="shared" si="38"/>
        <v>#VALUE!</v>
      </c>
      <c r="X79" s="51" t="e">
        <f t="shared" si="38"/>
        <v>#VALUE!</v>
      </c>
      <c r="Y79" s="51" t="e">
        <f t="shared" si="38"/>
        <v>#VALUE!</v>
      </c>
      <c r="Z79" s="51" t="e">
        <f t="shared" si="38"/>
        <v>#VALUE!</v>
      </c>
      <c r="AA79" s="51" t="e">
        <f t="shared" si="38"/>
        <v>#VALUE!</v>
      </c>
      <c r="AB79" s="51" t="e">
        <f t="shared" si="38"/>
        <v>#VALUE!</v>
      </c>
      <c r="AC79" s="51" t="e">
        <f t="shared" si="38"/>
        <v>#VALUE!</v>
      </c>
      <c r="AD79" s="51" t="e">
        <f t="shared" si="38"/>
        <v>#VALUE!</v>
      </c>
      <c r="AE79" s="51" t="e">
        <f t="shared" si="38"/>
        <v>#VALUE!</v>
      </c>
      <c r="AF79" s="51" t="e">
        <f t="shared" si="38"/>
        <v>#VALUE!</v>
      </c>
      <c r="AG79" s="51" t="e">
        <f t="shared" si="38"/>
        <v>#VALUE!</v>
      </c>
      <c r="AH79" s="51" t="e">
        <f t="shared" si="38"/>
        <v>#VALUE!</v>
      </c>
    </row>
    <row r="80" spans="2:34" x14ac:dyDescent="0.2">
      <c r="B80" s="23" t="e">
        <f>'General inputs'!#REF!</f>
        <v>#REF!</v>
      </c>
      <c r="C80" s="5"/>
      <c r="D80" s="5"/>
      <c r="E80" s="51" t="e">
        <f t="shared" si="36"/>
        <v>#VALUE!</v>
      </c>
      <c r="F80" s="51" t="e">
        <f t="shared" si="37"/>
        <v>#VALUE!</v>
      </c>
      <c r="G80" s="51" t="e">
        <f t="shared" ref="G80:U80" si="39">(F80+G45)*G$76</f>
        <v>#VALUE!</v>
      </c>
      <c r="H80" s="51" t="e">
        <f t="shared" si="39"/>
        <v>#VALUE!</v>
      </c>
      <c r="I80" s="51" t="e">
        <f t="shared" si="39"/>
        <v>#VALUE!</v>
      </c>
      <c r="J80" s="51" t="e">
        <f t="shared" si="39"/>
        <v>#VALUE!</v>
      </c>
      <c r="K80" s="51" t="e">
        <f t="shared" si="39"/>
        <v>#VALUE!</v>
      </c>
      <c r="L80" s="51" t="e">
        <f t="shared" si="39"/>
        <v>#VALUE!</v>
      </c>
      <c r="M80" s="51" t="e">
        <f t="shared" si="39"/>
        <v>#VALUE!</v>
      </c>
      <c r="N80" s="51" t="e">
        <f t="shared" si="39"/>
        <v>#VALUE!</v>
      </c>
      <c r="O80" s="51" t="e">
        <f t="shared" si="39"/>
        <v>#VALUE!</v>
      </c>
      <c r="P80" s="51" t="e">
        <f t="shared" si="39"/>
        <v>#VALUE!</v>
      </c>
      <c r="Q80" s="51" t="e">
        <f t="shared" si="39"/>
        <v>#VALUE!</v>
      </c>
      <c r="R80" s="51" t="e">
        <f t="shared" si="39"/>
        <v>#VALUE!</v>
      </c>
      <c r="S80" s="51" t="e">
        <f t="shared" si="39"/>
        <v>#VALUE!</v>
      </c>
      <c r="T80" s="51" t="e">
        <f t="shared" si="39"/>
        <v>#VALUE!</v>
      </c>
      <c r="U80" s="51" t="e">
        <f t="shared" si="39"/>
        <v>#VALUE!</v>
      </c>
      <c r="V80" s="51" t="e">
        <f t="shared" si="38"/>
        <v>#VALUE!</v>
      </c>
      <c r="W80" s="51" t="e">
        <f t="shared" si="38"/>
        <v>#VALUE!</v>
      </c>
      <c r="X80" s="51" t="e">
        <f t="shared" si="38"/>
        <v>#VALUE!</v>
      </c>
      <c r="Y80" s="51" t="e">
        <f t="shared" si="38"/>
        <v>#VALUE!</v>
      </c>
      <c r="Z80" s="51" t="e">
        <f t="shared" si="38"/>
        <v>#VALUE!</v>
      </c>
      <c r="AA80" s="51" t="e">
        <f t="shared" si="38"/>
        <v>#VALUE!</v>
      </c>
      <c r="AB80" s="51" t="e">
        <f t="shared" si="38"/>
        <v>#VALUE!</v>
      </c>
      <c r="AC80" s="51" t="e">
        <f t="shared" si="38"/>
        <v>#VALUE!</v>
      </c>
      <c r="AD80" s="51" t="e">
        <f t="shared" si="38"/>
        <v>#VALUE!</v>
      </c>
      <c r="AE80" s="51" t="e">
        <f t="shared" si="38"/>
        <v>#VALUE!</v>
      </c>
      <c r="AF80" s="51" t="e">
        <f t="shared" si="38"/>
        <v>#VALUE!</v>
      </c>
      <c r="AG80" s="51" t="e">
        <f t="shared" si="38"/>
        <v>#VALUE!</v>
      </c>
      <c r="AH80" s="51" t="e">
        <f t="shared" si="38"/>
        <v>#VALUE!</v>
      </c>
    </row>
    <row r="81" spans="2:34" x14ac:dyDescent="0.2">
      <c r="B81" s="23" t="e">
        <f>'General inputs'!#REF!</f>
        <v>#REF!</v>
      </c>
      <c r="C81" s="5"/>
      <c r="D81" s="5"/>
      <c r="E81" s="51" t="e">
        <f t="shared" si="36"/>
        <v>#VALUE!</v>
      </c>
      <c r="F81" s="51" t="e">
        <f t="shared" si="37"/>
        <v>#VALUE!</v>
      </c>
      <c r="G81" s="51" t="e">
        <f t="shared" si="38"/>
        <v>#VALUE!</v>
      </c>
      <c r="H81" s="51" t="e">
        <f t="shared" si="38"/>
        <v>#VALUE!</v>
      </c>
      <c r="I81" s="51" t="e">
        <f t="shared" si="38"/>
        <v>#VALUE!</v>
      </c>
      <c r="J81" s="51" t="e">
        <f t="shared" si="38"/>
        <v>#VALUE!</v>
      </c>
      <c r="K81" s="51" t="e">
        <f t="shared" si="38"/>
        <v>#VALUE!</v>
      </c>
      <c r="L81" s="51" t="e">
        <f t="shared" si="38"/>
        <v>#VALUE!</v>
      </c>
      <c r="M81" s="51" t="e">
        <f t="shared" si="38"/>
        <v>#VALUE!</v>
      </c>
      <c r="N81" s="51" t="e">
        <f t="shared" si="38"/>
        <v>#VALUE!</v>
      </c>
      <c r="O81" s="51" t="e">
        <f t="shared" si="38"/>
        <v>#VALUE!</v>
      </c>
      <c r="P81" s="51" t="e">
        <f t="shared" si="38"/>
        <v>#VALUE!</v>
      </c>
      <c r="Q81" s="51" t="e">
        <f t="shared" si="38"/>
        <v>#VALUE!</v>
      </c>
      <c r="R81" s="51" t="e">
        <f t="shared" si="38"/>
        <v>#VALUE!</v>
      </c>
      <c r="S81" s="51" t="e">
        <f t="shared" si="38"/>
        <v>#VALUE!</v>
      </c>
      <c r="T81" s="51" t="e">
        <f t="shared" si="38"/>
        <v>#VALUE!</v>
      </c>
      <c r="U81" s="51" t="e">
        <f t="shared" si="38"/>
        <v>#VALUE!</v>
      </c>
      <c r="V81" s="51" t="e">
        <f t="shared" si="38"/>
        <v>#VALUE!</v>
      </c>
      <c r="W81" s="51" t="e">
        <f t="shared" si="38"/>
        <v>#VALUE!</v>
      </c>
      <c r="X81" s="51" t="e">
        <f t="shared" si="38"/>
        <v>#VALUE!</v>
      </c>
      <c r="Y81" s="51" t="e">
        <f t="shared" si="38"/>
        <v>#VALUE!</v>
      </c>
      <c r="Z81" s="51" t="e">
        <f t="shared" si="38"/>
        <v>#VALUE!</v>
      </c>
      <c r="AA81" s="51" t="e">
        <f t="shared" si="38"/>
        <v>#VALUE!</v>
      </c>
      <c r="AB81" s="51" t="e">
        <f t="shared" si="38"/>
        <v>#VALUE!</v>
      </c>
      <c r="AC81" s="51" t="e">
        <f t="shared" si="38"/>
        <v>#VALUE!</v>
      </c>
      <c r="AD81" s="51" t="e">
        <f t="shared" si="38"/>
        <v>#VALUE!</v>
      </c>
      <c r="AE81" s="51" t="e">
        <f t="shared" si="38"/>
        <v>#VALUE!</v>
      </c>
      <c r="AF81" s="51" t="e">
        <f t="shared" si="38"/>
        <v>#VALUE!</v>
      </c>
      <c r="AG81" s="51" t="e">
        <f t="shared" si="38"/>
        <v>#VALUE!</v>
      </c>
      <c r="AH81" s="51" t="e">
        <f t="shared" si="38"/>
        <v>#VALUE!</v>
      </c>
    </row>
    <row r="82" spans="2:34" x14ac:dyDescent="0.2">
      <c r="B82" s="23" t="e">
        <f>'General inputs'!#REF!</f>
        <v>#REF!</v>
      </c>
      <c r="C82" s="5"/>
      <c r="D82" s="5"/>
      <c r="E82" s="51" t="e">
        <f t="shared" si="36"/>
        <v>#VALUE!</v>
      </c>
      <c r="F82" s="51" t="e">
        <f t="shared" si="37"/>
        <v>#VALUE!</v>
      </c>
      <c r="G82" s="51" t="e">
        <f t="shared" si="38"/>
        <v>#VALUE!</v>
      </c>
      <c r="H82" s="51" t="e">
        <f t="shared" si="38"/>
        <v>#VALUE!</v>
      </c>
      <c r="I82" s="51" t="e">
        <f t="shared" si="38"/>
        <v>#VALUE!</v>
      </c>
      <c r="J82" s="51" t="e">
        <f t="shared" si="38"/>
        <v>#VALUE!</v>
      </c>
      <c r="K82" s="51" t="e">
        <f t="shared" si="38"/>
        <v>#VALUE!</v>
      </c>
      <c r="L82" s="51" t="e">
        <f t="shared" si="38"/>
        <v>#VALUE!</v>
      </c>
      <c r="M82" s="51" t="e">
        <f t="shared" si="38"/>
        <v>#VALUE!</v>
      </c>
      <c r="N82" s="51" t="e">
        <f t="shared" si="38"/>
        <v>#VALUE!</v>
      </c>
      <c r="O82" s="51" t="e">
        <f t="shared" si="38"/>
        <v>#VALUE!</v>
      </c>
      <c r="P82" s="51" t="e">
        <f t="shared" si="38"/>
        <v>#VALUE!</v>
      </c>
      <c r="Q82" s="51" t="e">
        <f t="shared" si="38"/>
        <v>#VALUE!</v>
      </c>
      <c r="R82" s="51" t="e">
        <f t="shared" si="38"/>
        <v>#VALUE!</v>
      </c>
      <c r="S82" s="51" t="e">
        <f t="shared" si="38"/>
        <v>#VALUE!</v>
      </c>
      <c r="T82" s="51" t="e">
        <f t="shared" si="38"/>
        <v>#VALUE!</v>
      </c>
      <c r="U82" s="51" t="e">
        <f t="shared" si="38"/>
        <v>#VALUE!</v>
      </c>
      <c r="V82" s="51" t="e">
        <f t="shared" si="38"/>
        <v>#VALUE!</v>
      </c>
      <c r="W82" s="51" t="e">
        <f t="shared" si="38"/>
        <v>#VALUE!</v>
      </c>
      <c r="X82" s="51" t="e">
        <f t="shared" si="38"/>
        <v>#VALUE!</v>
      </c>
      <c r="Y82" s="51" t="e">
        <f t="shared" si="38"/>
        <v>#VALUE!</v>
      </c>
      <c r="Z82" s="51" t="e">
        <f t="shared" si="38"/>
        <v>#VALUE!</v>
      </c>
      <c r="AA82" s="51" t="e">
        <f t="shared" si="38"/>
        <v>#VALUE!</v>
      </c>
      <c r="AB82" s="51" t="e">
        <f t="shared" si="38"/>
        <v>#VALUE!</v>
      </c>
      <c r="AC82" s="51" t="e">
        <f t="shared" si="38"/>
        <v>#VALUE!</v>
      </c>
      <c r="AD82" s="51" t="e">
        <f t="shared" si="38"/>
        <v>#VALUE!</v>
      </c>
      <c r="AE82" s="51" t="e">
        <f t="shared" si="38"/>
        <v>#VALUE!</v>
      </c>
      <c r="AF82" s="51" t="e">
        <f t="shared" si="38"/>
        <v>#VALUE!</v>
      </c>
      <c r="AG82" s="51" t="e">
        <f t="shared" si="38"/>
        <v>#VALUE!</v>
      </c>
      <c r="AH82" s="51" t="e">
        <f t="shared" si="38"/>
        <v>#VALUE!</v>
      </c>
    </row>
    <row r="83" spans="2:34" x14ac:dyDescent="0.2">
      <c r="B83" s="23" t="e">
        <f>'General inputs'!#REF!</f>
        <v>#REF!</v>
      </c>
      <c r="C83" s="5"/>
      <c r="D83" s="5"/>
      <c r="E83" s="51" t="e">
        <f t="shared" si="36"/>
        <v>#VALUE!</v>
      </c>
      <c r="F83" s="51" t="e">
        <f t="shared" si="37"/>
        <v>#VALUE!</v>
      </c>
      <c r="G83" s="51" t="e">
        <f t="shared" si="38"/>
        <v>#VALUE!</v>
      </c>
      <c r="H83" s="51" t="e">
        <f t="shared" si="38"/>
        <v>#VALUE!</v>
      </c>
      <c r="I83" s="51" t="e">
        <f t="shared" si="38"/>
        <v>#VALUE!</v>
      </c>
      <c r="J83" s="51" t="e">
        <f t="shared" si="38"/>
        <v>#VALUE!</v>
      </c>
      <c r="K83" s="51" t="e">
        <f t="shared" si="38"/>
        <v>#VALUE!</v>
      </c>
      <c r="L83" s="51" t="e">
        <f t="shared" si="38"/>
        <v>#VALUE!</v>
      </c>
      <c r="M83" s="51" t="e">
        <f t="shared" si="38"/>
        <v>#VALUE!</v>
      </c>
      <c r="N83" s="51" t="e">
        <f t="shared" si="38"/>
        <v>#VALUE!</v>
      </c>
      <c r="O83" s="51" t="e">
        <f t="shared" si="38"/>
        <v>#VALUE!</v>
      </c>
      <c r="P83" s="51" t="e">
        <f t="shared" si="38"/>
        <v>#VALUE!</v>
      </c>
      <c r="Q83" s="51" t="e">
        <f t="shared" si="38"/>
        <v>#VALUE!</v>
      </c>
      <c r="R83" s="51" t="e">
        <f t="shared" si="38"/>
        <v>#VALUE!</v>
      </c>
      <c r="S83" s="51" t="e">
        <f t="shared" si="38"/>
        <v>#VALUE!</v>
      </c>
      <c r="T83" s="51" t="e">
        <f t="shared" si="38"/>
        <v>#VALUE!</v>
      </c>
      <c r="U83" s="51" t="e">
        <f t="shared" si="38"/>
        <v>#VALUE!</v>
      </c>
      <c r="V83" s="51" t="e">
        <f t="shared" si="38"/>
        <v>#VALUE!</v>
      </c>
      <c r="W83" s="51" t="e">
        <f t="shared" si="38"/>
        <v>#VALUE!</v>
      </c>
      <c r="X83" s="51" t="e">
        <f t="shared" si="38"/>
        <v>#VALUE!</v>
      </c>
      <c r="Y83" s="51" t="e">
        <f t="shared" si="38"/>
        <v>#VALUE!</v>
      </c>
      <c r="Z83" s="51" t="e">
        <f t="shared" si="38"/>
        <v>#VALUE!</v>
      </c>
      <c r="AA83" s="51" t="e">
        <f t="shared" si="38"/>
        <v>#VALUE!</v>
      </c>
      <c r="AB83" s="51" t="e">
        <f t="shared" si="38"/>
        <v>#VALUE!</v>
      </c>
      <c r="AC83" s="51" t="e">
        <f t="shared" si="38"/>
        <v>#VALUE!</v>
      </c>
      <c r="AD83" s="51" t="e">
        <f t="shared" si="38"/>
        <v>#VALUE!</v>
      </c>
      <c r="AE83" s="51" t="e">
        <f t="shared" si="38"/>
        <v>#VALUE!</v>
      </c>
      <c r="AF83" s="51" t="e">
        <f t="shared" si="38"/>
        <v>#VALUE!</v>
      </c>
      <c r="AG83" s="51" t="e">
        <f t="shared" si="38"/>
        <v>#VALUE!</v>
      </c>
      <c r="AH83" s="51" t="e">
        <f t="shared" si="38"/>
        <v>#VALUE!</v>
      </c>
    </row>
    <row r="84" spans="2:34" x14ac:dyDescent="0.2">
      <c r="B84" s="23" t="e">
        <f>'General inputs'!#REF!</f>
        <v>#REF!</v>
      </c>
      <c r="C84" s="5"/>
      <c r="D84" s="5"/>
      <c r="E84" s="51" t="e">
        <f t="shared" si="36"/>
        <v>#VALUE!</v>
      </c>
      <c r="F84" s="51" t="e">
        <f t="shared" si="37"/>
        <v>#VALUE!</v>
      </c>
      <c r="G84" s="51" t="e">
        <f t="shared" si="38"/>
        <v>#VALUE!</v>
      </c>
      <c r="H84" s="51" t="e">
        <f t="shared" si="38"/>
        <v>#VALUE!</v>
      </c>
      <c r="I84" s="51" t="e">
        <f t="shared" si="38"/>
        <v>#VALUE!</v>
      </c>
      <c r="J84" s="51" t="e">
        <f t="shared" si="38"/>
        <v>#VALUE!</v>
      </c>
      <c r="K84" s="51" t="e">
        <f t="shared" si="38"/>
        <v>#VALUE!</v>
      </c>
      <c r="L84" s="51" t="e">
        <f t="shared" si="38"/>
        <v>#VALUE!</v>
      </c>
      <c r="M84" s="51" t="e">
        <f t="shared" si="38"/>
        <v>#VALUE!</v>
      </c>
      <c r="N84" s="51" t="e">
        <f t="shared" si="38"/>
        <v>#VALUE!</v>
      </c>
      <c r="O84" s="51" t="e">
        <f t="shared" si="38"/>
        <v>#VALUE!</v>
      </c>
      <c r="P84" s="51" t="e">
        <f t="shared" si="38"/>
        <v>#VALUE!</v>
      </c>
      <c r="Q84" s="51" t="e">
        <f t="shared" si="38"/>
        <v>#VALUE!</v>
      </c>
      <c r="R84" s="51" t="e">
        <f t="shared" si="38"/>
        <v>#VALUE!</v>
      </c>
      <c r="S84" s="51" t="e">
        <f t="shared" si="38"/>
        <v>#VALUE!</v>
      </c>
      <c r="T84" s="51" t="e">
        <f t="shared" si="38"/>
        <v>#VALUE!</v>
      </c>
      <c r="U84" s="51" t="e">
        <f t="shared" si="38"/>
        <v>#VALUE!</v>
      </c>
      <c r="V84" s="51" t="e">
        <f t="shared" si="38"/>
        <v>#VALUE!</v>
      </c>
      <c r="W84" s="51" t="e">
        <f t="shared" si="38"/>
        <v>#VALUE!</v>
      </c>
      <c r="X84" s="51" t="e">
        <f t="shared" si="38"/>
        <v>#VALUE!</v>
      </c>
      <c r="Y84" s="51" t="e">
        <f t="shared" si="38"/>
        <v>#VALUE!</v>
      </c>
      <c r="Z84" s="51" t="e">
        <f t="shared" si="38"/>
        <v>#VALUE!</v>
      </c>
      <c r="AA84" s="51" t="e">
        <f t="shared" si="38"/>
        <v>#VALUE!</v>
      </c>
      <c r="AB84" s="51" t="e">
        <f t="shared" si="38"/>
        <v>#VALUE!</v>
      </c>
      <c r="AC84" s="51" t="e">
        <f t="shared" si="38"/>
        <v>#VALUE!</v>
      </c>
      <c r="AD84" s="51" t="e">
        <f t="shared" si="38"/>
        <v>#VALUE!</v>
      </c>
      <c r="AE84" s="51" t="e">
        <f t="shared" si="38"/>
        <v>#VALUE!</v>
      </c>
      <c r="AF84" s="51" t="e">
        <f t="shared" si="38"/>
        <v>#VALUE!</v>
      </c>
      <c r="AG84" s="51" t="e">
        <f t="shared" si="38"/>
        <v>#VALUE!</v>
      </c>
      <c r="AH84" s="51" t="e">
        <f t="shared" si="38"/>
        <v>#VALUE!</v>
      </c>
    </row>
    <row r="85" spans="2:34" x14ac:dyDescent="0.2">
      <c r="B85" s="28"/>
    </row>
    <row r="86" spans="2:34" ht="15" x14ac:dyDescent="0.25">
      <c r="B86" s="53" t="str">
        <f>$D$4</f>
        <v>Option 5B</v>
      </c>
      <c r="C86" s="52" t="e">
        <f>'General inputs'!#REF!</f>
        <v>#REF!</v>
      </c>
      <c r="D86" s="52"/>
      <c r="E86" s="35">
        <f>FirstYear</f>
        <v>2022</v>
      </c>
      <c r="F86" s="35">
        <f t="shared" ref="F86:AH86" si="40">E86+1</f>
        <v>2023</v>
      </c>
      <c r="G86" s="35">
        <f t="shared" si="40"/>
        <v>2024</v>
      </c>
      <c r="H86" s="35">
        <f t="shared" si="40"/>
        <v>2025</v>
      </c>
      <c r="I86" s="35">
        <f t="shared" si="40"/>
        <v>2026</v>
      </c>
      <c r="J86" s="35">
        <f t="shared" si="40"/>
        <v>2027</v>
      </c>
      <c r="K86" s="35">
        <f t="shared" si="40"/>
        <v>2028</v>
      </c>
      <c r="L86" s="35">
        <f t="shared" si="40"/>
        <v>2029</v>
      </c>
      <c r="M86" s="35">
        <f t="shared" si="40"/>
        <v>2030</v>
      </c>
      <c r="N86" s="35">
        <f t="shared" si="40"/>
        <v>2031</v>
      </c>
      <c r="O86" s="35">
        <f t="shared" si="40"/>
        <v>2032</v>
      </c>
      <c r="P86" s="35">
        <f t="shared" si="40"/>
        <v>2033</v>
      </c>
      <c r="Q86" s="35">
        <f t="shared" si="40"/>
        <v>2034</v>
      </c>
      <c r="R86" s="35">
        <f t="shared" si="40"/>
        <v>2035</v>
      </c>
      <c r="S86" s="35">
        <f t="shared" si="40"/>
        <v>2036</v>
      </c>
      <c r="T86" s="35">
        <f t="shared" si="40"/>
        <v>2037</v>
      </c>
      <c r="U86" s="35">
        <f t="shared" si="40"/>
        <v>2038</v>
      </c>
      <c r="V86" s="35">
        <f t="shared" si="40"/>
        <v>2039</v>
      </c>
      <c r="W86" s="35">
        <f t="shared" si="40"/>
        <v>2040</v>
      </c>
      <c r="X86" s="35">
        <f t="shared" si="40"/>
        <v>2041</v>
      </c>
      <c r="Y86" s="35">
        <f t="shared" si="40"/>
        <v>2042</v>
      </c>
      <c r="Z86" s="35">
        <f t="shared" si="40"/>
        <v>2043</v>
      </c>
      <c r="AA86" s="35">
        <f t="shared" si="40"/>
        <v>2044</v>
      </c>
      <c r="AB86" s="35">
        <f t="shared" si="40"/>
        <v>2045</v>
      </c>
      <c r="AC86" s="35">
        <f t="shared" si="40"/>
        <v>2046</v>
      </c>
      <c r="AD86" s="35">
        <f t="shared" si="40"/>
        <v>2047</v>
      </c>
      <c r="AE86" s="35">
        <f t="shared" si="40"/>
        <v>2048</v>
      </c>
      <c r="AF86" s="35">
        <f t="shared" si="40"/>
        <v>2049</v>
      </c>
      <c r="AG86" s="35">
        <f t="shared" si="40"/>
        <v>2050</v>
      </c>
      <c r="AH86" s="35">
        <f t="shared" si="40"/>
        <v>2051</v>
      </c>
    </row>
    <row r="87" spans="2:34" x14ac:dyDescent="0.2">
      <c r="B87" s="23" t="e">
        <f>'General inputs'!#REF!</f>
        <v>#REF!</v>
      </c>
      <c r="C87" s="5"/>
      <c r="D87" s="5"/>
      <c r="E87" s="51" t="e">
        <f t="shared" ref="E87:E92" si="41">E52*E$76</f>
        <v>#VALUE!</v>
      </c>
      <c r="F87" s="51" t="e">
        <f>(E87+F52)*F$76</f>
        <v>#VALUE!</v>
      </c>
      <c r="G87" s="51" t="e">
        <f t="shared" ref="G87:AH87" si="42">(F87+G52)*G$76</f>
        <v>#VALUE!</v>
      </c>
      <c r="H87" s="51" t="e">
        <f t="shared" si="42"/>
        <v>#VALUE!</v>
      </c>
      <c r="I87" s="51" t="e">
        <f t="shared" si="42"/>
        <v>#VALUE!</v>
      </c>
      <c r="J87" s="51" t="e">
        <f t="shared" si="42"/>
        <v>#VALUE!</v>
      </c>
      <c r="K87" s="51" t="e">
        <f t="shared" si="42"/>
        <v>#VALUE!</v>
      </c>
      <c r="L87" s="51" t="e">
        <f t="shared" si="42"/>
        <v>#VALUE!</v>
      </c>
      <c r="M87" s="51" t="e">
        <f t="shared" si="42"/>
        <v>#VALUE!</v>
      </c>
      <c r="N87" s="51" t="e">
        <f t="shared" si="42"/>
        <v>#VALUE!</v>
      </c>
      <c r="O87" s="51" t="e">
        <f t="shared" si="42"/>
        <v>#VALUE!</v>
      </c>
      <c r="P87" s="51" t="e">
        <f t="shared" si="42"/>
        <v>#VALUE!</v>
      </c>
      <c r="Q87" s="51" t="e">
        <f t="shared" si="42"/>
        <v>#VALUE!</v>
      </c>
      <c r="R87" s="51" t="e">
        <f t="shared" si="42"/>
        <v>#VALUE!</v>
      </c>
      <c r="S87" s="51" t="e">
        <f t="shared" si="42"/>
        <v>#VALUE!</v>
      </c>
      <c r="T87" s="51" t="e">
        <f t="shared" si="42"/>
        <v>#VALUE!</v>
      </c>
      <c r="U87" s="51" t="e">
        <f t="shared" si="42"/>
        <v>#VALUE!</v>
      </c>
      <c r="V87" s="51" t="e">
        <f t="shared" si="42"/>
        <v>#VALUE!</v>
      </c>
      <c r="W87" s="51" t="e">
        <f t="shared" si="42"/>
        <v>#VALUE!</v>
      </c>
      <c r="X87" s="51" t="e">
        <f t="shared" si="42"/>
        <v>#VALUE!</v>
      </c>
      <c r="Y87" s="51" t="e">
        <f t="shared" si="42"/>
        <v>#VALUE!</v>
      </c>
      <c r="Z87" s="51" t="e">
        <f t="shared" si="42"/>
        <v>#VALUE!</v>
      </c>
      <c r="AA87" s="51" t="e">
        <f t="shared" si="42"/>
        <v>#VALUE!</v>
      </c>
      <c r="AB87" s="51" t="e">
        <f t="shared" si="42"/>
        <v>#VALUE!</v>
      </c>
      <c r="AC87" s="51" t="e">
        <f t="shared" si="42"/>
        <v>#VALUE!</v>
      </c>
      <c r="AD87" s="51" t="e">
        <f t="shared" si="42"/>
        <v>#VALUE!</v>
      </c>
      <c r="AE87" s="51" t="e">
        <f t="shared" si="42"/>
        <v>#VALUE!</v>
      </c>
      <c r="AF87" s="51" t="e">
        <f t="shared" si="42"/>
        <v>#VALUE!</v>
      </c>
      <c r="AG87" s="51" t="e">
        <f t="shared" si="42"/>
        <v>#VALUE!</v>
      </c>
      <c r="AH87" s="51" t="e">
        <f t="shared" si="42"/>
        <v>#VALUE!</v>
      </c>
    </row>
    <row r="88" spans="2:34" x14ac:dyDescent="0.2">
      <c r="B88" s="23" t="e">
        <f>'General inputs'!#REF!</f>
        <v>#REF!</v>
      </c>
      <c r="C88" s="5"/>
      <c r="D88" s="5"/>
      <c r="E88" s="51" t="e">
        <f t="shared" si="41"/>
        <v>#VALUE!</v>
      </c>
      <c r="F88" s="51" t="e">
        <f t="shared" ref="F88:AH88" si="43">(E88+F53)*F$76</f>
        <v>#VALUE!</v>
      </c>
      <c r="G88" s="51" t="e">
        <f t="shared" si="43"/>
        <v>#VALUE!</v>
      </c>
      <c r="H88" s="51" t="e">
        <f t="shared" si="43"/>
        <v>#VALUE!</v>
      </c>
      <c r="I88" s="51" t="e">
        <f t="shared" si="43"/>
        <v>#VALUE!</v>
      </c>
      <c r="J88" s="51" t="e">
        <f t="shared" si="43"/>
        <v>#VALUE!</v>
      </c>
      <c r="K88" s="51" t="e">
        <f t="shared" si="43"/>
        <v>#VALUE!</v>
      </c>
      <c r="L88" s="51" t="e">
        <f t="shared" si="43"/>
        <v>#VALUE!</v>
      </c>
      <c r="M88" s="51" t="e">
        <f t="shared" si="43"/>
        <v>#VALUE!</v>
      </c>
      <c r="N88" s="51" t="e">
        <f t="shared" si="43"/>
        <v>#VALUE!</v>
      </c>
      <c r="O88" s="51" t="e">
        <f t="shared" si="43"/>
        <v>#VALUE!</v>
      </c>
      <c r="P88" s="51" t="e">
        <f t="shared" si="43"/>
        <v>#VALUE!</v>
      </c>
      <c r="Q88" s="51" t="e">
        <f t="shared" si="43"/>
        <v>#VALUE!</v>
      </c>
      <c r="R88" s="51" t="e">
        <f t="shared" si="43"/>
        <v>#VALUE!</v>
      </c>
      <c r="S88" s="51" t="e">
        <f t="shared" si="43"/>
        <v>#VALUE!</v>
      </c>
      <c r="T88" s="51" t="e">
        <f t="shared" si="43"/>
        <v>#VALUE!</v>
      </c>
      <c r="U88" s="51" t="e">
        <f t="shared" si="43"/>
        <v>#VALUE!</v>
      </c>
      <c r="V88" s="51" t="e">
        <f t="shared" si="43"/>
        <v>#VALUE!</v>
      </c>
      <c r="W88" s="51" t="e">
        <f t="shared" si="43"/>
        <v>#VALUE!</v>
      </c>
      <c r="X88" s="51" t="e">
        <f t="shared" si="43"/>
        <v>#VALUE!</v>
      </c>
      <c r="Y88" s="51" t="e">
        <f t="shared" si="43"/>
        <v>#VALUE!</v>
      </c>
      <c r="Z88" s="51" t="e">
        <f t="shared" si="43"/>
        <v>#VALUE!</v>
      </c>
      <c r="AA88" s="51" t="e">
        <f t="shared" si="43"/>
        <v>#VALUE!</v>
      </c>
      <c r="AB88" s="51" t="e">
        <f t="shared" si="43"/>
        <v>#VALUE!</v>
      </c>
      <c r="AC88" s="51" t="e">
        <f t="shared" si="43"/>
        <v>#VALUE!</v>
      </c>
      <c r="AD88" s="51" t="e">
        <f t="shared" si="43"/>
        <v>#VALUE!</v>
      </c>
      <c r="AE88" s="51" t="e">
        <f t="shared" si="43"/>
        <v>#VALUE!</v>
      </c>
      <c r="AF88" s="51" t="e">
        <f t="shared" si="43"/>
        <v>#VALUE!</v>
      </c>
      <c r="AG88" s="51" t="e">
        <f t="shared" si="43"/>
        <v>#VALUE!</v>
      </c>
      <c r="AH88" s="51" t="e">
        <f t="shared" si="43"/>
        <v>#VALUE!</v>
      </c>
    </row>
    <row r="89" spans="2:34" x14ac:dyDescent="0.2">
      <c r="B89" s="23" t="e">
        <f>'General inputs'!#REF!</f>
        <v>#REF!</v>
      </c>
      <c r="C89" s="5"/>
      <c r="D89" s="5"/>
      <c r="E89" s="51" t="e">
        <f t="shared" si="41"/>
        <v>#VALUE!</v>
      </c>
      <c r="F89" s="51" t="e">
        <f t="shared" ref="F89:AH89" si="44">(E89+F54)*F$76</f>
        <v>#VALUE!</v>
      </c>
      <c r="G89" s="51" t="e">
        <f t="shared" si="44"/>
        <v>#VALUE!</v>
      </c>
      <c r="H89" s="51" t="e">
        <f t="shared" si="44"/>
        <v>#VALUE!</v>
      </c>
      <c r="I89" s="51" t="e">
        <f t="shared" si="44"/>
        <v>#VALUE!</v>
      </c>
      <c r="J89" s="51" t="e">
        <f t="shared" si="44"/>
        <v>#VALUE!</v>
      </c>
      <c r="K89" s="51" t="e">
        <f t="shared" si="44"/>
        <v>#VALUE!</v>
      </c>
      <c r="L89" s="51" t="e">
        <f t="shared" si="44"/>
        <v>#VALUE!</v>
      </c>
      <c r="M89" s="51" t="e">
        <f t="shared" si="44"/>
        <v>#VALUE!</v>
      </c>
      <c r="N89" s="51" t="e">
        <f t="shared" si="44"/>
        <v>#VALUE!</v>
      </c>
      <c r="O89" s="51" t="e">
        <f t="shared" si="44"/>
        <v>#VALUE!</v>
      </c>
      <c r="P89" s="51" t="e">
        <f t="shared" si="44"/>
        <v>#VALUE!</v>
      </c>
      <c r="Q89" s="51" t="e">
        <f t="shared" si="44"/>
        <v>#VALUE!</v>
      </c>
      <c r="R89" s="51" t="e">
        <f t="shared" si="44"/>
        <v>#VALUE!</v>
      </c>
      <c r="S89" s="51" t="e">
        <f t="shared" si="44"/>
        <v>#VALUE!</v>
      </c>
      <c r="T89" s="51" t="e">
        <f t="shared" si="44"/>
        <v>#VALUE!</v>
      </c>
      <c r="U89" s="51" t="e">
        <f t="shared" si="44"/>
        <v>#VALUE!</v>
      </c>
      <c r="V89" s="51" t="e">
        <f t="shared" si="44"/>
        <v>#VALUE!</v>
      </c>
      <c r="W89" s="51" t="e">
        <f t="shared" si="44"/>
        <v>#VALUE!</v>
      </c>
      <c r="X89" s="51" t="e">
        <f t="shared" si="44"/>
        <v>#VALUE!</v>
      </c>
      <c r="Y89" s="51" t="e">
        <f t="shared" si="44"/>
        <v>#VALUE!</v>
      </c>
      <c r="Z89" s="51" t="e">
        <f t="shared" si="44"/>
        <v>#VALUE!</v>
      </c>
      <c r="AA89" s="51" t="e">
        <f t="shared" si="44"/>
        <v>#VALUE!</v>
      </c>
      <c r="AB89" s="51" t="e">
        <f t="shared" si="44"/>
        <v>#VALUE!</v>
      </c>
      <c r="AC89" s="51" t="e">
        <f t="shared" si="44"/>
        <v>#VALUE!</v>
      </c>
      <c r="AD89" s="51" t="e">
        <f t="shared" si="44"/>
        <v>#VALUE!</v>
      </c>
      <c r="AE89" s="51" t="e">
        <f t="shared" si="44"/>
        <v>#VALUE!</v>
      </c>
      <c r="AF89" s="51" t="e">
        <f t="shared" si="44"/>
        <v>#VALUE!</v>
      </c>
      <c r="AG89" s="51" t="e">
        <f t="shared" si="44"/>
        <v>#VALUE!</v>
      </c>
      <c r="AH89" s="51" t="e">
        <f t="shared" si="44"/>
        <v>#VALUE!</v>
      </c>
    </row>
    <row r="90" spans="2:34" x14ac:dyDescent="0.2">
      <c r="B90" s="23" t="e">
        <f>'General inputs'!#REF!</f>
        <v>#REF!</v>
      </c>
      <c r="C90" s="5"/>
      <c r="D90" s="5"/>
      <c r="E90" s="51" t="e">
        <f t="shared" si="41"/>
        <v>#VALUE!</v>
      </c>
      <c r="F90" s="51" t="e">
        <f t="shared" ref="F90:AH90" si="45">(E90+F55)*F$76</f>
        <v>#VALUE!</v>
      </c>
      <c r="G90" s="51" t="e">
        <f t="shared" si="45"/>
        <v>#VALUE!</v>
      </c>
      <c r="H90" s="51" t="e">
        <f t="shared" si="45"/>
        <v>#VALUE!</v>
      </c>
      <c r="I90" s="51" t="e">
        <f t="shared" si="45"/>
        <v>#VALUE!</v>
      </c>
      <c r="J90" s="51" t="e">
        <f t="shared" si="45"/>
        <v>#VALUE!</v>
      </c>
      <c r="K90" s="51" t="e">
        <f t="shared" si="45"/>
        <v>#VALUE!</v>
      </c>
      <c r="L90" s="51" t="e">
        <f t="shared" si="45"/>
        <v>#VALUE!</v>
      </c>
      <c r="M90" s="51" t="e">
        <f t="shared" si="45"/>
        <v>#VALUE!</v>
      </c>
      <c r="N90" s="51" t="e">
        <f t="shared" si="45"/>
        <v>#VALUE!</v>
      </c>
      <c r="O90" s="51" t="e">
        <f t="shared" si="45"/>
        <v>#VALUE!</v>
      </c>
      <c r="P90" s="51" t="e">
        <f t="shared" si="45"/>
        <v>#VALUE!</v>
      </c>
      <c r="Q90" s="51" t="e">
        <f t="shared" si="45"/>
        <v>#VALUE!</v>
      </c>
      <c r="R90" s="51" t="e">
        <f t="shared" si="45"/>
        <v>#VALUE!</v>
      </c>
      <c r="S90" s="51" t="e">
        <f t="shared" si="45"/>
        <v>#VALUE!</v>
      </c>
      <c r="T90" s="51" t="e">
        <f t="shared" si="45"/>
        <v>#VALUE!</v>
      </c>
      <c r="U90" s="51" t="e">
        <f t="shared" si="45"/>
        <v>#VALUE!</v>
      </c>
      <c r="V90" s="51" t="e">
        <f t="shared" si="45"/>
        <v>#VALUE!</v>
      </c>
      <c r="W90" s="51" t="e">
        <f t="shared" si="45"/>
        <v>#VALUE!</v>
      </c>
      <c r="X90" s="51" t="e">
        <f t="shared" si="45"/>
        <v>#VALUE!</v>
      </c>
      <c r="Y90" s="51" t="e">
        <f t="shared" si="45"/>
        <v>#VALUE!</v>
      </c>
      <c r="Z90" s="51" t="e">
        <f t="shared" si="45"/>
        <v>#VALUE!</v>
      </c>
      <c r="AA90" s="51" t="e">
        <f t="shared" si="45"/>
        <v>#VALUE!</v>
      </c>
      <c r="AB90" s="51" t="e">
        <f t="shared" si="45"/>
        <v>#VALUE!</v>
      </c>
      <c r="AC90" s="51" t="e">
        <f t="shared" si="45"/>
        <v>#VALUE!</v>
      </c>
      <c r="AD90" s="51" t="e">
        <f t="shared" si="45"/>
        <v>#VALUE!</v>
      </c>
      <c r="AE90" s="51" t="e">
        <f t="shared" si="45"/>
        <v>#VALUE!</v>
      </c>
      <c r="AF90" s="51" t="e">
        <f t="shared" si="45"/>
        <v>#VALUE!</v>
      </c>
      <c r="AG90" s="51" t="e">
        <f t="shared" si="45"/>
        <v>#VALUE!</v>
      </c>
      <c r="AH90" s="51" t="e">
        <f t="shared" si="45"/>
        <v>#VALUE!</v>
      </c>
    </row>
    <row r="91" spans="2:34" x14ac:dyDescent="0.2">
      <c r="B91" s="23" t="e">
        <f>'General inputs'!#REF!</f>
        <v>#REF!</v>
      </c>
      <c r="C91" s="5"/>
      <c r="D91" s="5"/>
      <c r="E91" s="51" t="e">
        <f t="shared" si="41"/>
        <v>#VALUE!</v>
      </c>
      <c r="F91" s="51" t="e">
        <f t="shared" ref="F91:AH91" si="46">(E91+F56)*F$76</f>
        <v>#VALUE!</v>
      </c>
      <c r="G91" s="51" t="e">
        <f t="shared" si="46"/>
        <v>#VALUE!</v>
      </c>
      <c r="H91" s="51" t="e">
        <f t="shared" si="46"/>
        <v>#VALUE!</v>
      </c>
      <c r="I91" s="51" t="e">
        <f t="shared" si="46"/>
        <v>#VALUE!</v>
      </c>
      <c r="J91" s="51" t="e">
        <f t="shared" si="46"/>
        <v>#VALUE!</v>
      </c>
      <c r="K91" s="51" t="e">
        <f t="shared" si="46"/>
        <v>#VALUE!</v>
      </c>
      <c r="L91" s="51" t="e">
        <f t="shared" si="46"/>
        <v>#VALUE!</v>
      </c>
      <c r="M91" s="51" t="e">
        <f t="shared" si="46"/>
        <v>#VALUE!</v>
      </c>
      <c r="N91" s="51" t="e">
        <f t="shared" si="46"/>
        <v>#VALUE!</v>
      </c>
      <c r="O91" s="51" t="e">
        <f t="shared" si="46"/>
        <v>#VALUE!</v>
      </c>
      <c r="P91" s="51" t="e">
        <f t="shared" si="46"/>
        <v>#VALUE!</v>
      </c>
      <c r="Q91" s="51" t="e">
        <f t="shared" si="46"/>
        <v>#VALUE!</v>
      </c>
      <c r="R91" s="51" t="e">
        <f t="shared" si="46"/>
        <v>#VALUE!</v>
      </c>
      <c r="S91" s="51" t="e">
        <f t="shared" si="46"/>
        <v>#VALUE!</v>
      </c>
      <c r="T91" s="51" t="e">
        <f t="shared" si="46"/>
        <v>#VALUE!</v>
      </c>
      <c r="U91" s="51" t="e">
        <f t="shared" si="46"/>
        <v>#VALUE!</v>
      </c>
      <c r="V91" s="51" t="e">
        <f t="shared" si="46"/>
        <v>#VALUE!</v>
      </c>
      <c r="W91" s="51" t="e">
        <f t="shared" si="46"/>
        <v>#VALUE!</v>
      </c>
      <c r="X91" s="51" t="e">
        <f t="shared" si="46"/>
        <v>#VALUE!</v>
      </c>
      <c r="Y91" s="51" t="e">
        <f t="shared" si="46"/>
        <v>#VALUE!</v>
      </c>
      <c r="Z91" s="51" t="e">
        <f t="shared" si="46"/>
        <v>#VALUE!</v>
      </c>
      <c r="AA91" s="51" t="e">
        <f t="shared" si="46"/>
        <v>#VALUE!</v>
      </c>
      <c r="AB91" s="51" t="e">
        <f t="shared" si="46"/>
        <v>#VALUE!</v>
      </c>
      <c r="AC91" s="51" t="e">
        <f t="shared" si="46"/>
        <v>#VALUE!</v>
      </c>
      <c r="AD91" s="51" t="e">
        <f t="shared" si="46"/>
        <v>#VALUE!</v>
      </c>
      <c r="AE91" s="51" t="e">
        <f t="shared" si="46"/>
        <v>#VALUE!</v>
      </c>
      <c r="AF91" s="51" t="e">
        <f t="shared" si="46"/>
        <v>#VALUE!</v>
      </c>
      <c r="AG91" s="51" t="e">
        <f t="shared" si="46"/>
        <v>#VALUE!</v>
      </c>
      <c r="AH91" s="51" t="e">
        <f t="shared" si="46"/>
        <v>#VALUE!</v>
      </c>
    </row>
    <row r="92" spans="2:34" x14ac:dyDescent="0.2">
      <c r="B92" s="23" t="e">
        <f>'General inputs'!#REF!</f>
        <v>#REF!</v>
      </c>
      <c r="C92" s="5"/>
      <c r="D92" s="5"/>
      <c r="E92" s="51" t="e">
        <f t="shared" si="41"/>
        <v>#VALUE!</v>
      </c>
      <c r="F92" s="51" t="e">
        <f t="shared" ref="F92:AH92" si="47">(E92+F57)*F$76</f>
        <v>#VALUE!</v>
      </c>
      <c r="G92" s="51" t="e">
        <f t="shared" si="47"/>
        <v>#VALUE!</v>
      </c>
      <c r="H92" s="51" t="e">
        <f t="shared" si="47"/>
        <v>#VALUE!</v>
      </c>
      <c r="I92" s="51" t="e">
        <f t="shared" si="47"/>
        <v>#VALUE!</v>
      </c>
      <c r="J92" s="51" t="e">
        <f t="shared" si="47"/>
        <v>#VALUE!</v>
      </c>
      <c r="K92" s="51" t="e">
        <f t="shared" si="47"/>
        <v>#VALUE!</v>
      </c>
      <c r="L92" s="51" t="e">
        <f t="shared" si="47"/>
        <v>#VALUE!</v>
      </c>
      <c r="M92" s="51" t="e">
        <f t="shared" si="47"/>
        <v>#VALUE!</v>
      </c>
      <c r="N92" s="51" t="e">
        <f t="shared" si="47"/>
        <v>#VALUE!</v>
      </c>
      <c r="O92" s="51" t="e">
        <f t="shared" si="47"/>
        <v>#VALUE!</v>
      </c>
      <c r="P92" s="51" t="e">
        <f t="shared" si="47"/>
        <v>#VALUE!</v>
      </c>
      <c r="Q92" s="51" t="e">
        <f t="shared" si="47"/>
        <v>#VALUE!</v>
      </c>
      <c r="R92" s="51" t="e">
        <f t="shared" si="47"/>
        <v>#VALUE!</v>
      </c>
      <c r="S92" s="51" t="e">
        <f t="shared" si="47"/>
        <v>#VALUE!</v>
      </c>
      <c r="T92" s="51" t="e">
        <f t="shared" si="47"/>
        <v>#VALUE!</v>
      </c>
      <c r="U92" s="51" t="e">
        <f t="shared" si="47"/>
        <v>#VALUE!</v>
      </c>
      <c r="V92" s="51" t="e">
        <f t="shared" si="47"/>
        <v>#VALUE!</v>
      </c>
      <c r="W92" s="51" t="e">
        <f t="shared" si="47"/>
        <v>#VALUE!</v>
      </c>
      <c r="X92" s="51" t="e">
        <f t="shared" si="47"/>
        <v>#VALUE!</v>
      </c>
      <c r="Y92" s="51" t="e">
        <f t="shared" si="47"/>
        <v>#VALUE!</v>
      </c>
      <c r="Z92" s="51" t="e">
        <f t="shared" si="47"/>
        <v>#VALUE!</v>
      </c>
      <c r="AA92" s="51" t="e">
        <f t="shared" si="47"/>
        <v>#VALUE!</v>
      </c>
      <c r="AB92" s="51" t="e">
        <f t="shared" si="47"/>
        <v>#VALUE!</v>
      </c>
      <c r="AC92" s="51" t="e">
        <f t="shared" si="47"/>
        <v>#VALUE!</v>
      </c>
      <c r="AD92" s="51" t="e">
        <f t="shared" si="47"/>
        <v>#VALUE!</v>
      </c>
      <c r="AE92" s="51" t="e">
        <f t="shared" si="47"/>
        <v>#VALUE!</v>
      </c>
      <c r="AF92" s="51" t="e">
        <f t="shared" si="47"/>
        <v>#VALUE!</v>
      </c>
      <c r="AG92" s="51" t="e">
        <f t="shared" si="47"/>
        <v>#VALUE!</v>
      </c>
      <c r="AH92" s="51" t="e">
        <f t="shared" si="47"/>
        <v>#VALUE!</v>
      </c>
    </row>
    <row r="94" spans="2:34" ht="15" x14ac:dyDescent="0.25">
      <c r="B94" s="53" t="str">
        <f>$D$4</f>
        <v>Option 5B</v>
      </c>
      <c r="C94" s="52" t="e">
        <f>'General inputs'!#REF!</f>
        <v>#REF!</v>
      </c>
      <c r="D94" s="52"/>
      <c r="E94" s="35">
        <f>FirstYear</f>
        <v>2022</v>
      </c>
      <c r="F94" s="35">
        <f t="shared" ref="F94:AH94" si="48">E94+1</f>
        <v>2023</v>
      </c>
      <c r="G94" s="35">
        <f t="shared" si="48"/>
        <v>2024</v>
      </c>
      <c r="H94" s="35">
        <f t="shared" si="48"/>
        <v>2025</v>
      </c>
      <c r="I94" s="35">
        <f t="shared" si="48"/>
        <v>2026</v>
      </c>
      <c r="J94" s="35">
        <f t="shared" si="48"/>
        <v>2027</v>
      </c>
      <c r="K94" s="35">
        <f t="shared" si="48"/>
        <v>2028</v>
      </c>
      <c r="L94" s="35">
        <f t="shared" si="48"/>
        <v>2029</v>
      </c>
      <c r="M94" s="35">
        <f t="shared" si="48"/>
        <v>2030</v>
      </c>
      <c r="N94" s="35">
        <f t="shared" si="48"/>
        <v>2031</v>
      </c>
      <c r="O94" s="35">
        <f t="shared" si="48"/>
        <v>2032</v>
      </c>
      <c r="P94" s="35">
        <f t="shared" si="48"/>
        <v>2033</v>
      </c>
      <c r="Q94" s="35">
        <f t="shared" si="48"/>
        <v>2034</v>
      </c>
      <c r="R94" s="35">
        <f t="shared" si="48"/>
        <v>2035</v>
      </c>
      <c r="S94" s="35">
        <f t="shared" si="48"/>
        <v>2036</v>
      </c>
      <c r="T94" s="35">
        <f t="shared" si="48"/>
        <v>2037</v>
      </c>
      <c r="U94" s="35">
        <f t="shared" si="48"/>
        <v>2038</v>
      </c>
      <c r="V94" s="35">
        <f t="shared" si="48"/>
        <v>2039</v>
      </c>
      <c r="W94" s="35">
        <f t="shared" si="48"/>
        <v>2040</v>
      </c>
      <c r="X94" s="35">
        <f t="shared" si="48"/>
        <v>2041</v>
      </c>
      <c r="Y94" s="35">
        <f t="shared" si="48"/>
        <v>2042</v>
      </c>
      <c r="Z94" s="35">
        <f t="shared" si="48"/>
        <v>2043</v>
      </c>
      <c r="AA94" s="35">
        <f t="shared" si="48"/>
        <v>2044</v>
      </c>
      <c r="AB94" s="35">
        <f t="shared" si="48"/>
        <v>2045</v>
      </c>
      <c r="AC94" s="35">
        <f t="shared" si="48"/>
        <v>2046</v>
      </c>
      <c r="AD94" s="35">
        <f t="shared" si="48"/>
        <v>2047</v>
      </c>
      <c r="AE94" s="35">
        <f t="shared" si="48"/>
        <v>2048</v>
      </c>
      <c r="AF94" s="35">
        <f t="shared" si="48"/>
        <v>2049</v>
      </c>
      <c r="AG94" s="35">
        <f t="shared" si="48"/>
        <v>2050</v>
      </c>
      <c r="AH94" s="35">
        <f t="shared" si="48"/>
        <v>2051</v>
      </c>
    </row>
    <row r="95" spans="2:34" x14ac:dyDescent="0.2">
      <c r="B95" s="23" t="e">
        <f>'General inputs'!#REF!</f>
        <v>#REF!</v>
      </c>
      <c r="C95" s="5"/>
      <c r="D95" s="5"/>
      <c r="E95" s="51" t="e">
        <f t="shared" ref="E95:E100" si="49">E60*E$76</f>
        <v>#VALUE!</v>
      </c>
      <c r="F95" s="51" t="e">
        <f>(E95+F60)*F$76</f>
        <v>#VALUE!</v>
      </c>
      <c r="G95" s="51" t="e">
        <f t="shared" ref="G95:AH95" si="50">(F95+G60)*G$76</f>
        <v>#VALUE!</v>
      </c>
      <c r="H95" s="51" t="e">
        <f t="shared" si="50"/>
        <v>#VALUE!</v>
      </c>
      <c r="I95" s="51" t="e">
        <f t="shared" si="50"/>
        <v>#VALUE!</v>
      </c>
      <c r="J95" s="51" t="e">
        <f t="shared" si="50"/>
        <v>#VALUE!</v>
      </c>
      <c r="K95" s="51" t="e">
        <f t="shared" si="50"/>
        <v>#VALUE!</v>
      </c>
      <c r="L95" s="51" t="e">
        <f t="shared" si="50"/>
        <v>#VALUE!</v>
      </c>
      <c r="M95" s="51" t="e">
        <f t="shared" si="50"/>
        <v>#VALUE!</v>
      </c>
      <c r="N95" s="51" t="e">
        <f t="shared" si="50"/>
        <v>#VALUE!</v>
      </c>
      <c r="O95" s="51" t="e">
        <f t="shared" si="50"/>
        <v>#VALUE!</v>
      </c>
      <c r="P95" s="51" t="e">
        <f t="shared" si="50"/>
        <v>#VALUE!</v>
      </c>
      <c r="Q95" s="51" t="e">
        <f t="shared" si="50"/>
        <v>#VALUE!</v>
      </c>
      <c r="R95" s="51" t="e">
        <f t="shared" si="50"/>
        <v>#VALUE!</v>
      </c>
      <c r="S95" s="51" t="e">
        <f t="shared" si="50"/>
        <v>#VALUE!</v>
      </c>
      <c r="T95" s="51" t="e">
        <f t="shared" si="50"/>
        <v>#VALUE!</v>
      </c>
      <c r="U95" s="51" t="e">
        <f t="shared" si="50"/>
        <v>#VALUE!</v>
      </c>
      <c r="V95" s="51" t="e">
        <f t="shared" si="50"/>
        <v>#VALUE!</v>
      </c>
      <c r="W95" s="51" t="e">
        <f t="shared" si="50"/>
        <v>#VALUE!</v>
      </c>
      <c r="X95" s="51" t="e">
        <f t="shared" si="50"/>
        <v>#VALUE!</v>
      </c>
      <c r="Y95" s="51" t="e">
        <f t="shared" si="50"/>
        <v>#VALUE!</v>
      </c>
      <c r="Z95" s="51" t="e">
        <f t="shared" si="50"/>
        <v>#VALUE!</v>
      </c>
      <c r="AA95" s="51" t="e">
        <f t="shared" si="50"/>
        <v>#VALUE!</v>
      </c>
      <c r="AB95" s="51" t="e">
        <f t="shared" si="50"/>
        <v>#VALUE!</v>
      </c>
      <c r="AC95" s="51" t="e">
        <f t="shared" si="50"/>
        <v>#VALUE!</v>
      </c>
      <c r="AD95" s="51" t="e">
        <f t="shared" si="50"/>
        <v>#VALUE!</v>
      </c>
      <c r="AE95" s="51" t="e">
        <f t="shared" si="50"/>
        <v>#VALUE!</v>
      </c>
      <c r="AF95" s="51" t="e">
        <f t="shared" si="50"/>
        <v>#VALUE!</v>
      </c>
      <c r="AG95" s="51" t="e">
        <f t="shared" si="50"/>
        <v>#VALUE!</v>
      </c>
      <c r="AH95" s="51" t="e">
        <f t="shared" si="50"/>
        <v>#VALUE!</v>
      </c>
    </row>
    <row r="96" spans="2:34" x14ac:dyDescent="0.2">
      <c r="B96" s="23" t="e">
        <f>'General inputs'!#REF!</f>
        <v>#REF!</v>
      </c>
      <c r="C96" s="5"/>
      <c r="D96" s="5"/>
      <c r="E96" s="51" t="e">
        <f t="shared" si="49"/>
        <v>#VALUE!</v>
      </c>
      <c r="F96" s="51" t="e">
        <f t="shared" ref="F96:AH96" si="51">(E96+F61)*F$76</f>
        <v>#VALUE!</v>
      </c>
      <c r="G96" s="51" t="e">
        <f t="shared" si="51"/>
        <v>#VALUE!</v>
      </c>
      <c r="H96" s="51" t="e">
        <f t="shared" si="51"/>
        <v>#VALUE!</v>
      </c>
      <c r="I96" s="51" t="e">
        <f t="shared" si="51"/>
        <v>#VALUE!</v>
      </c>
      <c r="J96" s="51" t="e">
        <f t="shared" si="51"/>
        <v>#VALUE!</v>
      </c>
      <c r="K96" s="51" t="e">
        <f t="shared" si="51"/>
        <v>#VALUE!</v>
      </c>
      <c r="L96" s="51" t="e">
        <f t="shared" si="51"/>
        <v>#VALUE!</v>
      </c>
      <c r="M96" s="51" t="e">
        <f t="shared" si="51"/>
        <v>#VALUE!</v>
      </c>
      <c r="N96" s="51" t="e">
        <f t="shared" si="51"/>
        <v>#VALUE!</v>
      </c>
      <c r="O96" s="51" t="e">
        <f t="shared" si="51"/>
        <v>#VALUE!</v>
      </c>
      <c r="P96" s="51" t="e">
        <f t="shared" si="51"/>
        <v>#VALUE!</v>
      </c>
      <c r="Q96" s="51" t="e">
        <f t="shared" si="51"/>
        <v>#VALUE!</v>
      </c>
      <c r="R96" s="51" t="e">
        <f t="shared" si="51"/>
        <v>#VALUE!</v>
      </c>
      <c r="S96" s="51" t="e">
        <f t="shared" si="51"/>
        <v>#VALUE!</v>
      </c>
      <c r="T96" s="51" t="e">
        <f t="shared" si="51"/>
        <v>#VALUE!</v>
      </c>
      <c r="U96" s="51" t="e">
        <f t="shared" si="51"/>
        <v>#VALUE!</v>
      </c>
      <c r="V96" s="51" t="e">
        <f t="shared" si="51"/>
        <v>#VALUE!</v>
      </c>
      <c r="W96" s="51" t="e">
        <f t="shared" si="51"/>
        <v>#VALUE!</v>
      </c>
      <c r="X96" s="51" t="e">
        <f t="shared" si="51"/>
        <v>#VALUE!</v>
      </c>
      <c r="Y96" s="51" t="e">
        <f t="shared" si="51"/>
        <v>#VALUE!</v>
      </c>
      <c r="Z96" s="51" t="e">
        <f t="shared" si="51"/>
        <v>#VALUE!</v>
      </c>
      <c r="AA96" s="51" t="e">
        <f t="shared" si="51"/>
        <v>#VALUE!</v>
      </c>
      <c r="AB96" s="51" t="e">
        <f t="shared" si="51"/>
        <v>#VALUE!</v>
      </c>
      <c r="AC96" s="51" t="e">
        <f t="shared" si="51"/>
        <v>#VALUE!</v>
      </c>
      <c r="AD96" s="51" t="e">
        <f t="shared" si="51"/>
        <v>#VALUE!</v>
      </c>
      <c r="AE96" s="51" t="e">
        <f t="shared" si="51"/>
        <v>#VALUE!</v>
      </c>
      <c r="AF96" s="51" t="e">
        <f t="shared" si="51"/>
        <v>#VALUE!</v>
      </c>
      <c r="AG96" s="51" t="e">
        <f t="shared" si="51"/>
        <v>#VALUE!</v>
      </c>
      <c r="AH96" s="51" t="e">
        <f t="shared" si="51"/>
        <v>#VALUE!</v>
      </c>
    </row>
    <row r="97" spans="2:34" x14ac:dyDescent="0.2">
      <c r="B97" s="23" t="e">
        <f>'General inputs'!#REF!</f>
        <v>#REF!</v>
      </c>
      <c r="C97" s="5"/>
      <c r="D97" s="5"/>
      <c r="E97" s="51" t="e">
        <f t="shared" si="49"/>
        <v>#VALUE!</v>
      </c>
      <c r="F97" s="51" t="e">
        <f t="shared" ref="F97:AH97" si="52">(E97+F62)*F$76</f>
        <v>#VALUE!</v>
      </c>
      <c r="G97" s="51" t="e">
        <f t="shared" si="52"/>
        <v>#VALUE!</v>
      </c>
      <c r="H97" s="51" t="e">
        <f t="shared" si="52"/>
        <v>#VALUE!</v>
      </c>
      <c r="I97" s="51" t="e">
        <f t="shared" si="52"/>
        <v>#VALUE!</v>
      </c>
      <c r="J97" s="51" t="e">
        <f t="shared" si="52"/>
        <v>#VALUE!</v>
      </c>
      <c r="K97" s="51" t="e">
        <f t="shared" si="52"/>
        <v>#VALUE!</v>
      </c>
      <c r="L97" s="51" t="e">
        <f t="shared" si="52"/>
        <v>#VALUE!</v>
      </c>
      <c r="M97" s="51" t="e">
        <f t="shared" si="52"/>
        <v>#VALUE!</v>
      </c>
      <c r="N97" s="51" t="e">
        <f t="shared" si="52"/>
        <v>#VALUE!</v>
      </c>
      <c r="O97" s="51" t="e">
        <f t="shared" si="52"/>
        <v>#VALUE!</v>
      </c>
      <c r="P97" s="51" t="e">
        <f t="shared" si="52"/>
        <v>#VALUE!</v>
      </c>
      <c r="Q97" s="51" t="e">
        <f t="shared" si="52"/>
        <v>#VALUE!</v>
      </c>
      <c r="R97" s="51" t="e">
        <f t="shared" si="52"/>
        <v>#VALUE!</v>
      </c>
      <c r="S97" s="51" t="e">
        <f t="shared" si="52"/>
        <v>#VALUE!</v>
      </c>
      <c r="T97" s="51" t="e">
        <f t="shared" si="52"/>
        <v>#VALUE!</v>
      </c>
      <c r="U97" s="51" t="e">
        <f t="shared" si="52"/>
        <v>#VALUE!</v>
      </c>
      <c r="V97" s="51" t="e">
        <f t="shared" si="52"/>
        <v>#VALUE!</v>
      </c>
      <c r="W97" s="51" t="e">
        <f t="shared" si="52"/>
        <v>#VALUE!</v>
      </c>
      <c r="X97" s="51" t="e">
        <f t="shared" si="52"/>
        <v>#VALUE!</v>
      </c>
      <c r="Y97" s="51" t="e">
        <f t="shared" si="52"/>
        <v>#VALUE!</v>
      </c>
      <c r="Z97" s="51" t="e">
        <f t="shared" si="52"/>
        <v>#VALUE!</v>
      </c>
      <c r="AA97" s="51" t="e">
        <f t="shared" si="52"/>
        <v>#VALUE!</v>
      </c>
      <c r="AB97" s="51" t="e">
        <f t="shared" si="52"/>
        <v>#VALUE!</v>
      </c>
      <c r="AC97" s="51" t="e">
        <f t="shared" si="52"/>
        <v>#VALUE!</v>
      </c>
      <c r="AD97" s="51" t="e">
        <f t="shared" si="52"/>
        <v>#VALUE!</v>
      </c>
      <c r="AE97" s="51" t="e">
        <f t="shared" si="52"/>
        <v>#VALUE!</v>
      </c>
      <c r="AF97" s="51" t="e">
        <f t="shared" si="52"/>
        <v>#VALUE!</v>
      </c>
      <c r="AG97" s="51" t="e">
        <f t="shared" si="52"/>
        <v>#VALUE!</v>
      </c>
      <c r="AH97" s="51" t="e">
        <f t="shared" si="52"/>
        <v>#VALUE!</v>
      </c>
    </row>
    <row r="98" spans="2:34" x14ac:dyDescent="0.2">
      <c r="B98" s="23" t="e">
        <f>'General inputs'!#REF!</f>
        <v>#REF!</v>
      </c>
      <c r="C98" s="5"/>
      <c r="D98" s="5"/>
      <c r="E98" s="51" t="e">
        <f t="shared" si="49"/>
        <v>#VALUE!</v>
      </c>
      <c r="F98" s="51" t="e">
        <f t="shared" ref="F98:AH98" si="53">(E98+F63)*F$76</f>
        <v>#VALUE!</v>
      </c>
      <c r="G98" s="51" t="e">
        <f t="shared" si="53"/>
        <v>#VALUE!</v>
      </c>
      <c r="H98" s="51" t="e">
        <f t="shared" si="53"/>
        <v>#VALUE!</v>
      </c>
      <c r="I98" s="51" t="e">
        <f t="shared" si="53"/>
        <v>#VALUE!</v>
      </c>
      <c r="J98" s="51" t="e">
        <f t="shared" si="53"/>
        <v>#VALUE!</v>
      </c>
      <c r="K98" s="51" t="e">
        <f t="shared" si="53"/>
        <v>#VALUE!</v>
      </c>
      <c r="L98" s="51" t="e">
        <f t="shared" si="53"/>
        <v>#VALUE!</v>
      </c>
      <c r="M98" s="51" t="e">
        <f t="shared" si="53"/>
        <v>#VALUE!</v>
      </c>
      <c r="N98" s="51" t="e">
        <f t="shared" si="53"/>
        <v>#VALUE!</v>
      </c>
      <c r="O98" s="51" t="e">
        <f t="shared" si="53"/>
        <v>#VALUE!</v>
      </c>
      <c r="P98" s="51" t="e">
        <f t="shared" si="53"/>
        <v>#VALUE!</v>
      </c>
      <c r="Q98" s="51" t="e">
        <f t="shared" si="53"/>
        <v>#VALUE!</v>
      </c>
      <c r="R98" s="51" t="e">
        <f t="shared" si="53"/>
        <v>#VALUE!</v>
      </c>
      <c r="S98" s="51" t="e">
        <f t="shared" si="53"/>
        <v>#VALUE!</v>
      </c>
      <c r="T98" s="51" t="e">
        <f t="shared" si="53"/>
        <v>#VALUE!</v>
      </c>
      <c r="U98" s="51" t="e">
        <f t="shared" si="53"/>
        <v>#VALUE!</v>
      </c>
      <c r="V98" s="51" t="e">
        <f t="shared" si="53"/>
        <v>#VALUE!</v>
      </c>
      <c r="W98" s="51" t="e">
        <f t="shared" si="53"/>
        <v>#VALUE!</v>
      </c>
      <c r="X98" s="51" t="e">
        <f t="shared" si="53"/>
        <v>#VALUE!</v>
      </c>
      <c r="Y98" s="51" t="e">
        <f t="shared" si="53"/>
        <v>#VALUE!</v>
      </c>
      <c r="Z98" s="51" t="e">
        <f t="shared" si="53"/>
        <v>#VALUE!</v>
      </c>
      <c r="AA98" s="51" t="e">
        <f t="shared" si="53"/>
        <v>#VALUE!</v>
      </c>
      <c r="AB98" s="51" t="e">
        <f t="shared" si="53"/>
        <v>#VALUE!</v>
      </c>
      <c r="AC98" s="51" t="e">
        <f t="shared" si="53"/>
        <v>#VALUE!</v>
      </c>
      <c r="AD98" s="51" t="e">
        <f t="shared" si="53"/>
        <v>#VALUE!</v>
      </c>
      <c r="AE98" s="51" t="e">
        <f t="shared" si="53"/>
        <v>#VALUE!</v>
      </c>
      <c r="AF98" s="51" t="e">
        <f t="shared" si="53"/>
        <v>#VALUE!</v>
      </c>
      <c r="AG98" s="51" t="e">
        <f t="shared" si="53"/>
        <v>#VALUE!</v>
      </c>
      <c r="AH98" s="51" t="e">
        <f t="shared" si="53"/>
        <v>#VALUE!</v>
      </c>
    </row>
    <row r="99" spans="2:34" x14ac:dyDescent="0.2">
      <c r="B99" s="23" t="e">
        <f>'General inputs'!#REF!</f>
        <v>#REF!</v>
      </c>
      <c r="C99" s="5"/>
      <c r="D99" s="5"/>
      <c r="E99" s="51" t="e">
        <f t="shared" si="49"/>
        <v>#VALUE!</v>
      </c>
      <c r="F99" s="51" t="e">
        <f t="shared" ref="F99:AH99" si="54">(E99+F64)*F$76</f>
        <v>#VALUE!</v>
      </c>
      <c r="G99" s="51" t="e">
        <f t="shared" si="54"/>
        <v>#VALUE!</v>
      </c>
      <c r="H99" s="51" t="e">
        <f t="shared" si="54"/>
        <v>#VALUE!</v>
      </c>
      <c r="I99" s="51" t="e">
        <f t="shared" si="54"/>
        <v>#VALUE!</v>
      </c>
      <c r="J99" s="51" t="e">
        <f t="shared" si="54"/>
        <v>#VALUE!</v>
      </c>
      <c r="K99" s="51" t="e">
        <f t="shared" si="54"/>
        <v>#VALUE!</v>
      </c>
      <c r="L99" s="51" t="e">
        <f t="shared" si="54"/>
        <v>#VALUE!</v>
      </c>
      <c r="M99" s="51" t="e">
        <f t="shared" si="54"/>
        <v>#VALUE!</v>
      </c>
      <c r="N99" s="51" t="e">
        <f t="shared" si="54"/>
        <v>#VALUE!</v>
      </c>
      <c r="O99" s="51" t="e">
        <f t="shared" si="54"/>
        <v>#VALUE!</v>
      </c>
      <c r="P99" s="51" t="e">
        <f t="shared" si="54"/>
        <v>#VALUE!</v>
      </c>
      <c r="Q99" s="51" t="e">
        <f t="shared" si="54"/>
        <v>#VALUE!</v>
      </c>
      <c r="R99" s="51" t="e">
        <f t="shared" si="54"/>
        <v>#VALUE!</v>
      </c>
      <c r="S99" s="51" t="e">
        <f t="shared" si="54"/>
        <v>#VALUE!</v>
      </c>
      <c r="T99" s="51" t="e">
        <f t="shared" si="54"/>
        <v>#VALUE!</v>
      </c>
      <c r="U99" s="51" t="e">
        <f t="shared" si="54"/>
        <v>#VALUE!</v>
      </c>
      <c r="V99" s="51" t="e">
        <f t="shared" si="54"/>
        <v>#VALUE!</v>
      </c>
      <c r="W99" s="51" t="e">
        <f t="shared" si="54"/>
        <v>#VALUE!</v>
      </c>
      <c r="X99" s="51" t="e">
        <f t="shared" si="54"/>
        <v>#VALUE!</v>
      </c>
      <c r="Y99" s="51" t="e">
        <f t="shared" si="54"/>
        <v>#VALUE!</v>
      </c>
      <c r="Z99" s="51" t="e">
        <f t="shared" si="54"/>
        <v>#VALUE!</v>
      </c>
      <c r="AA99" s="51" t="e">
        <f t="shared" si="54"/>
        <v>#VALUE!</v>
      </c>
      <c r="AB99" s="51" t="e">
        <f t="shared" si="54"/>
        <v>#VALUE!</v>
      </c>
      <c r="AC99" s="51" t="e">
        <f t="shared" si="54"/>
        <v>#VALUE!</v>
      </c>
      <c r="AD99" s="51" t="e">
        <f t="shared" si="54"/>
        <v>#VALUE!</v>
      </c>
      <c r="AE99" s="51" t="e">
        <f t="shared" si="54"/>
        <v>#VALUE!</v>
      </c>
      <c r="AF99" s="51" t="e">
        <f t="shared" si="54"/>
        <v>#VALUE!</v>
      </c>
      <c r="AG99" s="51" t="e">
        <f t="shared" si="54"/>
        <v>#VALUE!</v>
      </c>
      <c r="AH99" s="51" t="e">
        <f t="shared" si="54"/>
        <v>#VALUE!</v>
      </c>
    </row>
    <row r="100" spans="2:34" x14ac:dyDescent="0.2">
      <c r="B100" s="23" t="e">
        <f>'General inputs'!#REF!</f>
        <v>#REF!</v>
      </c>
      <c r="C100" s="5"/>
      <c r="D100" s="5"/>
      <c r="E100" s="51" t="e">
        <f t="shared" si="49"/>
        <v>#VALUE!</v>
      </c>
      <c r="F100" s="51" t="e">
        <f t="shared" ref="F100:AH100" si="55">(E100+F65)*F$76</f>
        <v>#VALUE!</v>
      </c>
      <c r="G100" s="51" t="e">
        <f t="shared" si="55"/>
        <v>#VALUE!</v>
      </c>
      <c r="H100" s="51" t="e">
        <f t="shared" si="55"/>
        <v>#VALUE!</v>
      </c>
      <c r="I100" s="51" t="e">
        <f t="shared" si="55"/>
        <v>#VALUE!</v>
      </c>
      <c r="J100" s="51" t="e">
        <f t="shared" si="55"/>
        <v>#VALUE!</v>
      </c>
      <c r="K100" s="51" t="e">
        <f t="shared" si="55"/>
        <v>#VALUE!</v>
      </c>
      <c r="L100" s="51" t="e">
        <f t="shared" si="55"/>
        <v>#VALUE!</v>
      </c>
      <c r="M100" s="51" t="e">
        <f t="shared" si="55"/>
        <v>#VALUE!</v>
      </c>
      <c r="N100" s="51" t="e">
        <f t="shared" si="55"/>
        <v>#VALUE!</v>
      </c>
      <c r="O100" s="51" t="e">
        <f t="shared" si="55"/>
        <v>#VALUE!</v>
      </c>
      <c r="P100" s="51" t="e">
        <f t="shared" si="55"/>
        <v>#VALUE!</v>
      </c>
      <c r="Q100" s="51" t="e">
        <f t="shared" si="55"/>
        <v>#VALUE!</v>
      </c>
      <c r="R100" s="51" t="e">
        <f t="shared" si="55"/>
        <v>#VALUE!</v>
      </c>
      <c r="S100" s="51" t="e">
        <f t="shared" si="55"/>
        <v>#VALUE!</v>
      </c>
      <c r="T100" s="51" t="e">
        <f t="shared" si="55"/>
        <v>#VALUE!</v>
      </c>
      <c r="U100" s="51" t="e">
        <f t="shared" si="55"/>
        <v>#VALUE!</v>
      </c>
      <c r="V100" s="51" t="e">
        <f t="shared" si="55"/>
        <v>#VALUE!</v>
      </c>
      <c r="W100" s="51" t="e">
        <f t="shared" si="55"/>
        <v>#VALUE!</v>
      </c>
      <c r="X100" s="51" t="e">
        <f t="shared" si="55"/>
        <v>#VALUE!</v>
      </c>
      <c r="Y100" s="51" t="e">
        <f t="shared" si="55"/>
        <v>#VALUE!</v>
      </c>
      <c r="Z100" s="51" t="e">
        <f t="shared" si="55"/>
        <v>#VALUE!</v>
      </c>
      <c r="AA100" s="51" t="e">
        <f t="shared" si="55"/>
        <v>#VALUE!</v>
      </c>
      <c r="AB100" s="51" t="e">
        <f t="shared" si="55"/>
        <v>#VALUE!</v>
      </c>
      <c r="AC100" s="51" t="e">
        <f t="shared" si="55"/>
        <v>#VALUE!</v>
      </c>
      <c r="AD100" s="51" t="e">
        <f t="shared" si="55"/>
        <v>#VALUE!</v>
      </c>
      <c r="AE100" s="51" t="e">
        <f t="shared" si="55"/>
        <v>#VALUE!</v>
      </c>
      <c r="AF100" s="51" t="e">
        <f t="shared" si="55"/>
        <v>#VALUE!</v>
      </c>
      <c r="AG100" s="51" t="e">
        <f t="shared" si="55"/>
        <v>#VALUE!</v>
      </c>
      <c r="AH100" s="51" t="e">
        <f t="shared" si="55"/>
        <v>#VALUE!</v>
      </c>
    </row>
    <row r="101" spans="2:34" hidden="1" x14ac:dyDescent="0.2"/>
    <row r="102" spans="2:34" ht="15" hidden="1" x14ac:dyDescent="0.25">
      <c r="B102" s="53" t="str">
        <f>$D$4</f>
        <v>Option 5B</v>
      </c>
      <c r="C102" s="52" t="e">
        <f>'General inputs'!#REF!</f>
        <v>#REF!</v>
      </c>
      <c r="D102" s="52"/>
      <c r="E102" s="35">
        <f>FirstYear</f>
        <v>2022</v>
      </c>
      <c r="F102" s="35">
        <f t="shared" ref="F102:AH102" si="56">E102+1</f>
        <v>2023</v>
      </c>
      <c r="G102" s="35">
        <f t="shared" si="56"/>
        <v>2024</v>
      </c>
      <c r="H102" s="35">
        <f t="shared" si="56"/>
        <v>2025</v>
      </c>
      <c r="I102" s="35">
        <f t="shared" si="56"/>
        <v>2026</v>
      </c>
      <c r="J102" s="35">
        <f t="shared" si="56"/>
        <v>2027</v>
      </c>
      <c r="K102" s="35">
        <f t="shared" si="56"/>
        <v>2028</v>
      </c>
      <c r="L102" s="35">
        <f t="shared" si="56"/>
        <v>2029</v>
      </c>
      <c r="M102" s="35">
        <f t="shared" si="56"/>
        <v>2030</v>
      </c>
      <c r="N102" s="35">
        <f t="shared" si="56"/>
        <v>2031</v>
      </c>
      <c r="O102" s="35">
        <f t="shared" si="56"/>
        <v>2032</v>
      </c>
      <c r="P102" s="35">
        <f t="shared" si="56"/>
        <v>2033</v>
      </c>
      <c r="Q102" s="35">
        <f t="shared" si="56"/>
        <v>2034</v>
      </c>
      <c r="R102" s="35">
        <f t="shared" si="56"/>
        <v>2035</v>
      </c>
      <c r="S102" s="35">
        <f t="shared" si="56"/>
        <v>2036</v>
      </c>
      <c r="T102" s="35">
        <f t="shared" si="56"/>
        <v>2037</v>
      </c>
      <c r="U102" s="35">
        <f t="shared" si="56"/>
        <v>2038</v>
      </c>
      <c r="V102" s="35">
        <f t="shared" si="56"/>
        <v>2039</v>
      </c>
      <c r="W102" s="35">
        <f t="shared" si="56"/>
        <v>2040</v>
      </c>
      <c r="X102" s="35">
        <f t="shared" si="56"/>
        <v>2041</v>
      </c>
      <c r="Y102" s="35">
        <f t="shared" si="56"/>
        <v>2042</v>
      </c>
      <c r="Z102" s="35">
        <f t="shared" si="56"/>
        <v>2043</v>
      </c>
      <c r="AA102" s="35">
        <f t="shared" si="56"/>
        <v>2044</v>
      </c>
      <c r="AB102" s="35">
        <f t="shared" si="56"/>
        <v>2045</v>
      </c>
      <c r="AC102" s="35">
        <f t="shared" si="56"/>
        <v>2046</v>
      </c>
      <c r="AD102" s="35">
        <f t="shared" si="56"/>
        <v>2047</v>
      </c>
      <c r="AE102" s="35">
        <f t="shared" si="56"/>
        <v>2048</v>
      </c>
      <c r="AF102" s="35">
        <f t="shared" si="56"/>
        <v>2049</v>
      </c>
      <c r="AG102" s="35">
        <f t="shared" si="56"/>
        <v>2050</v>
      </c>
      <c r="AH102" s="35">
        <f t="shared" si="56"/>
        <v>2051</v>
      </c>
    </row>
    <row r="103" spans="2:34" hidden="1" x14ac:dyDescent="0.2">
      <c r="B103" s="23" t="e">
        <f>'General inputs'!#REF!</f>
        <v>#REF!</v>
      </c>
      <c r="C103" s="5"/>
      <c r="D103" s="5"/>
      <c r="E103" s="51" t="e">
        <f t="shared" ref="E103:E108" si="57">E68*E$76</f>
        <v>#REF!</v>
      </c>
      <c r="F103" s="51" t="e">
        <f>(E103+F68)*F$76</f>
        <v>#REF!</v>
      </c>
      <c r="G103" s="51" t="e">
        <f t="shared" ref="G103:AH103" si="58">(F103+G68)*G$76</f>
        <v>#REF!</v>
      </c>
      <c r="H103" s="51" t="e">
        <f t="shared" si="58"/>
        <v>#REF!</v>
      </c>
      <c r="I103" s="51" t="e">
        <f t="shared" si="58"/>
        <v>#REF!</v>
      </c>
      <c r="J103" s="51" t="e">
        <f t="shared" si="58"/>
        <v>#REF!</v>
      </c>
      <c r="K103" s="51" t="e">
        <f t="shared" si="58"/>
        <v>#REF!</v>
      </c>
      <c r="L103" s="51" t="e">
        <f t="shared" si="58"/>
        <v>#REF!</v>
      </c>
      <c r="M103" s="51" t="e">
        <f t="shared" si="58"/>
        <v>#REF!</v>
      </c>
      <c r="N103" s="51" t="e">
        <f t="shared" si="58"/>
        <v>#REF!</v>
      </c>
      <c r="O103" s="51" t="e">
        <f t="shared" si="58"/>
        <v>#REF!</v>
      </c>
      <c r="P103" s="51" t="e">
        <f t="shared" si="58"/>
        <v>#REF!</v>
      </c>
      <c r="Q103" s="51" t="e">
        <f t="shared" si="58"/>
        <v>#REF!</v>
      </c>
      <c r="R103" s="51" t="e">
        <f t="shared" si="58"/>
        <v>#REF!</v>
      </c>
      <c r="S103" s="51" t="e">
        <f t="shared" si="58"/>
        <v>#REF!</v>
      </c>
      <c r="T103" s="51" t="e">
        <f t="shared" si="58"/>
        <v>#REF!</v>
      </c>
      <c r="U103" s="51" t="e">
        <f t="shared" si="58"/>
        <v>#REF!</v>
      </c>
      <c r="V103" s="51" t="e">
        <f t="shared" si="58"/>
        <v>#REF!</v>
      </c>
      <c r="W103" s="51" t="e">
        <f t="shared" si="58"/>
        <v>#REF!</v>
      </c>
      <c r="X103" s="51" t="e">
        <f t="shared" si="58"/>
        <v>#REF!</v>
      </c>
      <c r="Y103" s="51" t="e">
        <f t="shared" si="58"/>
        <v>#REF!</v>
      </c>
      <c r="Z103" s="51" t="e">
        <f t="shared" si="58"/>
        <v>#REF!</v>
      </c>
      <c r="AA103" s="51" t="e">
        <f t="shared" si="58"/>
        <v>#REF!</v>
      </c>
      <c r="AB103" s="51" t="e">
        <f t="shared" si="58"/>
        <v>#REF!</v>
      </c>
      <c r="AC103" s="51" t="e">
        <f t="shared" si="58"/>
        <v>#REF!</v>
      </c>
      <c r="AD103" s="51" t="e">
        <f t="shared" si="58"/>
        <v>#REF!</v>
      </c>
      <c r="AE103" s="51" t="e">
        <f t="shared" si="58"/>
        <v>#REF!</v>
      </c>
      <c r="AF103" s="51" t="e">
        <f t="shared" si="58"/>
        <v>#REF!</v>
      </c>
      <c r="AG103" s="51" t="e">
        <f t="shared" si="58"/>
        <v>#REF!</v>
      </c>
      <c r="AH103" s="51" t="e">
        <f t="shared" si="58"/>
        <v>#REF!</v>
      </c>
    </row>
    <row r="104" spans="2:34" hidden="1" x14ac:dyDescent="0.2">
      <c r="B104" s="23" t="e">
        <f>'General inputs'!#REF!</f>
        <v>#REF!</v>
      </c>
      <c r="C104" s="5"/>
      <c r="D104" s="5"/>
      <c r="E104" s="51" t="e">
        <f t="shared" si="57"/>
        <v>#REF!</v>
      </c>
      <c r="F104" s="51" t="e">
        <f t="shared" ref="F104:AH104" si="59">(E104+F69)*F$76</f>
        <v>#REF!</v>
      </c>
      <c r="G104" s="51" t="e">
        <f t="shared" si="59"/>
        <v>#REF!</v>
      </c>
      <c r="H104" s="51" t="e">
        <f t="shared" si="59"/>
        <v>#REF!</v>
      </c>
      <c r="I104" s="51" t="e">
        <f t="shared" si="59"/>
        <v>#REF!</v>
      </c>
      <c r="J104" s="51" t="e">
        <f t="shared" si="59"/>
        <v>#REF!</v>
      </c>
      <c r="K104" s="51" t="e">
        <f t="shared" si="59"/>
        <v>#REF!</v>
      </c>
      <c r="L104" s="51" t="e">
        <f t="shared" si="59"/>
        <v>#REF!</v>
      </c>
      <c r="M104" s="51" t="e">
        <f t="shared" si="59"/>
        <v>#REF!</v>
      </c>
      <c r="N104" s="51" t="e">
        <f t="shared" si="59"/>
        <v>#REF!</v>
      </c>
      <c r="O104" s="51" t="e">
        <f t="shared" si="59"/>
        <v>#REF!</v>
      </c>
      <c r="P104" s="51" t="e">
        <f t="shared" si="59"/>
        <v>#REF!</v>
      </c>
      <c r="Q104" s="51" t="e">
        <f t="shared" si="59"/>
        <v>#REF!</v>
      </c>
      <c r="R104" s="51" t="e">
        <f t="shared" si="59"/>
        <v>#REF!</v>
      </c>
      <c r="S104" s="51" t="e">
        <f t="shared" si="59"/>
        <v>#REF!</v>
      </c>
      <c r="T104" s="51" t="e">
        <f t="shared" si="59"/>
        <v>#REF!</v>
      </c>
      <c r="U104" s="51" t="e">
        <f t="shared" si="59"/>
        <v>#REF!</v>
      </c>
      <c r="V104" s="51" t="e">
        <f t="shared" si="59"/>
        <v>#REF!</v>
      </c>
      <c r="W104" s="51" t="e">
        <f t="shared" si="59"/>
        <v>#REF!</v>
      </c>
      <c r="X104" s="51" t="e">
        <f t="shared" si="59"/>
        <v>#REF!</v>
      </c>
      <c r="Y104" s="51" t="e">
        <f t="shared" si="59"/>
        <v>#REF!</v>
      </c>
      <c r="Z104" s="51" t="e">
        <f t="shared" si="59"/>
        <v>#REF!</v>
      </c>
      <c r="AA104" s="51" t="e">
        <f t="shared" si="59"/>
        <v>#REF!</v>
      </c>
      <c r="AB104" s="51" t="e">
        <f t="shared" si="59"/>
        <v>#REF!</v>
      </c>
      <c r="AC104" s="51" t="e">
        <f t="shared" si="59"/>
        <v>#REF!</v>
      </c>
      <c r="AD104" s="51" t="e">
        <f t="shared" si="59"/>
        <v>#REF!</v>
      </c>
      <c r="AE104" s="51" t="e">
        <f t="shared" si="59"/>
        <v>#REF!</v>
      </c>
      <c r="AF104" s="51" t="e">
        <f t="shared" si="59"/>
        <v>#REF!</v>
      </c>
      <c r="AG104" s="51" t="e">
        <f t="shared" si="59"/>
        <v>#REF!</v>
      </c>
      <c r="AH104" s="51" t="e">
        <f t="shared" si="59"/>
        <v>#REF!</v>
      </c>
    </row>
    <row r="105" spans="2:34" hidden="1" x14ac:dyDescent="0.2">
      <c r="B105" s="23" t="e">
        <f>'General inputs'!#REF!</f>
        <v>#REF!</v>
      </c>
      <c r="C105" s="5"/>
      <c r="D105" s="5"/>
      <c r="E105" s="51" t="e">
        <f t="shared" si="57"/>
        <v>#REF!</v>
      </c>
      <c r="F105" s="51" t="e">
        <f t="shared" ref="F105:AH105" si="60">(E105+F70)*F$76</f>
        <v>#REF!</v>
      </c>
      <c r="G105" s="51" t="e">
        <f t="shared" si="60"/>
        <v>#REF!</v>
      </c>
      <c r="H105" s="51" t="e">
        <f t="shared" si="60"/>
        <v>#REF!</v>
      </c>
      <c r="I105" s="51" t="e">
        <f t="shared" si="60"/>
        <v>#REF!</v>
      </c>
      <c r="J105" s="51" t="e">
        <f t="shared" si="60"/>
        <v>#REF!</v>
      </c>
      <c r="K105" s="51" t="e">
        <f t="shared" si="60"/>
        <v>#REF!</v>
      </c>
      <c r="L105" s="51" t="e">
        <f t="shared" si="60"/>
        <v>#REF!</v>
      </c>
      <c r="M105" s="51" t="e">
        <f t="shared" si="60"/>
        <v>#REF!</v>
      </c>
      <c r="N105" s="51" t="e">
        <f t="shared" si="60"/>
        <v>#REF!</v>
      </c>
      <c r="O105" s="51" t="e">
        <f t="shared" si="60"/>
        <v>#REF!</v>
      </c>
      <c r="P105" s="51" t="e">
        <f t="shared" si="60"/>
        <v>#REF!</v>
      </c>
      <c r="Q105" s="51" t="e">
        <f t="shared" si="60"/>
        <v>#REF!</v>
      </c>
      <c r="R105" s="51" t="e">
        <f t="shared" si="60"/>
        <v>#REF!</v>
      </c>
      <c r="S105" s="51" t="e">
        <f t="shared" si="60"/>
        <v>#REF!</v>
      </c>
      <c r="T105" s="51" t="e">
        <f t="shared" si="60"/>
        <v>#REF!</v>
      </c>
      <c r="U105" s="51" t="e">
        <f t="shared" si="60"/>
        <v>#REF!</v>
      </c>
      <c r="V105" s="51" t="e">
        <f t="shared" si="60"/>
        <v>#REF!</v>
      </c>
      <c r="W105" s="51" t="e">
        <f t="shared" si="60"/>
        <v>#REF!</v>
      </c>
      <c r="X105" s="51" t="e">
        <f t="shared" si="60"/>
        <v>#REF!</v>
      </c>
      <c r="Y105" s="51" t="e">
        <f t="shared" si="60"/>
        <v>#REF!</v>
      </c>
      <c r="Z105" s="51" t="e">
        <f t="shared" si="60"/>
        <v>#REF!</v>
      </c>
      <c r="AA105" s="51" t="e">
        <f t="shared" si="60"/>
        <v>#REF!</v>
      </c>
      <c r="AB105" s="51" t="e">
        <f t="shared" si="60"/>
        <v>#REF!</v>
      </c>
      <c r="AC105" s="51" t="e">
        <f t="shared" si="60"/>
        <v>#REF!</v>
      </c>
      <c r="AD105" s="51" t="e">
        <f t="shared" si="60"/>
        <v>#REF!</v>
      </c>
      <c r="AE105" s="51" t="e">
        <f t="shared" si="60"/>
        <v>#REF!</v>
      </c>
      <c r="AF105" s="51" t="e">
        <f t="shared" si="60"/>
        <v>#REF!</v>
      </c>
      <c r="AG105" s="51" t="e">
        <f t="shared" si="60"/>
        <v>#REF!</v>
      </c>
      <c r="AH105" s="51" t="e">
        <f t="shared" si="60"/>
        <v>#REF!</v>
      </c>
    </row>
    <row r="106" spans="2:34" hidden="1" x14ac:dyDescent="0.2">
      <c r="B106" s="23" t="e">
        <f>'General inputs'!#REF!</f>
        <v>#REF!</v>
      </c>
      <c r="C106" s="5"/>
      <c r="D106" s="5"/>
      <c r="E106" s="51" t="e">
        <f t="shared" si="57"/>
        <v>#REF!</v>
      </c>
      <c r="F106" s="51" t="e">
        <f t="shared" ref="F106:AH106" si="61">(E106+F71)*F$76</f>
        <v>#REF!</v>
      </c>
      <c r="G106" s="51" t="e">
        <f t="shared" si="61"/>
        <v>#REF!</v>
      </c>
      <c r="H106" s="51" t="e">
        <f t="shared" si="61"/>
        <v>#REF!</v>
      </c>
      <c r="I106" s="51" t="e">
        <f t="shared" si="61"/>
        <v>#REF!</v>
      </c>
      <c r="J106" s="51" t="e">
        <f t="shared" si="61"/>
        <v>#REF!</v>
      </c>
      <c r="K106" s="51" t="e">
        <f t="shared" si="61"/>
        <v>#REF!</v>
      </c>
      <c r="L106" s="51" t="e">
        <f t="shared" si="61"/>
        <v>#REF!</v>
      </c>
      <c r="M106" s="51" t="e">
        <f t="shared" si="61"/>
        <v>#REF!</v>
      </c>
      <c r="N106" s="51" t="e">
        <f t="shared" si="61"/>
        <v>#REF!</v>
      </c>
      <c r="O106" s="51" t="e">
        <f t="shared" si="61"/>
        <v>#REF!</v>
      </c>
      <c r="P106" s="51" t="e">
        <f t="shared" si="61"/>
        <v>#REF!</v>
      </c>
      <c r="Q106" s="51" t="e">
        <f t="shared" si="61"/>
        <v>#REF!</v>
      </c>
      <c r="R106" s="51" t="e">
        <f t="shared" si="61"/>
        <v>#REF!</v>
      </c>
      <c r="S106" s="51" t="e">
        <f t="shared" si="61"/>
        <v>#REF!</v>
      </c>
      <c r="T106" s="51" t="e">
        <f t="shared" si="61"/>
        <v>#REF!</v>
      </c>
      <c r="U106" s="51" t="e">
        <f t="shared" si="61"/>
        <v>#REF!</v>
      </c>
      <c r="V106" s="51" t="e">
        <f t="shared" si="61"/>
        <v>#REF!</v>
      </c>
      <c r="W106" s="51" t="e">
        <f t="shared" si="61"/>
        <v>#REF!</v>
      </c>
      <c r="X106" s="51" t="e">
        <f t="shared" si="61"/>
        <v>#REF!</v>
      </c>
      <c r="Y106" s="51" t="e">
        <f t="shared" si="61"/>
        <v>#REF!</v>
      </c>
      <c r="Z106" s="51" t="e">
        <f t="shared" si="61"/>
        <v>#REF!</v>
      </c>
      <c r="AA106" s="51" t="e">
        <f t="shared" si="61"/>
        <v>#REF!</v>
      </c>
      <c r="AB106" s="51" t="e">
        <f t="shared" si="61"/>
        <v>#REF!</v>
      </c>
      <c r="AC106" s="51" t="e">
        <f t="shared" si="61"/>
        <v>#REF!</v>
      </c>
      <c r="AD106" s="51" t="e">
        <f t="shared" si="61"/>
        <v>#REF!</v>
      </c>
      <c r="AE106" s="51" t="e">
        <f t="shared" si="61"/>
        <v>#REF!</v>
      </c>
      <c r="AF106" s="51" t="e">
        <f t="shared" si="61"/>
        <v>#REF!</v>
      </c>
      <c r="AG106" s="51" t="e">
        <f t="shared" si="61"/>
        <v>#REF!</v>
      </c>
      <c r="AH106" s="51" t="e">
        <f t="shared" si="61"/>
        <v>#REF!</v>
      </c>
    </row>
    <row r="107" spans="2:34" hidden="1" x14ac:dyDescent="0.2">
      <c r="B107" s="23" t="e">
        <f>'General inputs'!#REF!</f>
        <v>#REF!</v>
      </c>
      <c r="C107" s="5"/>
      <c r="D107" s="5"/>
      <c r="E107" s="51" t="e">
        <f t="shared" si="57"/>
        <v>#REF!</v>
      </c>
      <c r="F107" s="51" t="e">
        <f t="shared" ref="F107:AH107" si="62">(E107+F72)*F$76</f>
        <v>#REF!</v>
      </c>
      <c r="G107" s="51" t="e">
        <f t="shared" si="62"/>
        <v>#REF!</v>
      </c>
      <c r="H107" s="51" t="e">
        <f t="shared" si="62"/>
        <v>#REF!</v>
      </c>
      <c r="I107" s="51" t="e">
        <f t="shared" si="62"/>
        <v>#REF!</v>
      </c>
      <c r="J107" s="51" t="e">
        <f t="shared" si="62"/>
        <v>#REF!</v>
      </c>
      <c r="K107" s="51" t="e">
        <f t="shared" si="62"/>
        <v>#REF!</v>
      </c>
      <c r="L107" s="51" t="e">
        <f t="shared" si="62"/>
        <v>#REF!</v>
      </c>
      <c r="M107" s="51" t="e">
        <f t="shared" si="62"/>
        <v>#REF!</v>
      </c>
      <c r="N107" s="51" t="e">
        <f t="shared" si="62"/>
        <v>#REF!</v>
      </c>
      <c r="O107" s="51" t="e">
        <f t="shared" si="62"/>
        <v>#REF!</v>
      </c>
      <c r="P107" s="51" t="e">
        <f t="shared" si="62"/>
        <v>#REF!</v>
      </c>
      <c r="Q107" s="51" t="e">
        <f t="shared" si="62"/>
        <v>#REF!</v>
      </c>
      <c r="R107" s="51" t="e">
        <f t="shared" si="62"/>
        <v>#REF!</v>
      </c>
      <c r="S107" s="51" t="e">
        <f t="shared" si="62"/>
        <v>#REF!</v>
      </c>
      <c r="T107" s="51" t="e">
        <f t="shared" si="62"/>
        <v>#REF!</v>
      </c>
      <c r="U107" s="51" t="e">
        <f t="shared" si="62"/>
        <v>#REF!</v>
      </c>
      <c r="V107" s="51" t="e">
        <f t="shared" si="62"/>
        <v>#REF!</v>
      </c>
      <c r="W107" s="51" t="e">
        <f t="shared" si="62"/>
        <v>#REF!</v>
      </c>
      <c r="X107" s="51" t="e">
        <f t="shared" si="62"/>
        <v>#REF!</v>
      </c>
      <c r="Y107" s="51" t="e">
        <f t="shared" si="62"/>
        <v>#REF!</v>
      </c>
      <c r="Z107" s="51" t="e">
        <f t="shared" si="62"/>
        <v>#REF!</v>
      </c>
      <c r="AA107" s="51" t="e">
        <f t="shared" si="62"/>
        <v>#REF!</v>
      </c>
      <c r="AB107" s="51" t="e">
        <f t="shared" si="62"/>
        <v>#REF!</v>
      </c>
      <c r="AC107" s="51" t="e">
        <f t="shared" si="62"/>
        <v>#REF!</v>
      </c>
      <c r="AD107" s="51" t="e">
        <f t="shared" si="62"/>
        <v>#REF!</v>
      </c>
      <c r="AE107" s="51" t="e">
        <f t="shared" si="62"/>
        <v>#REF!</v>
      </c>
      <c r="AF107" s="51" t="e">
        <f t="shared" si="62"/>
        <v>#REF!</v>
      </c>
      <c r="AG107" s="51" t="e">
        <f t="shared" si="62"/>
        <v>#REF!</v>
      </c>
      <c r="AH107" s="51" t="e">
        <f t="shared" si="62"/>
        <v>#REF!</v>
      </c>
    </row>
    <row r="108" spans="2:34" hidden="1" x14ac:dyDescent="0.2">
      <c r="B108" s="23" t="e">
        <f>'General inputs'!#REF!</f>
        <v>#REF!</v>
      </c>
      <c r="C108" s="5"/>
      <c r="D108" s="5"/>
      <c r="E108" s="51" t="e">
        <f t="shared" si="57"/>
        <v>#REF!</v>
      </c>
      <c r="F108" s="51" t="e">
        <f t="shared" ref="F108:AH108" si="63">(E108+F73)*F$76</f>
        <v>#REF!</v>
      </c>
      <c r="G108" s="51" t="e">
        <f t="shared" si="63"/>
        <v>#REF!</v>
      </c>
      <c r="H108" s="51" t="e">
        <f t="shared" si="63"/>
        <v>#REF!</v>
      </c>
      <c r="I108" s="51" t="e">
        <f t="shared" si="63"/>
        <v>#REF!</v>
      </c>
      <c r="J108" s="51" t="e">
        <f t="shared" si="63"/>
        <v>#REF!</v>
      </c>
      <c r="K108" s="51" t="e">
        <f t="shared" si="63"/>
        <v>#REF!</v>
      </c>
      <c r="L108" s="51" t="e">
        <f t="shared" si="63"/>
        <v>#REF!</v>
      </c>
      <c r="M108" s="51" t="e">
        <f t="shared" si="63"/>
        <v>#REF!</v>
      </c>
      <c r="N108" s="51" t="e">
        <f t="shared" si="63"/>
        <v>#REF!</v>
      </c>
      <c r="O108" s="51" t="e">
        <f t="shared" si="63"/>
        <v>#REF!</v>
      </c>
      <c r="P108" s="51" t="e">
        <f t="shared" si="63"/>
        <v>#REF!</v>
      </c>
      <c r="Q108" s="51" t="e">
        <f t="shared" si="63"/>
        <v>#REF!</v>
      </c>
      <c r="R108" s="51" t="e">
        <f t="shared" si="63"/>
        <v>#REF!</v>
      </c>
      <c r="S108" s="51" t="e">
        <f t="shared" si="63"/>
        <v>#REF!</v>
      </c>
      <c r="T108" s="51" t="e">
        <f t="shared" si="63"/>
        <v>#REF!</v>
      </c>
      <c r="U108" s="51" t="e">
        <f t="shared" si="63"/>
        <v>#REF!</v>
      </c>
      <c r="V108" s="51" t="e">
        <f t="shared" si="63"/>
        <v>#REF!</v>
      </c>
      <c r="W108" s="51" t="e">
        <f t="shared" si="63"/>
        <v>#REF!</v>
      </c>
      <c r="X108" s="51" t="e">
        <f t="shared" si="63"/>
        <v>#REF!</v>
      </c>
      <c r="Y108" s="51" t="e">
        <f t="shared" si="63"/>
        <v>#REF!</v>
      </c>
      <c r="Z108" s="51" t="e">
        <f t="shared" si="63"/>
        <v>#REF!</v>
      </c>
      <c r="AA108" s="51" t="e">
        <f t="shared" si="63"/>
        <v>#REF!</v>
      </c>
      <c r="AB108" s="51" t="e">
        <f t="shared" si="63"/>
        <v>#REF!</v>
      </c>
      <c r="AC108" s="51" t="e">
        <f t="shared" si="63"/>
        <v>#REF!</v>
      </c>
      <c r="AD108" s="51" t="e">
        <f t="shared" si="63"/>
        <v>#REF!</v>
      </c>
      <c r="AE108" s="51" t="e">
        <f t="shared" si="63"/>
        <v>#REF!</v>
      </c>
      <c r="AF108" s="51" t="e">
        <f t="shared" si="63"/>
        <v>#REF!</v>
      </c>
      <c r="AG108" s="51" t="e">
        <f t="shared" si="63"/>
        <v>#REF!</v>
      </c>
      <c r="AH108" s="51" t="e">
        <f t="shared" si="63"/>
        <v>#REF!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BAF253-5B8F-4292-BBF1-D71EA9202134}">
  <sheetPr>
    <tabColor rgb="FFE0D4A4"/>
  </sheetPr>
  <dimension ref="B2:V63"/>
  <sheetViews>
    <sheetView showGridLines="0" zoomScale="80" zoomScaleNormal="80" workbookViewId="0">
      <selection activeCell="B2" sqref="B2"/>
    </sheetView>
  </sheetViews>
  <sheetFormatPr defaultRowHeight="14.25" x14ac:dyDescent="0.2"/>
  <cols>
    <col min="2" max="2" width="19.125" customWidth="1"/>
    <col min="11" max="12" width="9.625" customWidth="1"/>
  </cols>
  <sheetData>
    <row r="2" spans="2:22" ht="19.5" x14ac:dyDescent="0.3">
      <c r="B2" s="2" t="s">
        <v>167</v>
      </c>
      <c r="C2" s="1"/>
      <c r="D2" s="1"/>
      <c r="E2" s="1"/>
      <c r="F2" s="1"/>
      <c r="G2" s="1"/>
      <c r="H2" s="1"/>
      <c r="I2" s="1"/>
      <c r="J2" s="1"/>
      <c r="K2" s="1"/>
    </row>
    <row r="4" spans="2:22" ht="15" x14ac:dyDescent="0.25">
      <c r="B4" s="6" t="s">
        <v>11</v>
      </c>
      <c r="C4" s="7"/>
      <c r="D4" s="7"/>
    </row>
    <row r="5" spans="2:22" s="13" customFormat="1" ht="15" x14ac:dyDescent="0.25">
      <c r="B5" s="14"/>
    </row>
    <row r="6" spans="2:22" ht="15" x14ac:dyDescent="0.25">
      <c r="B6" s="4" t="s">
        <v>12</v>
      </c>
      <c r="C6" s="4" t="s">
        <v>13</v>
      </c>
      <c r="D6" s="4" t="s">
        <v>14</v>
      </c>
    </row>
    <row r="7" spans="2:22" ht="15" x14ac:dyDescent="0.2">
      <c r="B7" s="90" t="s">
        <v>15</v>
      </c>
      <c r="C7" s="90" t="s">
        <v>16</v>
      </c>
      <c r="D7" s="74">
        <v>2022</v>
      </c>
    </row>
    <row r="8" spans="2:22" ht="15" x14ac:dyDescent="0.2">
      <c r="B8" s="90" t="s">
        <v>17</v>
      </c>
      <c r="C8" s="90" t="s">
        <v>16</v>
      </c>
      <c r="D8" s="74">
        <v>2022</v>
      </c>
    </row>
    <row r="9" spans="2:22" ht="15" x14ac:dyDescent="0.2">
      <c r="B9" s="90" t="s">
        <v>18</v>
      </c>
      <c r="C9" s="90" t="s">
        <v>19</v>
      </c>
      <c r="D9" s="74">
        <v>20</v>
      </c>
    </row>
    <row r="12" spans="2:22" ht="15" x14ac:dyDescent="0.25">
      <c r="B12" s="6" t="s">
        <v>20</v>
      </c>
      <c r="C12" s="7"/>
      <c r="D12" s="7"/>
      <c r="E12" s="7"/>
      <c r="F12" s="7"/>
      <c r="G12" s="7"/>
      <c r="H12" s="7"/>
      <c r="I12" s="7"/>
      <c r="J12" s="7"/>
      <c r="K12" s="7"/>
      <c r="M12" s="13"/>
      <c r="N12" s="13"/>
      <c r="O12" s="13"/>
      <c r="P12" s="13"/>
      <c r="Q12" s="13"/>
      <c r="R12" s="13"/>
      <c r="S12" s="13"/>
      <c r="T12" s="13"/>
      <c r="U12" s="13"/>
      <c r="V12" s="13"/>
    </row>
    <row r="14" spans="2:22" ht="15" x14ac:dyDescent="0.25">
      <c r="B14" s="4" t="s">
        <v>21</v>
      </c>
      <c r="C14" s="4" t="s">
        <v>87</v>
      </c>
      <c r="D14" s="4" t="s">
        <v>168</v>
      </c>
      <c r="E14" s="4"/>
      <c r="F14" s="4"/>
      <c r="G14" s="4"/>
      <c r="H14" s="4"/>
      <c r="I14" s="4"/>
      <c r="J14" s="4"/>
      <c r="K14" s="4"/>
    </row>
    <row r="15" spans="2:22" x14ac:dyDescent="0.2">
      <c r="B15" s="95" t="s">
        <v>0</v>
      </c>
      <c r="C15" s="96"/>
      <c r="D15" s="95" t="s">
        <v>62</v>
      </c>
      <c r="E15" s="95"/>
      <c r="F15" s="95"/>
      <c r="G15" s="95"/>
      <c r="H15" s="95"/>
      <c r="I15" s="95"/>
      <c r="J15" s="95"/>
      <c r="K15" s="95"/>
    </row>
    <row r="16" spans="2:22" x14ac:dyDescent="0.2">
      <c r="B16" s="78" t="s">
        <v>77</v>
      </c>
      <c r="C16" s="75">
        <v>1</v>
      </c>
      <c r="D16" s="197" t="s">
        <v>175</v>
      </c>
      <c r="E16" s="197"/>
      <c r="F16" s="197"/>
      <c r="G16" s="197"/>
      <c r="H16" s="197"/>
      <c r="I16" s="197"/>
      <c r="J16" s="197"/>
      <c r="K16" s="197"/>
      <c r="L16" s="200"/>
      <c r="M16" s="200"/>
      <c r="N16" s="200"/>
      <c r="O16" s="200"/>
      <c r="P16" s="200"/>
      <c r="Q16" s="200"/>
      <c r="R16" s="200"/>
      <c r="S16" s="200"/>
      <c r="T16" s="200"/>
    </row>
    <row r="17" spans="2:20" x14ac:dyDescent="0.2">
      <c r="B17" s="78" t="s">
        <v>77</v>
      </c>
      <c r="C17" s="75">
        <v>1</v>
      </c>
      <c r="D17" s="198" t="s">
        <v>89</v>
      </c>
      <c r="E17" s="198"/>
      <c r="F17" s="198"/>
      <c r="G17" s="198"/>
      <c r="H17" s="198"/>
      <c r="I17" s="198"/>
      <c r="J17" s="198"/>
      <c r="K17" s="198"/>
    </row>
    <row r="18" spans="2:20" x14ac:dyDescent="0.2">
      <c r="B18" s="78" t="s">
        <v>77</v>
      </c>
      <c r="C18" s="75">
        <v>1</v>
      </c>
      <c r="D18" s="198" t="s">
        <v>169</v>
      </c>
      <c r="E18" s="198"/>
      <c r="F18" s="198"/>
      <c r="G18" s="198"/>
      <c r="H18" s="198"/>
      <c r="I18" s="198"/>
      <c r="J18" s="198"/>
      <c r="K18" s="198"/>
    </row>
    <row r="19" spans="2:20" x14ac:dyDescent="0.2">
      <c r="B19" s="78" t="s">
        <v>77</v>
      </c>
      <c r="C19" s="75">
        <v>1</v>
      </c>
      <c r="D19" s="198" t="s">
        <v>94</v>
      </c>
      <c r="E19" s="198"/>
      <c r="F19" s="198"/>
      <c r="G19" s="198"/>
      <c r="H19" s="198"/>
      <c r="I19" s="198"/>
      <c r="J19" s="198"/>
      <c r="K19" s="198"/>
    </row>
    <row r="20" spans="2:20" s="84" customFormat="1" x14ac:dyDescent="0.2">
      <c r="B20" s="78" t="s">
        <v>77</v>
      </c>
      <c r="C20" s="85">
        <v>1</v>
      </c>
      <c r="D20" s="198" t="s">
        <v>103</v>
      </c>
      <c r="E20" s="198"/>
      <c r="F20" s="198"/>
      <c r="G20" s="198"/>
      <c r="H20" s="198"/>
      <c r="I20" s="198"/>
      <c r="J20" s="198"/>
      <c r="K20" s="198"/>
    </row>
    <row r="21" spans="2:20" x14ac:dyDescent="0.2">
      <c r="B21" s="80" t="s">
        <v>77</v>
      </c>
      <c r="C21" s="81">
        <v>2</v>
      </c>
      <c r="D21" s="199" t="s">
        <v>170</v>
      </c>
      <c r="E21" s="199"/>
      <c r="F21" s="199"/>
      <c r="G21" s="199"/>
      <c r="H21" s="199"/>
      <c r="I21" s="199"/>
      <c r="J21" s="199"/>
      <c r="K21" s="199"/>
    </row>
    <row r="22" spans="2:20" ht="14.1" customHeight="1" x14ac:dyDescent="0.2">
      <c r="B22" s="78" t="s">
        <v>78</v>
      </c>
      <c r="C22" s="75">
        <v>1</v>
      </c>
      <c r="D22" s="197" t="s">
        <v>175</v>
      </c>
      <c r="E22" s="197"/>
      <c r="F22" s="197"/>
      <c r="G22" s="197"/>
      <c r="H22" s="197"/>
      <c r="I22" s="197"/>
      <c r="J22" s="197"/>
      <c r="K22" s="197"/>
      <c r="L22" s="200"/>
      <c r="M22" s="200"/>
      <c r="N22" s="200"/>
      <c r="O22" s="200"/>
      <c r="P22" s="200"/>
      <c r="Q22" s="200"/>
      <c r="R22" s="200"/>
      <c r="S22" s="200"/>
      <c r="T22" s="200"/>
    </row>
    <row r="23" spans="2:20" x14ac:dyDescent="0.2">
      <c r="B23" s="78" t="s">
        <v>78</v>
      </c>
      <c r="C23" s="75">
        <v>1</v>
      </c>
      <c r="D23" s="198" t="s">
        <v>89</v>
      </c>
      <c r="E23" s="198"/>
      <c r="F23" s="198"/>
      <c r="G23" s="198"/>
      <c r="H23" s="198"/>
      <c r="I23" s="198"/>
      <c r="J23" s="198"/>
      <c r="K23" s="198"/>
    </row>
    <row r="24" spans="2:20" ht="14.1" customHeight="1" x14ac:dyDescent="0.2">
      <c r="B24" s="78" t="s">
        <v>78</v>
      </c>
      <c r="C24" s="75">
        <v>1</v>
      </c>
      <c r="D24" s="198" t="s">
        <v>169</v>
      </c>
      <c r="E24" s="198"/>
      <c r="F24" s="198"/>
      <c r="G24" s="198"/>
      <c r="H24" s="198"/>
      <c r="I24" s="198"/>
      <c r="J24" s="198"/>
      <c r="K24" s="198"/>
    </row>
    <row r="25" spans="2:20" ht="14.1" customHeight="1" x14ac:dyDescent="0.2">
      <c r="B25" s="78" t="s">
        <v>78</v>
      </c>
      <c r="C25" s="75">
        <v>1</v>
      </c>
      <c r="D25" s="198" t="s">
        <v>94</v>
      </c>
      <c r="E25" s="198"/>
      <c r="F25" s="198"/>
      <c r="G25" s="198"/>
      <c r="H25" s="198"/>
      <c r="I25" s="198"/>
      <c r="J25" s="198"/>
      <c r="K25" s="198"/>
    </row>
    <row r="26" spans="2:20" x14ac:dyDescent="0.2">
      <c r="B26" s="80" t="s">
        <v>78</v>
      </c>
      <c r="C26" s="81">
        <v>2</v>
      </c>
      <c r="D26" s="199" t="s">
        <v>171</v>
      </c>
      <c r="E26" s="199"/>
      <c r="F26" s="199"/>
      <c r="G26" s="199"/>
      <c r="H26" s="199"/>
      <c r="I26" s="199"/>
      <c r="J26" s="199"/>
      <c r="K26" s="199"/>
    </row>
    <row r="27" spans="2:20" ht="14.1" customHeight="1" x14ac:dyDescent="0.2">
      <c r="B27" s="78" t="s">
        <v>79</v>
      </c>
      <c r="C27" s="75">
        <v>1</v>
      </c>
      <c r="D27" s="197" t="s">
        <v>175</v>
      </c>
      <c r="E27" s="197"/>
      <c r="F27" s="197"/>
      <c r="G27" s="197"/>
      <c r="H27" s="197"/>
      <c r="I27" s="197"/>
      <c r="J27" s="197"/>
      <c r="K27" s="197"/>
      <c r="L27" s="200"/>
      <c r="M27" s="200"/>
      <c r="N27" s="200"/>
      <c r="O27" s="200"/>
      <c r="P27" s="200"/>
      <c r="Q27" s="200"/>
      <c r="R27" s="200"/>
      <c r="S27" s="200"/>
      <c r="T27" s="200"/>
    </row>
    <row r="28" spans="2:20" x14ac:dyDescent="0.2">
      <c r="B28" s="78" t="s">
        <v>79</v>
      </c>
      <c r="C28" s="75">
        <v>1</v>
      </c>
      <c r="D28" s="198" t="s">
        <v>172</v>
      </c>
      <c r="E28" s="198"/>
      <c r="F28" s="198"/>
      <c r="G28" s="198"/>
      <c r="H28" s="198"/>
      <c r="I28" s="198"/>
      <c r="J28" s="198"/>
      <c r="K28" s="198"/>
    </row>
    <row r="29" spans="2:20" ht="14.45" customHeight="1" x14ac:dyDescent="0.2">
      <c r="B29" s="78" t="s">
        <v>79</v>
      </c>
      <c r="C29" s="85">
        <v>1</v>
      </c>
      <c r="D29" s="198" t="s">
        <v>104</v>
      </c>
      <c r="E29" s="198"/>
      <c r="F29" s="198"/>
      <c r="G29" s="198"/>
      <c r="H29" s="198"/>
      <c r="I29" s="198"/>
      <c r="J29" s="198"/>
      <c r="K29" s="198"/>
    </row>
    <row r="30" spans="2:20" s="84" customFormat="1" ht="14.45" customHeight="1" x14ac:dyDescent="0.2">
      <c r="B30" s="78" t="s">
        <v>79</v>
      </c>
      <c r="C30" s="85">
        <v>1</v>
      </c>
      <c r="D30" s="198" t="s">
        <v>94</v>
      </c>
      <c r="E30" s="198"/>
      <c r="F30" s="198"/>
      <c r="G30" s="198"/>
      <c r="H30" s="198"/>
      <c r="I30" s="198"/>
      <c r="J30" s="198"/>
      <c r="K30" s="198"/>
    </row>
    <row r="31" spans="2:20" ht="14.45" customHeight="1" x14ac:dyDescent="0.2">
      <c r="B31" s="80" t="s">
        <v>79</v>
      </c>
      <c r="C31" s="81">
        <v>2</v>
      </c>
      <c r="D31" s="199" t="s">
        <v>173</v>
      </c>
      <c r="E31" s="199"/>
      <c r="F31" s="199"/>
      <c r="G31" s="199"/>
      <c r="H31" s="199"/>
      <c r="I31" s="199"/>
      <c r="J31" s="199"/>
      <c r="K31" s="199"/>
    </row>
    <row r="32" spans="2:20" ht="14.1" customHeight="1" x14ac:dyDescent="0.2">
      <c r="B32" s="78" t="s">
        <v>80</v>
      </c>
      <c r="C32" s="75">
        <v>1</v>
      </c>
      <c r="D32" s="197" t="s">
        <v>175</v>
      </c>
      <c r="E32" s="197"/>
      <c r="F32" s="197"/>
      <c r="G32" s="197"/>
      <c r="H32" s="197"/>
      <c r="I32" s="197"/>
      <c r="J32" s="197"/>
      <c r="K32" s="197"/>
      <c r="L32" s="200"/>
      <c r="M32" s="200"/>
      <c r="N32" s="200"/>
      <c r="O32" s="200"/>
      <c r="P32" s="200"/>
      <c r="Q32" s="200"/>
      <c r="R32" s="200"/>
      <c r="S32" s="200"/>
      <c r="T32" s="200"/>
    </row>
    <row r="33" spans="2:20" x14ac:dyDescent="0.2">
      <c r="B33" s="78" t="s">
        <v>80</v>
      </c>
      <c r="C33" s="75">
        <v>1</v>
      </c>
      <c r="D33" s="198" t="s">
        <v>174</v>
      </c>
      <c r="E33" s="198"/>
      <c r="F33" s="198"/>
      <c r="G33" s="198"/>
      <c r="H33" s="198"/>
      <c r="I33" s="198"/>
      <c r="J33" s="198"/>
      <c r="K33" s="198"/>
    </row>
    <row r="34" spans="2:20" x14ac:dyDescent="0.2">
      <c r="B34" s="78" t="s">
        <v>80</v>
      </c>
      <c r="C34" s="75">
        <v>1</v>
      </c>
      <c r="D34" s="198" t="s">
        <v>94</v>
      </c>
      <c r="E34" s="198"/>
      <c r="F34" s="198"/>
      <c r="G34" s="198"/>
      <c r="H34" s="198"/>
      <c r="I34" s="198"/>
      <c r="J34" s="198"/>
      <c r="K34" s="198"/>
    </row>
    <row r="35" spans="2:20" ht="14.1" customHeight="1" x14ac:dyDescent="0.2">
      <c r="B35" s="80" t="s">
        <v>80</v>
      </c>
      <c r="C35" s="81">
        <v>2</v>
      </c>
      <c r="D35" s="199" t="s">
        <v>173</v>
      </c>
      <c r="E35" s="199"/>
      <c r="F35" s="199"/>
      <c r="G35" s="199"/>
      <c r="H35" s="199"/>
      <c r="I35" s="199"/>
      <c r="J35" s="199"/>
      <c r="K35" s="199"/>
    </row>
    <row r="36" spans="2:20" ht="14.1" customHeight="1" x14ac:dyDescent="0.2">
      <c r="B36" s="78" t="s">
        <v>81</v>
      </c>
      <c r="C36" s="75">
        <v>1</v>
      </c>
      <c r="D36" s="197" t="s">
        <v>175</v>
      </c>
      <c r="E36" s="197"/>
      <c r="F36" s="197"/>
      <c r="G36" s="197"/>
      <c r="H36" s="197"/>
      <c r="I36" s="197"/>
      <c r="J36" s="197"/>
      <c r="K36" s="197"/>
      <c r="L36" s="200"/>
      <c r="M36" s="200"/>
      <c r="N36" s="200"/>
      <c r="O36" s="200"/>
      <c r="P36" s="200"/>
      <c r="Q36" s="200"/>
      <c r="R36" s="200"/>
      <c r="S36" s="200"/>
      <c r="T36" s="200"/>
    </row>
    <row r="37" spans="2:20" ht="14.1" customHeight="1" x14ac:dyDescent="0.2">
      <c r="B37" s="78" t="s">
        <v>81</v>
      </c>
      <c r="C37" s="75">
        <v>1</v>
      </c>
      <c r="D37" s="198" t="s">
        <v>172</v>
      </c>
      <c r="E37" s="198"/>
      <c r="F37" s="198"/>
      <c r="G37" s="198"/>
      <c r="H37" s="198"/>
      <c r="I37" s="198"/>
      <c r="J37" s="198"/>
      <c r="K37" s="198"/>
    </row>
    <row r="38" spans="2:20" x14ac:dyDescent="0.2">
      <c r="B38" s="78" t="s">
        <v>81</v>
      </c>
      <c r="C38" s="75">
        <v>1</v>
      </c>
      <c r="D38" s="198" t="s">
        <v>95</v>
      </c>
      <c r="E38" s="198"/>
      <c r="F38" s="198"/>
      <c r="G38" s="198"/>
      <c r="H38" s="198"/>
      <c r="I38" s="198"/>
      <c r="J38" s="198"/>
      <c r="K38" s="198"/>
    </row>
    <row r="39" spans="2:20" x14ac:dyDescent="0.2">
      <c r="B39" s="80" t="s">
        <v>81</v>
      </c>
      <c r="C39" s="81">
        <v>2</v>
      </c>
      <c r="D39" s="199" t="s">
        <v>176</v>
      </c>
      <c r="E39" s="199"/>
      <c r="F39" s="199"/>
      <c r="G39" s="199"/>
      <c r="H39" s="199"/>
      <c r="I39" s="199"/>
      <c r="J39" s="199"/>
      <c r="K39" s="199"/>
    </row>
    <row r="40" spans="2:20" ht="14.1" customHeight="1" x14ac:dyDescent="0.2">
      <c r="B40" s="78" t="s">
        <v>82</v>
      </c>
      <c r="C40" s="75">
        <v>1</v>
      </c>
      <c r="D40" s="197" t="s">
        <v>175</v>
      </c>
      <c r="E40" s="197"/>
      <c r="F40" s="197"/>
      <c r="G40" s="197"/>
      <c r="H40" s="197"/>
      <c r="I40" s="197"/>
      <c r="J40" s="197"/>
      <c r="K40" s="197"/>
      <c r="L40" s="200"/>
      <c r="M40" s="200"/>
      <c r="N40" s="200"/>
      <c r="O40" s="200"/>
      <c r="P40" s="200"/>
      <c r="Q40" s="200"/>
      <c r="R40" s="200"/>
      <c r="S40" s="200"/>
      <c r="T40" s="200"/>
    </row>
    <row r="41" spans="2:20" x14ac:dyDescent="0.2">
      <c r="B41" s="78" t="s">
        <v>82</v>
      </c>
      <c r="C41" s="75">
        <v>1</v>
      </c>
      <c r="D41" s="198" t="s">
        <v>177</v>
      </c>
      <c r="E41" s="198"/>
      <c r="F41" s="198"/>
      <c r="G41" s="198"/>
      <c r="H41" s="198"/>
      <c r="I41" s="198"/>
      <c r="J41" s="198"/>
      <c r="K41" s="198"/>
    </row>
    <row r="42" spans="2:20" ht="14.45" customHeight="1" x14ac:dyDescent="0.2">
      <c r="B42" s="78" t="s">
        <v>82</v>
      </c>
      <c r="C42" s="75">
        <v>1</v>
      </c>
      <c r="D42" s="198" t="s">
        <v>104</v>
      </c>
      <c r="E42" s="198"/>
      <c r="F42" s="198"/>
      <c r="G42" s="198"/>
      <c r="H42" s="198"/>
      <c r="I42" s="198"/>
      <c r="J42" s="198"/>
      <c r="K42" s="198"/>
    </row>
    <row r="43" spans="2:20" s="84" customFormat="1" ht="14.45" customHeight="1" x14ac:dyDescent="0.2">
      <c r="B43" s="78" t="s">
        <v>82</v>
      </c>
      <c r="C43" s="85">
        <v>1</v>
      </c>
      <c r="D43" s="198" t="s">
        <v>94</v>
      </c>
      <c r="E43" s="198"/>
      <c r="F43" s="198"/>
      <c r="G43" s="198"/>
      <c r="H43" s="198"/>
      <c r="I43" s="198"/>
      <c r="J43" s="198"/>
      <c r="K43" s="198"/>
    </row>
    <row r="44" spans="2:20" ht="14.1" customHeight="1" x14ac:dyDescent="0.2">
      <c r="B44" s="80" t="s">
        <v>82</v>
      </c>
      <c r="C44" s="81">
        <v>2</v>
      </c>
      <c r="D44" s="199" t="s">
        <v>173</v>
      </c>
      <c r="E44" s="199"/>
      <c r="F44" s="199"/>
      <c r="G44" s="199"/>
      <c r="H44" s="199"/>
      <c r="I44" s="199"/>
      <c r="J44" s="199"/>
      <c r="K44" s="199"/>
    </row>
    <row r="45" spans="2:20" ht="14.1" customHeight="1" x14ac:dyDescent="0.2">
      <c r="B45" s="78" t="s">
        <v>83</v>
      </c>
      <c r="C45" s="75">
        <v>1</v>
      </c>
      <c r="D45" s="197" t="s">
        <v>175</v>
      </c>
      <c r="E45" s="197"/>
      <c r="F45" s="197"/>
      <c r="G45" s="197"/>
      <c r="H45" s="197"/>
      <c r="I45" s="197"/>
      <c r="J45" s="197"/>
      <c r="K45" s="197"/>
      <c r="L45" s="200"/>
      <c r="M45" s="200"/>
      <c r="N45" s="200"/>
      <c r="O45" s="200"/>
      <c r="P45" s="200"/>
      <c r="Q45" s="200"/>
      <c r="R45" s="200"/>
      <c r="S45" s="200"/>
      <c r="T45" s="200"/>
    </row>
    <row r="46" spans="2:20" x14ac:dyDescent="0.2">
      <c r="B46" s="78" t="s">
        <v>83</v>
      </c>
      <c r="C46" s="75">
        <v>1</v>
      </c>
      <c r="D46" s="198" t="s">
        <v>98</v>
      </c>
      <c r="E46" s="198"/>
      <c r="F46" s="198"/>
      <c r="G46" s="198"/>
      <c r="H46" s="198"/>
      <c r="I46" s="198"/>
      <c r="J46" s="198"/>
      <c r="K46" s="198"/>
    </row>
    <row r="47" spans="2:20" x14ac:dyDescent="0.2">
      <c r="B47" s="78" t="s">
        <v>83</v>
      </c>
      <c r="C47" s="75">
        <v>1</v>
      </c>
      <c r="D47" s="198" t="s">
        <v>94</v>
      </c>
      <c r="E47" s="198"/>
      <c r="F47" s="198"/>
      <c r="G47" s="198"/>
      <c r="H47" s="198"/>
      <c r="I47" s="198"/>
      <c r="J47" s="198"/>
      <c r="K47" s="198"/>
    </row>
    <row r="48" spans="2:20" ht="14.1" customHeight="1" x14ac:dyDescent="0.2">
      <c r="B48" s="80" t="s">
        <v>83</v>
      </c>
      <c r="C48" s="81">
        <v>2</v>
      </c>
      <c r="D48" s="199" t="s">
        <v>170</v>
      </c>
      <c r="E48" s="199"/>
      <c r="F48" s="199"/>
      <c r="G48" s="199"/>
      <c r="H48" s="199"/>
      <c r="I48" s="199"/>
      <c r="J48" s="199"/>
      <c r="K48" s="199"/>
    </row>
    <row r="49" spans="2:20" ht="14.1" customHeight="1" x14ac:dyDescent="0.2">
      <c r="B49" s="78" t="s">
        <v>84</v>
      </c>
      <c r="C49" s="77">
        <v>1</v>
      </c>
      <c r="D49" s="197" t="s">
        <v>175</v>
      </c>
      <c r="E49" s="197"/>
      <c r="F49" s="197"/>
      <c r="G49" s="197"/>
      <c r="H49" s="197"/>
      <c r="I49" s="197"/>
      <c r="J49" s="197"/>
      <c r="K49" s="197"/>
      <c r="L49" s="200"/>
      <c r="M49" s="200"/>
      <c r="N49" s="200"/>
      <c r="O49" s="200"/>
      <c r="P49" s="200"/>
      <c r="Q49" s="200"/>
      <c r="R49" s="200"/>
      <c r="S49" s="200"/>
      <c r="T49" s="200"/>
    </row>
    <row r="50" spans="2:20" s="79" customFormat="1" x14ac:dyDescent="0.2">
      <c r="B50" s="78" t="s">
        <v>84</v>
      </c>
      <c r="C50" s="77">
        <v>1</v>
      </c>
      <c r="D50" s="198" t="s">
        <v>98</v>
      </c>
      <c r="E50" s="198"/>
      <c r="F50" s="198"/>
      <c r="G50" s="198"/>
      <c r="H50" s="198"/>
      <c r="I50" s="198"/>
      <c r="J50" s="198"/>
      <c r="K50" s="198"/>
    </row>
    <row r="51" spans="2:20" s="79" customFormat="1" x14ac:dyDescent="0.2">
      <c r="B51" s="78" t="s">
        <v>84</v>
      </c>
      <c r="C51" s="77">
        <v>1</v>
      </c>
      <c r="D51" s="198" t="s">
        <v>94</v>
      </c>
      <c r="E51" s="198"/>
      <c r="F51" s="198"/>
      <c r="G51" s="198"/>
      <c r="H51" s="198"/>
      <c r="I51" s="198"/>
      <c r="J51" s="198"/>
      <c r="K51" s="198"/>
    </row>
    <row r="52" spans="2:20" s="79" customFormat="1" x14ac:dyDescent="0.2">
      <c r="B52" s="80" t="s">
        <v>84</v>
      </c>
      <c r="C52" s="81">
        <v>2</v>
      </c>
      <c r="D52" s="199" t="s">
        <v>99</v>
      </c>
      <c r="E52" s="199"/>
      <c r="F52" s="199"/>
      <c r="G52" s="199"/>
      <c r="H52" s="199"/>
      <c r="I52" s="199"/>
      <c r="J52" s="199"/>
      <c r="K52" s="199"/>
    </row>
    <row r="53" spans="2:20" ht="14.1" customHeight="1" x14ac:dyDescent="0.2">
      <c r="B53" s="78" t="s">
        <v>85</v>
      </c>
      <c r="C53" s="75">
        <v>1</v>
      </c>
      <c r="D53" s="197" t="s">
        <v>175</v>
      </c>
      <c r="E53" s="197"/>
      <c r="F53" s="197"/>
      <c r="G53" s="197"/>
      <c r="H53" s="197"/>
      <c r="I53" s="197"/>
      <c r="J53" s="197"/>
      <c r="K53" s="197"/>
      <c r="L53" s="200"/>
      <c r="M53" s="200"/>
      <c r="N53" s="200"/>
      <c r="O53" s="200"/>
      <c r="P53" s="200"/>
      <c r="Q53" s="200"/>
      <c r="R53" s="200"/>
      <c r="S53" s="200"/>
      <c r="T53" s="200"/>
    </row>
    <row r="54" spans="2:20" s="79" customFormat="1" x14ac:dyDescent="0.2">
      <c r="B54" s="78" t="s">
        <v>85</v>
      </c>
      <c r="C54" s="77">
        <v>1</v>
      </c>
      <c r="D54" s="198" t="s">
        <v>98</v>
      </c>
      <c r="E54" s="198"/>
      <c r="F54" s="198"/>
      <c r="G54" s="198"/>
      <c r="H54" s="198"/>
      <c r="I54" s="198"/>
      <c r="J54" s="198"/>
      <c r="K54" s="198"/>
    </row>
    <row r="55" spans="2:20" s="79" customFormat="1" x14ac:dyDescent="0.2">
      <c r="B55" s="80" t="s">
        <v>85</v>
      </c>
      <c r="C55" s="81">
        <v>2</v>
      </c>
      <c r="D55" s="199" t="s">
        <v>176</v>
      </c>
      <c r="E55" s="199"/>
      <c r="F55" s="199"/>
      <c r="G55" s="199"/>
      <c r="H55" s="199"/>
      <c r="I55" s="199"/>
      <c r="J55" s="199"/>
      <c r="K55" s="199"/>
    </row>
    <row r="56" spans="2:20" s="88" customFormat="1" ht="14.1" customHeight="1" x14ac:dyDescent="0.2">
      <c r="B56" s="78" t="s">
        <v>101</v>
      </c>
      <c r="C56" s="89">
        <v>1</v>
      </c>
      <c r="D56" s="197" t="s">
        <v>175</v>
      </c>
      <c r="E56" s="197"/>
      <c r="F56" s="197"/>
      <c r="G56" s="197"/>
      <c r="H56" s="197"/>
      <c r="I56" s="197"/>
      <c r="J56" s="197"/>
      <c r="K56" s="197"/>
    </row>
    <row r="57" spans="2:20" x14ac:dyDescent="0.2">
      <c r="B57" s="78" t="s">
        <v>101</v>
      </c>
      <c r="C57" s="75">
        <v>1</v>
      </c>
      <c r="D57" s="198" t="s">
        <v>178</v>
      </c>
      <c r="E57" s="198"/>
      <c r="F57" s="198"/>
      <c r="G57" s="198"/>
      <c r="H57" s="198"/>
      <c r="I57" s="198"/>
      <c r="J57" s="198"/>
      <c r="K57" s="198"/>
    </row>
    <row r="58" spans="2:20" s="88" customFormat="1" x14ac:dyDescent="0.2">
      <c r="B58" s="78" t="s">
        <v>101</v>
      </c>
      <c r="C58" s="89">
        <v>2</v>
      </c>
      <c r="D58" s="198" t="s">
        <v>98</v>
      </c>
      <c r="E58" s="198"/>
      <c r="F58" s="198"/>
      <c r="G58" s="198"/>
      <c r="H58" s="198"/>
      <c r="I58" s="198"/>
      <c r="J58" s="198"/>
      <c r="K58" s="198"/>
    </row>
    <row r="59" spans="2:20" s="88" customFormat="1" x14ac:dyDescent="0.2">
      <c r="B59" s="80" t="s">
        <v>101</v>
      </c>
      <c r="C59" s="81">
        <v>2</v>
      </c>
      <c r="D59" s="199" t="s">
        <v>94</v>
      </c>
      <c r="E59" s="199"/>
      <c r="F59" s="199"/>
      <c r="G59" s="199"/>
      <c r="H59" s="199"/>
      <c r="I59" s="199"/>
      <c r="J59" s="199"/>
      <c r="K59" s="199"/>
    </row>
    <row r="60" spans="2:20" s="88" customFormat="1" ht="14.1" customHeight="1" x14ac:dyDescent="0.2">
      <c r="B60" s="78" t="s">
        <v>102</v>
      </c>
      <c r="C60" s="89">
        <v>1</v>
      </c>
      <c r="D60" s="197" t="s">
        <v>175</v>
      </c>
      <c r="E60" s="197"/>
      <c r="F60" s="197"/>
      <c r="G60" s="197"/>
      <c r="H60" s="197"/>
      <c r="I60" s="197"/>
      <c r="J60" s="197"/>
      <c r="K60" s="197"/>
    </row>
    <row r="61" spans="2:20" s="79" customFormat="1" x14ac:dyDescent="0.2">
      <c r="B61" s="78" t="s">
        <v>102</v>
      </c>
      <c r="C61" s="77">
        <v>1</v>
      </c>
      <c r="D61" s="198" t="s">
        <v>178</v>
      </c>
      <c r="E61" s="198"/>
      <c r="F61" s="198"/>
      <c r="G61" s="198"/>
      <c r="H61" s="198"/>
      <c r="I61" s="198"/>
      <c r="J61" s="198"/>
      <c r="K61" s="198"/>
    </row>
    <row r="62" spans="2:20" s="88" customFormat="1" ht="14.45" customHeight="1" x14ac:dyDescent="0.2">
      <c r="B62" s="78" t="s">
        <v>102</v>
      </c>
      <c r="C62" s="89">
        <v>2</v>
      </c>
      <c r="D62" s="198" t="s">
        <v>98</v>
      </c>
      <c r="E62" s="198"/>
      <c r="F62" s="198"/>
      <c r="G62" s="198"/>
      <c r="H62" s="198"/>
      <c r="I62" s="198"/>
      <c r="J62" s="198"/>
      <c r="K62" s="198"/>
    </row>
    <row r="63" spans="2:20" s="88" customFormat="1" ht="14.45" customHeight="1" x14ac:dyDescent="0.2">
      <c r="B63" s="80" t="s">
        <v>102</v>
      </c>
      <c r="C63" s="81">
        <v>2</v>
      </c>
      <c r="D63" s="199" t="s">
        <v>94</v>
      </c>
      <c r="E63" s="199"/>
      <c r="F63" s="199"/>
      <c r="G63" s="199"/>
      <c r="H63" s="199"/>
      <c r="I63" s="199"/>
      <c r="J63" s="199"/>
      <c r="K63" s="199"/>
    </row>
  </sheetData>
  <mergeCells count="57">
    <mergeCell ref="D62:K62"/>
    <mergeCell ref="D63:K63"/>
    <mergeCell ref="D60:K60"/>
    <mergeCell ref="D61:K61"/>
    <mergeCell ref="D57:K57"/>
    <mergeCell ref="D56:K56"/>
    <mergeCell ref="D58:K58"/>
    <mergeCell ref="D59:K59"/>
    <mergeCell ref="D28:K28"/>
    <mergeCell ref="D29:K29"/>
    <mergeCell ref="D31:K31"/>
    <mergeCell ref="D33:K33"/>
    <mergeCell ref="D34:K34"/>
    <mergeCell ref="D54:K54"/>
    <mergeCell ref="D55:K55"/>
    <mergeCell ref="D53:K53"/>
    <mergeCell ref="D35:K35"/>
    <mergeCell ref="D37:K37"/>
    <mergeCell ref="D38:K38"/>
    <mergeCell ref="D39:K39"/>
    <mergeCell ref="D41:K41"/>
    <mergeCell ref="L40:T40"/>
    <mergeCell ref="L45:T45"/>
    <mergeCell ref="L49:T49"/>
    <mergeCell ref="L53:T53"/>
    <mergeCell ref="D42:K42"/>
    <mergeCell ref="D44:K44"/>
    <mergeCell ref="D43:K43"/>
    <mergeCell ref="D51:K51"/>
    <mergeCell ref="D52:K52"/>
    <mergeCell ref="L16:T16"/>
    <mergeCell ref="L22:T22"/>
    <mergeCell ref="L27:T27"/>
    <mergeCell ref="L32:T32"/>
    <mergeCell ref="L36:T36"/>
    <mergeCell ref="D16:K16"/>
    <mergeCell ref="D17:K17"/>
    <mergeCell ref="D18:K18"/>
    <mergeCell ref="D19:K19"/>
    <mergeCell ref="D21:K21"/>
    <mergeCell ref="D20:K20"/>
    <mergeCell ref="D22:K22"/>
    <mergeCell ref="D46:K46"/>
    <mergeCell ref="D47:K47"/>
    <mergeCell ref="D48:K48"/>
    <mergeCell ref="D50:K50"/>
    <mergeCell ref="D23:K23"/>
    <mergeCell ref="D24:K24"/>
    <mergeCell ref="D25:K25"/>
    <mergeCell ref="D26:K26"/>
    <mergeCell ref="D27:K27"/>
    <mergeCell ref="D32:K32"/>
    <mergeCell ref="D36:K36"/>
    <mergeCell ref="D40:K40"/>
    <mergeCell ref="D45:K45"/>
    <mergeCell ref="D49:K49"/>
    <mergeCell ref="D30:K30"/>
  </mergeCells>
  <phoneticPr fontId="4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24DECB-5A7F-4144-B66A-4E35C0C4E6EA}">
  <sheetPr>
    <tabColor rgb="FFE0D4A4"/>
  </sheetPr>
  <dimension ref="A2:AB477"/>
  <sheetViews>
    <sheetView showGridLines="0" zoomScale="70" zoomScaleNormal="70" workbookViewId="0">
      <selection activeCell="F50" sqref="F50"/>
    </sheetView>
  </sheetViews>
  <sheetFormatPr defaultRowHeight="14.25" x14ac:dyDescent="0.2"/>
  <cols>
    <col min="2" max="2" width="15.25" customWidth="1"/>
    <col min="3" max="3" width="11.75" customWidth="1"/>
    <col min="4" max="4" width="44.5" customWidth="1"/>
    <col min="5" max="5" width="20.75" customWidth="1"/>
    <col min="6" max="6" width="13.75" customWidth="1"/>
    <col min="7" max="7" width="14" style="100" customWidth="1"/>
    <col min="8" max="9" width="14" customWidth="1"/>
    <col min="10" max="10" width="13.375" customWidth="1"/>
    <col min="11" max="11" width="14.125" customWidth="1"/>
    <col min="12" max="27" width="13.125" customWidth="1"/>
  </cols>
  <sheetData>
    <row r="2" spans="2:27" ht="19.5" x14ac:dyDescent="0.3">
      <c r="B2" s="2" t="s">
        <v>25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2:27" x14ac:dyDescent="0.2">
      <c r="L3" s="13"/>
      <c r="Q3" s="157"/>
      <c r="R3" s="157"/>
      <c r="S3" s="157"/>
      <c r="T3" s="157"/>
      <c r="U3" s="157"/>
      <c r="V3" s="157"/>
      <c r="W3" s="157"/>
      <c r="X3" s="157"/>
      <c r="Y3" s="157"/>
      <c r="Z3" s="157"/>
      <c r="AA3" s="157"/>
    </row>
    <row r="4" spans="2:27" ht="15" x14ac:dyDescent="0.25">
      <c r="B4" s="173" t="s">
        <v>72</v>
      </c>
      <c r="C4" s="174"/>
      <c r="D4" s="174"/>
      <c r="E4" s="174"/>
      <c r="F4" s="174"/>
      <c r="G4" s="174"/>
      <c r="H4" s="175"/>
      <c r="I4" s="174"/>
      <c r="J4" s="174"/>
      <c r="K4" s="176"/>
      <c r="M4" s="28"/>
      <c r="N4" s="118"/>
      <c r="O4" s="118"/>
      <c r="P4" s="118"/>
      <c r="Q4" s="157"/>
      <c r="R4" s="157"/>
      <c r="S4" s="157"/>
      <c r="T4" s="157"/>
      <c r="U4" s="157"/>
      <c r="V4" s="157"/>
      <c r="W4" s="157"/>
      <c r="X4" s="157"/>
      <c r="Y4" s="157"/>
      <c r="Z4" s="157"/>
      <c r="AA4" s="157"/>
    </row>
    <row r="5" spans="2:27" s="79" customFormat="1" ht="15" x14ac:dyDescent="0.25">
      <c r="B5" s="63"/>
      <c r="G5" s="100"/>
      <c r="K5" s="133"/>
      <c r="L5" s="133"/>
      <c r="M5" s="133"/>
      <c r="N5" s="133"/>
      <c r="O5" s="133"/>
      <c r="P5" s="133"/>
      <c r="Q5" s="157"/>
      <c r="R5" s="157"/>
      <c r="S5" s="157"/>
      <c r="T5" s="157"/>
      <c r="U5" s="157"/>
      <c r="V5" s="157"/>
      <c r="W5" s="157"/>
      <c r="X5" s="157"/>
      <c r="Y5" s="157"/>
      <c r="Z5" s="157"/>
      <c r="AA5" s="157"/>
    </row>
    <row r="6" spans="2:27" s="10" customFormat="1" ht="15" x14ac:dyDescent="0.25">
      <c r="B6" s="8" t="s">
        <v>5</v>
      </c>
      <c r="C6" s="8"/>
      <c r="D6" s="9"/>
      <c r="E6" s="73" t="s">
        <v>27</v>
      </c>
      <c r="F6" s="73" t="s">
        <v>28</v>
      </c>
      <c r="G6" s="73" t="s">
        <v>29</v>
      </c>
      <c r="H6" s="9"/>
      <c r="I6" s="9"/>
      <c r="J6" s="9"/>
      <c r="K6" s="9"/>
      <c r="L6" s="9"/>
      <c r="M6" s="9"/>
      <c r="N6" s="9"/>
      <c r="O6" s="9"/>
      <c r="P6" s="9"/>
      <c r="Q6" s="157"/>
      <c r="R6" s="157"/>
      <c r="S6" s="157"/>
      <c r="T6" s="157"/>
      <c r="U6" s="157"/>
      <c r="V6" s="157"/>
      <c r="W6" s="157"/>
      <c r="X6" s="157"/>
      <c r="Y6" s="157"/>
      <c r="Z6" s="157"/>
      <c r="AA6" s="157"/>
    </row>
    <row r="7" spans="2:27" s="10" customFormat="1" ht="30" x14ac:dyDescent="0.2">
      <c r="B7" s="11" t="s">
        <v>7</v>
      </c>
      <c r="C7" s="11" t="s">
        <v>87</v>
      </c>
      <c r="D7" s="11" t="s">
        <v>8</v>
      </c>
      <c r="E7" s="12" t="s">
        <v>86</v>
      </c>
      <c r="F7" s="12" t="s">
        <v>65</v>
      </c>
      <c r="G7" s="12" t="s">
        <v>110</v>
      </c>
      <c r="H7" s="12" t="s">
        <v>10</v>
      </c>
      <c r="I7" s="12" t="s">
        <v>64</v>
      </c>
      <c r="J7" s="12" t="s">
        <v>9</v>
      </c>
      <c r="K7" s="12" t="s">
        <v>66</v>
      </c>
      <c r="L7" s="12" t="s">
        <v>67</v>
      </c>
      <c r="M7" s="12" t="s">
        <v>68</v>
      </c>
      <c r="N7" s="12" t="s">
        <v>69</v>
      </c>
      <c r="O7" s="12" t="s">
        <v>70</v>
      </c>
      <c r="P7" s="12" t="s">
        <v>71</v>
      </c>
      <c r="Q7" s="157"/>
      <c r="R7" s="157"/>
      <c r="S7" s="157"/>
      <c r="T7" s="157"/>
      <c r="U7" s="157"/>
      <c r="V7" s="157"/>
      <c r="W7" s="157"/>
      <c r="X7" s="157"/>
      <c r="Y7" s="157"/>
      <c r="Z7" s="157"/>
      <c r="AA7" s="157"/>
    </row>
    <row r="8" spans="2:27" s="10" customFormat="1" x14ac:dyDescent="0.2">
      <c r="B8" s="123" t="s">
        <v>77</v>
      </c>
      <c r="C8" s="125">
        <v>1</v>
      </c>
      <c r="D8" s="123" t="s">
        <v>88</v>
      </c>
      <c r="E8" s="113">
        <v>2026</v>
      </c>
      <c r="F8" s="113">
        <v>2026</v>
      </c>
      <c r="G8" s="113">
        <v>2026</v>
      </c>
      <c r="H8" s="113">
        <v>40</v>
      </c>
      <c r="I8" s="59">
        <v>1</v>
      </c>
      <c r="J8" s="60">
        <v>8172179.7299999995</v>
      </c>
      <c r="K8" s="109">
        <v>579744.03857938503</v>
      </c>
      <c r="L8" s="109">
        <v>3465484.9208479729</v>
      </c>
      <c r="M8" s="109">
        <v>4126950.7705726419</v>
      </c>
      <c r="N8" s="109"/>
      <c r="O8" s="109"/>
      <c r="P8" s="109"/>
      <c r="Q8" s="157"/>
      <c r="R8" s="157"/>
      <c r="S8" s="157"/>
      <c r="T8" s="157"/>
      <c r="U8" s="157"/>
      <c r="V8" s="157"/>
      <c r="W8" s="157"/>
      <c r="X8" s="157"/>
      <c r="Y8" s="157"/>
      <c r="Z8" s="157"/>
      <c r="AA8" s="157"/>
    </row>
    <row r="9" spans="2:27" s="10" customFormat="1" x14ac:dyDescent="0.2">
      <c r="B9" s="123" t="s">
        <v>77</v>
      </c>
      <c r="C9" s="125">
        <v>1</v>
      </c>
      <c r="D9" s="123" t="s">
        <v>89</v>
      </c>
      <c r="E9" s="113">
        <v>2026</v>
      </c>
      <c r="F9" s="113">
        <v>2026</v>
      </c>
      <c r="G9" s="113">
        <v>2026</v>
      </c>
      <c r="H9" s="113">
        <v>35</v>
      </c>
      <c r="I9" s="59">
        <v>1</v>
      </c>
      <c r="J9" s="60">
        <v>50949682.230000004</v>
      </c>
      <c r="K9" s="109">
        <v>466189.59497212601</v>
      </c>
      <c r="L9" s="109">
        <v>1313773.9490020026</v>
      </c>
      <c r="M9" s="109">
        <v>49169718.686025873</v>
      </c>
      <c r="N9" s="109"/>
      <c r="O9" s="109"/>
      <c r="P9" s="109"/>
      <c r="Q9" s="157"/>
      <c r="R9" s="157"/>
      <c r="S9" s="157"/>
      <c r="T9" s="157"/>
      <c r="U9" s="157"/>
      <c r="V9" s="157"/>
      <c r="W9" s="157"/>
      <c r="X9" s="157"/>
      <c r="Y9" s="157"/>
      <c r="Z9" s="157"/>
      <c r="AA9" s="157"/>
    </row>
    <row r="10" spans="2:27" s="10" customFormat="1" x14ac:dyDescent="0.2">
      <c r="B10" s="123" t="s">
        <v>77</v>
      </c>
      <c r="C10" s="125">
        <v>1</v>
      </c>
      <c r="D10" s="123" t="s">
        <v>180</v>
      </c>
      <c r="E10" s="113">
        <v>2026</v>
      </c>
      <c r="F10" s="113">
        <v>2026</v>
      </c>
      <c r="G10" s="113">
        <v>2026</v>
      </c>
      <c r="H10" s="113">
        <v>40</v>
      </c>
      <c r="I10" s="59">
        <v>1</v>
      </c>
      <c r="J10" s="60">
        <v>18433159.02</v>
      </c>
      <c r="K10" s="109">
        <v>1270571.3166956617</v>
      </c>
      <c r="L10" s="109">
        <v>6682283.4849144164</v>
      </c>
      <c r="M10" s="109">
        <v>10480304.218389921</v>
      </c>
      <c r="N10" s="109"/>
      <c r="O10" s="109"/>
      <c r="P10" s="109"/>
      <c r="Q10" s="157"/>
      <c r="R10" s="157"/>
      <c r="S10" s="157"/>
      <c r="T10" s="157"/>
      <c r="U10" s="157"/>
      <c r="V10" s="157"/>
      <c r="W10" s="157"/>
      <c r="X10" s="157"/>
      <c r="Y10" s="157"/>
      <c r="Z10" s="157"/>
      <c r="AA10" s="157"/>
    </row>
    <row r="11" spans="2:27" s="10" customFormat="1" x14ac:dyDescent="0.2">
      <c r="B11" s="123" t="s">
        <v>77</v>
      </c>
      <c r="C11" s="125">
        <v>1</v>
      </c>
      <c r="D11" s="123" t="s">
        <v>94</v>
      </c>
      <c r="E11" s="113">
        <v>2029</v>
      </c>
      <c r="F11" s="126" t="e">
        <v>#N/A</v>
      </c>
      <c r="G11" s="113">
        <v>2029</v>
      </c>
      <c r="H11" s="113">
        <v>35</v>
      </c>
      <c r="I11" s="59">
        <v>1</v>
      </c>
      <c r="J11" s="60">
        <v>38267169.359999999</v>
      </c>
      <c r="K11" s="109">
        <v>188539.39455540397</v>
      </c>
      <c r="L11" s="109">
        <v>188024.26439919381</v>
      </c>
      <c r="M11" s="109">
        <v>536844.22945574194</v>
      </c>
      <c r="N11" s="109">
        <v>590933.40239746624</v>
      </c>
      <c r="O11" s="109">
        <v>27683721.360028334</v>
      </c>
      <c r="P11" s="109">
        <v>9079106.7091638595</v>
      </c>
      <c r="Q11" s="157"/>
      <c r="R11" s="157"/>
      <c r="S11" s="157"/>
      <c r="T11" s="157"/>
      <c r="U11" s="157"/>
      <c r="V11" s="157"/>
      <c r="W11" s="157"/>
      <c r="X11" s="157"/>
      <c r="Y11" s="157"/>
      <c r="Z11" s="157"/>
      <c r="AA11" s="157"/>
    </row>
    <row r="12" spans="2:27" s="10" customFormat="1" x14ac:dyDescent="0.2">
      <c r="B12" s="123" t="s">
        <v>77</v>
      </c>
      <c r="C12" s="125">
        <v>1</v>
      </c>
      <c r="D12" s="123" t="s">
        <v>103</v>
      </c>
      <c r="E12" s="113">
        <v>2028</v>
      </c>
      <c r="F12" s="126" t="e">
        <v>#N/A</v>
      </c>
      <c r="G12" s="113">
        <v>2028</v>
      </c>
      <c r="H12" s="113">
        <v>35</v>
      </c>
      <c r="I12" s="59">
        <v>1</v>
      </c>
      <c r="J12" s="60">
        <v>148683015.69999999</v>
      </c>
      <c r="K12" s="109">
        <v>906966.40078296058</v>
      </c>
      <c r="L12" s="109">
        <v>1440809.2298419061</v>
      </c>
      <c r="M12" s="109">
        <v>2842677.6499011675</v>
      </c>
      <c r="N12" s="109">
        <v>97336044.236534461</v>
      </c>
      <c r="O12" s="109">
        <v>46156518.182939507</v>
      </c>
      <c r="P12" s="109"/>
      <c r="Q12" s="157"/>
      <c r="R12" s="157"/>
      <c r="S12" s="157"/>
      <c r="T12" s="157"/>
      <c r="U12" s="157"/>
      <c r="V12" s="157"/>
      <c r="W12" s="157"/>
      <c r="X12" s="157"/>
      <c r="Y12" s="157"/>
      <c r="Z12" s="157"/>
      <c r="AA12" s="157"/>
    </row>
    <row r="13" spans="2:27" s="10" customFormat="1" x14ac:dyDescent="0.2">
      <c r="B13" s="124" t="s">
        <v>77</v>
      </c>
      <c r="C13" s="127">
        <v>2</v>
      </c>
      <c r="D13" s="124" t="s">
        <v>181</v>
      </c>
      <c r="E13" s="114">
        <v>2030</v>
      </c>
      <c r="F13" s="128" t="e">
        <v>#N/A</v>
      </c>
      <c r="G13" s="114">
        <v>2030</v>
      </c>
      <c r="H13" s="114">
        <v>40</v>
      </c>
      <c r="I13" s="61">
        <v>1</v>
      </c>
      <c r="J13" s="62">
        <v>19661063.469999999</v>
      </c>
      <c r="K13" s="213">
        <v>1047577.20644427</v>
      </c>
      <c r="L13" s="124">
        <v>6968417.1091164565</v>
      </c>
      <c r="M13" s="124">
        <v>11645069.154439274</v>
      </c>
      <c r="N13" s="124"/>
      <c r="O13" s="124"/>
      <c r="P13" s="124"/>
      <c r="Q13" s="157"/>
      <c r="R13" s="157"/>
      <c r="S13" s="157"/>
      <c r="T13" s="157"/>
      <c r="U13" s="157"/>
      <c r="V13" s="157"/>
      <c r="W13" s="157"/>
      <c r="X13" s="157"/>
      <c r="Y13" s="157"/>
      <c r="Z13" s="157"/>
      <c r="AA13" s="157"/>
    </row>
    <row r="14" spans="2:27" s="10" customFormat="1" x14ac:dyDescent="0.2">
      <c r="B14" s="123" t="s">
        <v>78</v>
      </c>
      <c r="C14" s="125">
        <v>1</v>
      </c>
      <c r="D14" s="123" t="s">
        <v>88</v>
      </c>
      <c r="E14" s="113">
        <v>2026</v>
      </c>
      <c r="F14" s="113">
        <v>2026</v>
      </c>
      <c r="G14" s="113">
        <v>2026</v>
      </c>
      <c r="H14" s="113">
        <v>40</v>
      </c>
      <c r="I14" s="59">
        <v>1</v>
      </c>
      <c r="J14" s="60">
        <v>8172179.7299999995</v>
      </c>
      <c r="K14" s="109">
        <v>579744.03857938503</v>
      </c>
      <c r="L14" s="109">
        <v>3465484.9208479729</v>
      </c>
      <c r="M14" s="109">
        <v>4126950.7705726419</v>
      </c>
      <c r="N14" s="109"/>
      <c r="O14" s="109"/>
      <c r="P14" s="109"/>
      <c r="Q14" s="157"/>
      <c r="R14" s="157"/>
      <c r="S14" s="157"/>
      <c r="T14" s="157"/>
      <c r="U14" s="157"/>
      <c r="V14" s="157"/>
      <c r="W14" s="157"/>
      <c r="X14" s="157"/>
      <c r="Y14" s="157"/>
      <c r="Z14" s="157"/>
      <c r="AA14" s="157"/>
    </row>
    <row r="15" spans="2:27" s="10" customFormat="1" x14ac:dyDescent="0.2">
      <c r="B15" s="123" t="s">
        <v>78</v>
      </c>
      <c r="C15" s="125">
        <v>1</v>
      </c>
      <c r="D15" s="123" t="s">
        <v>89</v>
      </c>
      <c r="E15" s="113">
        <v>2026</v>
      </c>
      <c r="F15" s="113">
        <v>2026</v>
      </c>
      <c r="G15" s="113">
        <v>2026</v>
      </c>
      <c r="H15" s="113">
        <v>35</v>
      </c>
      <c r="I15" s="59">
        <v>1</v>
      </c>
      <c r="J15" s="60">
        <v>50949682.230000004</v>
      </c>
      <c r="K15" s="109">
        <v>466189.59497212601</v>
      </c>
      <c r="L15" s="109">
        <v>1313773.9490020026</v>
      </c>
      <c r="M15" s="109">
        <v>49169718.686025873</v>
      </c>
      <c r="N15" s="109"/>
      <c r="O15" s="109"/>
      <c r="P15" s="109"/>
      <c r="Q15" s="157"/>
      <c r="R15" s="157"/>
      <c r="S15" s="157"/>
      <c r="T15" s="157"/>
      <c r="U15" s="157"/>
      <c r="V15" s="157"/>
      <c r="W15" s="157"/>
      <c r="X15" s="157"/>
      <c r="Y15" s="157"/>
      <c r="Z15" s="157"/>
      <c r="AA15" s="157"/>
    </row>
    <row r="16" spans="2:27" s="10" customFormat="1" x14ac:dyDescent="0.2">
      <c r="B16" s="123" t="s">
        <v>78</v>
      </c>
      <c r="C16" s="125">
        <v>1</v>
      </c>
      <c r="D16" s="123" t="s">
        <v>180</v>
      </c>
      <c r="E16" s="113">
        <v>2026</v>
      </c>
      <c r="F16" s="113">
        <v>2026</v>
      </c>
      <c r="G16" s="113">
        <v>2026</v>
      </c>
      <c r="H16" s="113">
        <v>40</v>
      </c>
      <c r="I16" s="59">
        <v>1</v>
      </c>
      <c r="J16" s="60">
        <v>18433159.02</v>
      </c>
      <c r="K16" s="109">
        <v>1270571.3166956617</v>
      </c>
      <c r="L16" s="109">
        <v>6682283.4849144164</v>
      </c>
      <c r="M16" s="109">
        <v>10480304.218389921</v>
      </c>
      <c r="N16" s="109"/>
      <c r="O16" s="109"/>
      <c r="P16" s="109"/>
      <c r="Q16" s="157"/>
      <c r="R16" s="157"/>
      <c r="S16" s="157"/>
      <c r="T16" s="157"/>
      <c r="U16" s="157"/>
      <c r="V16" s="157"/>
      <c r="W16" s="157"/>
      <c r="X16" s="157"/>
      <c r="Y16" s="157"/>
      <c r="Z16" s="157"/>
      <c r="AA16" s="157"/>
    </row>
    <row r="17" spans="1:27" s="10" customFormat="1" x14ac:dyDescent="0.2">
      <c r="B17" s="123" t="s">
        <v>78</v>
      </c>
      <c r="C17" s="125">
        <v>1</v>
      </c>
      <c r="D17" s="123" t="s">
        <v>90</v>
      </c>
      <c r="E17" s="113">
        <v>2027</v>
      </c>
      <c r="F17" s="126" t="e">
        <v>#N/A</v>
      </c>
      <c r="G17" s="113">
        <v>2027</v>
      </c>
      <c r="H17" s="113">
        <v>35</v>
      </c>
      <c r="I17" s="59">
        <v>1</v>
      </c>
      <c r="J17" s="60">
        <v>38267169.359999999</v>
      </c>
      <c r="K17" s="109">
        <v>258001.2811126766</v>
      </c>
      <c r="L17" s="109">
        <v>500494.29239503137</v>
      </c>
      <c r="M17" s="109">
        <v>808645.70799982001</v>
      </c>
      <c r="N17" s="109">
        <v>36700028.07849247</v>
      </c>
      <c r="O17" s="109"/>
      <c r="P17" s="109"/>
      <c r="Q17" s="157"/>
      <c r="R17" s="157"/>
      <c r="S17" s="157"/>
      <c r="T17" s="157"/>
      <c r="U17" s="157"/>
      <c r="V17" s="157"/>
      <c r="W17" s="157"/>
      <c r="X17" s="157"/>
      <c r="Y17" s="157"/>
      <c r="Z17" s="157"/>
      <c r="AA17" s="157"/>
    </row>
    <row r="18" spans="1:27" s="10" customFormat="1" x14ac:dyDescent="0.2">
      <c r="B18" s="124" t="s">
        <v>78</v>
      </c>
      <c r="C18" s="127">
        <v>2</v>
      </c>
      <c r="D18" s="124" t="s">
        <v>91</v>
      </c>
      <c r="E18" s="114">
        <v>2030</v>
      </c>
      <c r="F18" s="128" t="e">
        <v>#N/A</v>
      </c>
      <c r="G18" s="114">
        <v>2030</v>
      </c>
      <c r="H18" s="114">
        <v>50</v>
      </c>
      <c r="I18" s="61">
        <v>1</v>
      </c>
      <c r="J18" s="62">
        <v>102474742</v>
      </c>
      <c r="K18" s="213">
        <v>2908464</v>
      </c>
      <c r="L18" s="124">
        <v>8324816</v>
      </c>
      <c r="M18" s="124">
        <v>14915149</v>
      </c>
      <c r="N18" s="214">
        <v>28412076</v>
      </c>
      <c r="O18" s="214">
        <v>40615937</v>
      </c>
      <c r="P18" s="214">
        <v>7298300</v>
      </c>
      <c r="Q18" s="157"/>
      <c r="R18" s="157"/>
      <c r="S18" s="157"/>
      <c r="T18" s="157"/>
      <c r="U18" s="157"/>
      <c r="V18" s="157"/>
      <c r="W18" s="157"/>
      <c r="X18" s="157"/>
      <c r="Y18" s="157"/>
      <c r="Z18" s="157"/>
      <c r="AA18" s="157"/>
    </row>
    <row r="19" spans="1:27" s="10" customFormat="1" x14ac:dyDescent="0.2">
      <c r="B19" s="123" t="s">
        <v>79</v>
      </c>
      <c r="C19" s="125">
        <v>1</v>
      </c>
      <c r="D19" s="123" t="s">
        <v>88</v>
      </c>
      <c r="E19" s="113">
        <v>2026</v>
      </c>
      <c r="F19" s="113">
        <v>2026</v>
      </c>
      <c r="G19" s="113">
        <v>2026</v>
      </c>
      <c r="H19" s="113">
        <v>40</v>
      </c>
      <c r="I19" s="59">
        <v>1</v>
      </c>
      <c r="J19" s="60">
        <v>8172179.7299999995</v>
      </c>
      <c r="K19" s="109">
        <v>579744.03857938503</v>
      </c>
      <c r="L19" s="109">
        <v>3465484.9208479729</v>
      </c>
      <c r="M19" s="109">
        <v>4126950.7705726419</v>
      </c>
      <c r="N19" s="109"/>
      <c r="O19" s="109"/>
      <c r="P19" s="109"/>
      <c r="Q19" s="157"/>
      <c r="R19" s="157"/>
      <c r="S19" s="157"/>
      <c r="T19" s="157"/>
      <c r="U19" s="157"/>
      <c r="V19" s="157"/>
      <c r="W19" s="157"/>
      <c r="X19" s="157"/>
      <c r="Y19" s="157"/>
      <c r="Z19" s="157"/>
      <c r="AA19" s="157"/>
    </row>
    <row r="20" spans="1:27" s="10" customFormat="1" x14ac:dyDescent="0.2">
      <c r="B20" s="123" t="s">
        <v>79</v>
      </c>
      <c r="C20" s="125">
        <v>1</v>
      </c>
      <c r="D20" s="123" t="s">
        <v>92</v>
      </c>
      <c r="E20" s="113">
        <v>2029</v>
      </c>
      <c r="F20" s="113">
        <v>2029</v>
      </c>
      <c r="G20" s="113">
        <v>2029</v>
      </c>
      <c r="H20" s="113">
        <v>50</v>
      </c>
      <c r="I20" s="59">
        <v>1</v>
      </c>
      <c r="J20" s="60">
        <v>46979527.870000005</v>
      </c>
      <c r="K20" s="109">
        <v>304770.17797596147</v>
      </c>
      <c r="L20" s="109">
        <v>540678.40015691228</v>
      </c>
      <c r="M20" s="109">
        <v>15488846.529705403</v>
      </c>
      <c r="N20" s="181">
        <v>11723872.498268411</v>
      </c>
      <c r="O20" s="181">
        <v>17921537.278582022</v>
      </c>
      <c r="P20" s="181">
        <v>999822.98531129595</v>
      </c>
      <c r="Q20" s="157"/>
      <c r="R20" s="157"/>
      <c r="S20" s="157"/>
      <c r="T20" s="157"/>
      <c r="U20" s="157"/>
      <c r="V20" s="157"/>
      <c r="W20" s="157"/>
      <c r="X20" s="157"/>
      <c r="Y20" s="157"/>
      <c r="Z20" s="157"/>
      <c r="AA20" s="157"/>
    </row>
    <row r="21" spans="1:27" s="10" customFormat="1" x14ac:dyDescent="0.2">
      <c r="B21" s="123" t="s">
        <v>79</v>
      </c>
      <c r="C21" s="125">
        <v>1</v>
      </c>
      <c r="D21" s="123" t="s">
        <v>104</v>
      </c>
      <c r="E21" s="113">
        <v>2028</v>
      </c>
      <c r="F21" s="126" t="e">
        <v>#N/A</v>
      </c>
      <c r="G21" s="113">
        <v>2028</v>
      </c>
      <c r="H21" s="113">
        <v>35</v>
      </c>
      <c r="I21" s="59">
        <v>1</v>
      </c>
      <c r="J21" s="60">
        <v>50949682.210000008</v>
      </c>
      <c r="K21" s="109">
        <v>290073.52279134013</v>
      </c>
      <c r="L21" s="109">
        <v>384387.044076366</v>
      </c>
      <c r="M21" s="109">
        <v>909168.76573292306</v>
      </c>
      <c r="N21" s="109">
        <v>11910563.816729208</v>
      </c>
      <c r="O21" s="109">
        <v>37455489.060670167</v>
      </c>
      <c r="P21" s="109"/>
      <c r="Q21" s="157"/>
      <c r="R21" s="157"/>
      <c r="S21" s="157"/>
      <c r="T21" s="157"/>
      <c r="U21" s="157"/>
      <c r="V21" s="157"/>
      <c r="W21" s="157"/>
      <c r="X21" s="157"/>
      <c r="Y21" s="157"/>
      <c r="Z21" s="157"/>
      <c r="AA21" s="157"/>
    </row>
    <row r="22" spans="1:27" x14ac:dyDescent="0.2">
      <c r="B22" s="123" t="s">
        <v>79</v>
      </c>
      <c r="C22" s="125">
        <v>1</v>
      </c>
      <c r="D22" s="123" t="s">
        <v>94</v>
      </c>
      <c r="E22" s="113">
        <v>2029</v>
      </c>
      <c r="F22" s="126" t="e">
        <v>#N/A</v>
      </c>
      <c r="G22" s="113">
        <v>2029</v>
      </c>
      <c r="H22" s="113">
        <v>35</v>
      </c>
      <c r="I22" s="59">
        <v>1</v>
      </c>
      <c r="J22" s="60">
        <v>38267169.379999995</v>
      </c>
      <c r="K22" s="109">
        <v>175072.30380196718</v>
      </c>
      <c r="L22" s="109">
        <v>174593.9649649433</v>
      </c>
      <c r="M22" s="109">
        <v>436997.40649483353</v>
      </c>
      <c r="N22" s="109">
        <v>548723.87659869378</v>
      </c>
      <c r="O22" s="109">
        <v>9553535.5043889992</v>
      </c>
      <c r="P22" s="109">
        <v>27378246.323750563</v>
      </c>
      <c r="Q22" s="157"/>
      <c r="R22" s="157"/>
      <c r="S22" s="157"/>
      <c r="T22" s="157"/>
      <c r="U22" s="157"/>
      <c r="V22" s="157"/>
      <c r="W22" s="157"/>
      <c r="X22" s="157"/>
      <c r="Y22" s="157"/>
      <c r="Z22" s="157"/>
      <c r="AA22" s="157"/>
    </row>
    <row r="23" spans="1:27" x14ac:dyDescent="0.2">
      <c r="B23" s="124" t="s">
        <v>79</v>
      </c>
      <c r="C23" s="127">
        <v>2</v>
      </c>
      <c r="D23" s="124" t="s">
        <v>182</v>
      </c>
      <c r="E23" s="114">
        <v>2030</v>
      </c>
      <c r="F23" s="128" t="e">
        <v>#N/A</v>
      </c>
      <c r="G23" s="114">
        <v>2030</v>
      </c>
      <c r="H23" s="114">
        <v>40</v>
      </c>
      <c r="I23" s="61">
        <v>1</v>
      </c>
      <c r="J23" s="62">
        <v>19661063</v>
      </c>
      <c r="K23" s="213">
        <v>1047577</v>
      </c>
      <c r="L23" s="124">
        <v>6968417</v>
      </c>
      <c r="M23" s="124">
        <v>11645069</v>
      </c>
      <c r="N23" s="124"/>
      <c r="O23" s="124"/>
      <c r="P23" s="124"/>
      <c r="Q23" s="157"/>
      <c r="R23" s="157"/>
      <c r="S23" s="157"/>
      <c r="T23" s="157"/>
      <c r="U23" s="157"/>
      <c r="V23" s="157"/>
      <c r="W23" s="157"/>
      <c r="X23" s="157"/>
      <c r="Y23" s="157"/>
      <c r="Z23" s="157"/>
      <c r="AA23" s="157"/>
    </row>
    <row r="24" spans="1:27" x14ac:dyDescent="0.2">
      <c r="B24" s="123" t="s">
        <v>80</v>
      </c>
      <c r="C24" s="125">
        <v>1</v>
      </c>
      <c r="D24" s="123" t="s">
        <v>88</v>
      </c>
      <c r="E24" s="113">
        <v>2026</v>
      </c>
      <c r="F24" s="113">
        <v>2026</v>
      </c>
      <c r="G24" s="113">
        <v>2026</v>
      </c>
      <c r="H24" s="113">
        <v>40</v>
      </c>
      <c r="I24" s="59">
        <v>1</v>
      </c>
      <c r="J24" s="60">
        <v>8172179.7299999995</v>
      </c>
      <c r="K24" s="109">
        <v>579744.03857938503</v>
      </c>
      <c r="L24" s="109">
        <v>3465484.9208479729</v>
      </c>
      <c r="M24" s="109">
        <v>4126950.7705726419</v>
      </c>
      <c r="N24" s="109"/>
      <c r="O24" s="109"/>
      <c r="P24" s="109"/>
      <c r="Q24" s="157"/>
      <c r="R24" s="157"/>
      <c r="S24" s="157"/>
      <c r="T24" s="157"/>
      <c r="U24" s="157"/>
      <c r="V24" s="157"/>
      <c r="W24" s="157"/>
      <c r="X24" s="157"/>
      <c r="Y24" s="157"/>
      <c r="Z24" s="157"/>
      <c r="AA24" s="157"/>
    </row>
    <row r="25" spans="1:27" x14ac:dyDescent="0.2">
      <c r="B25" s="123" t="s">
        <v>80</v>
      </c>
      <c r="C25" s="125">
        <v>1</v>
      </c>
      <c r="D25" s="123" t="s">
        <v>93</v>
      </c>
      <c r="E25" s="113">
        <v>2029</v>
      </c>
      <c r="F25" s="113">
        <v>2029</v>
      </c>
      <c r="G25" s="113">
        <v>2029</v>
      </c>
      <c r="H25" s="113">
        <v>50</v>
      </c>
      <c r="I25" s="59">
        <v>1</v>
      </c>
      <c r="J25" s="60">
        <v>62070491.370000012</v>
      </c>
      <c r="K25" s="109">
        <v>320034.00319034554</v>
      </c>
      <c r="L25" s="109">
        <v>571518.41881557018</v>
      </c>
      <c r="M25" s="109">
        <v>15432611.182071161</v>
      </c>
      <c r="N25" s="181">
        <v>12294119.00112237</v>
      </c>
      <c r="O25" s="181">
        <v>28721538.835559972</v>
      </c>
      <c r="P25" s="181">
        <v>4730669.92924059</v>
      </c>
      <c r="Q25" s="157"/>
      <c r="R25" s="157"/>
      <c r="S25" s="157"/>
      <c r="T25" s="157"/>
      <c r="U25" s="157"/>
      <c r="V25" s="157"/>
      <c r="W25" s="157"/>
      <c r="X25" s="157"/>
      <c r="Y25" s="157"/>
      <c r="Z25" s="157"/>
      <c r="AA25" s="157"/>
    </row>
    <row r="26" spans="1:27" x14ac:dyDescent="0.2">
      <c r="B26" s="123" t="s">
        <v>80</v>
      </c>
      <c r="C26" s="125">
        <v>1</v>
      </c>
      <c r="D26" s="123" t="s">
        <v>94</v>
      </c>
      <c r="E26" s="113">
        <v>2028</v>
      </c>
      <c r="F26" s="126" t="e">
        <v>#N/A</v>
      </c>
      <c r="G26" s="113">
        <v>2028</v>
      </c>
      <c r="H26" s="113">
        <v>35</v>
      </c>
      <c r="I26" s="59">
        <v>1</v>
      </c>
      <c r="J26" s="60">
        <v>38267169.380000003</v>
      </c>
      <c r="K26" s="109">
        <v>217867.75124798404</v>
      </c>
      <c r="L26" s="109">
        <v>288704.54149661015</v>
      </c>
      <c r="M26" s="109">
        <v>682856.38413200434</v>
      </c>
      <c r="N26" s="109">
        <v>8945758.6970111839</v>
      </c>
      <c r="O26" s="109">
        <v>28131982.006112218</v>
      </c>
      <c r="P26" s="109"/>
      <c r="Q26" s="157"/>
      <c r="R26" s="157"/>
      <c r="S26" s="157"/>
      <c r="T26" s="157"/>
      <c r="U26" s="157"/>
      <c r="V26" s="157"/>
      <c r="W26" s="157"/>
      <c r="X26" s="157"/>
      <c r="Y26" s="157"/>
      <c r="Z26" s="157"/>
      <c r="AA26" s="157"/>
    </row>
    <row r="27" spans="1:27" x14ac:dyDescent="0.2">
      <c r="B27" s="124" t="s">
        <v>80</v>
      </c>
      <c r="C27" s="127">
        <v>2</v>
      </c>
      <c r="D27" s="124" t="s">
        <v>182</v>
      </c>
      <c r="E27" s="114">
        <v>2030</v>
      </c>
      <c r="F27" s="128" t="e">
        <v>#N/A</v>
      </c>
      <c r="G27" s="114">
        <v>2030</v>
      </c>
      <c r="H27" s="114">
        <v>40</v>
      </c>
      <c r="I27" s="61">
        <v>1</v>
      </c>
      <c r="J27" s="62">
        <v>19661063</v>
      </c>
      <c r="K27" s="213">
        <v>1047577</v>
      </c>
      <c r="L27" s="124">
        <v>6968417</v>
      </c>
      <c r="M27" s="124">
        <v>11645069</v>
      </c>
      <c r="N27" s="124"/>
      <c r="O27" s="124"/>
      <c r="P27" s="124"/>
      <c r="Q27" s="157"/>
      <c r="R27" s="157"/>
      <c r="S27" s="157"/>
      <c r="T27" s="157"/>
      <c r="U27" s="157"/>
      <c r="V27" s="157"/>
      <c r="W27" s="157"/>
      <c r="X27" s="157"/>
      <c r="Y27" s="157"/>
      <c r="Z27" s="157"/>
      <c r="AA27" s="157"/>
    </row>
    <row r="28" spans="1:27" x14ac:dyDescent="0.2">
      <c r="B28" s="123" t="s">
        <v>81</v>
      </c>
      <c r="C28" s="125">
        <v>1</v>
      </c>
      <c r="D28" s="123" t="s">
        <v>88</v>
      </c>
      <c r="E28" s="113">
        <v>2026</v>
      </c>
      <c r="F28" s="126">
        <v>2026</v>
      </c>
      <c r="G28" s="113">
        <v>2026</v>
      </c>
      <c r="H28" s="113">
        <v>40</v>
      </c>
      <c r="I28" s="59">
        <v>1</v>
      </c>
      <c r="J28" s="60">
        <v>8172179.7299999995</v>
      </c>
      <c r="K28" s="109">
        <v>579744.03857938503</v>
      </c>
      <c r="L28" s="109">
        <v>3465484.9208479729</v>
      </c>
      <c r="M28" s="109">
        <v>4126950.7705726419</v>
      </c>
      <c r="N28" s="109"/>
      <c r="O28" s="109"/>
      <c r="P28" s="109"/>
      <c r="Q28" s="157"/>
      <c r="R28" s="157"/>
      <c r="S28" s="157"/>
      <c r="T28" s="157"/>
      <c r="U28" s="157"/>
      <c r="V28" s="157"/>
      <c r="W28" s="157"/>
      <c r="X28" s="157"/>
      <c r="Y28" s="157"/>
      <c r="Z28" s="157"/>
      <c r="AA28" s="157"/>
    </row>
    <row r="29" spans="1:27" x14ac:dyDescent="0.2">
      <c r="B29" s="123" t="s">
        <v>81</v>
      </c>
      <c r="C29" s="125">
        <v>1</v>
      </c>
      <c r="D29" s="123" t="s">
        <v>92</v>
      </c>
      <c r="E29" s="113">
        <v>2029</v>
      </c>
      <c r="F29" s="113">
        <v>2029</v>
      </c>
      <c r="G29" s="113">
        <v>2029</v>
      </c>
      <c r="H29" s="113">
        <v>50</v>
      </c>
      <c r="I29" s="59">
        <v>1</v>
      </c>
      <c r="J29" s="60">
        <v>46979527.869999997</v>
      </c>
      <c r="K29" s="109">
        <v>299740.73526295705</v>
      </c>
      <c r="L29" s="109">
        <v>530361.4973238518</v>
      </c>
      <c r="M29" s="109">
        <v>15403787.34308215</v>
      </c>
      <c r="N29" s="181">
        <v>11638033.097689155</v>
      </c>
      <c r="O29" s="181">
        <v>18079886.685879432</v>
      </c>
      <c r="P29" s="181">
        <v>1027718.5107624519</v>
      </c>
      <c r="Q29" s="157"/>
      <c r="R29" s="157"/>
      <c r="S29" s="157"/>
      <c r="T29" s="157"/>
      <c r="U29" s="157"/>
      <c r="V29" s="157"/>
      <c r="W29" s="157"/>
      <c r="X29" s="157"/>
      <c r="Y29" s="157"/>
      <c r="Z29" s="157"/>
      <c r="AA29" s="157"/>
    </row>
    <row r="30" spans="1:27" x14ac:dyDescent="0.2">
      <c r="B30" s="123" t="s">
        <v>81</v>
      </c>
      <c r="C30" s="125">
        <v>1</v>
      </c>
      <c r="D30" s="123" t="s">
        <v>95</v>
      </c>
      <c r="E30" s="113">
        <v>2028</v>
      </c>
      <c r="F30" s="126" t="e">
        <v>#N/A</v>
      </c>
      <c r="G30" s="113">
        <v>2028</v>
      </c>
      <c r="H30" s="113">
        <v>35</v>
      </c>
      <c r="I30" s="59">
        <v>1</v>
      </c>
      <c r="J30" s="60">
        <v>50949682.210000008</v>
      </c>
      <c r="K30" s="109">
        <v>290073.52279134013</v>
      </c>
      <c r="L30" s="109">
        <v>384387.044076366</v>
      </c>
      <c r="M30" s="109">
        <v>909168.76573292306</v>
      </c>
      <c r="N30" s="109">
        <v>11910563.816729208</v>
      </c>
      <c r="O30" s="109">
        <v>37455489.060670167</v>
      </c>
      <c r="P30" s="109"/>
      <c r="Q30" s="157"/>
      <c r="R30" s="157"/>
      <c r="S30" s="157"/>
      <c r="T30" s="157"/>
      <c r="U30" s="157"/>
      <c r="V30" s="157"/>
      <c r="W30" s="157"/>
      <c r="X30" s="157"/>
      <c r="Y30" s="157"/>
      <c r="Z30" s="157"/>
      <c r="AA30" s="157"/>
    </row>
    <row r="31" spans="1:27" x14ac:dyDescent="0.2">
      <c r="B31" s="124" t="s">
        <v>81</v>
      </c>
      <c r="C31" s="127">
        <v>2</v>
      </c>
      <c r="D31" s="124" t="s">
        <v>96</v>
      </c>
      <c r="E31" s="114">
        <v>2030</v>
      </c>
      <c r="F31" s="128" t="e">
        <v>#N/A</v>
      </c>
      <c r="G31" s="114">
        <v>2030</v>
      </c>
      <c r="H31" s="114">
        <v>50</v>
      </c>
      <c r="I31" s="61">
        <v>1</v>
      </c>
      <c r="J31" s="62">
        <v>67112099</v>
      </c>
      <c r="K31" s="213">
        <v>2061255</v>
      </c>
      <c r="L31" s="124">
        <v>5874755</v>
      </c>
      <c r="M31" s="124">
        <v>11012628</v>
      </c>
      <c r="N31" s="214">
        <v>13927173</v>
      </c>
      <c r="O31" s="214">
        <v>32722750</v>
      </c>
      <c r="P31" s="214">
        <v>1513538</v>
      </c>
      <c r="Q31" s="157"/>
      <c r="R31" s="157"/>
      <c r="S31" s="157"/>
      <c r="T31" s="157"/>
      <c r="U31" s="157"/>
      <c r="V31" s="157"/>
      <c r="W31" s="157"/>
      <c r="X31" s="157"/>
      <c r="Y31" s="157"/>
      <c r="Z31" s="157"/>
      <c r="AA31" s="157"/>
    </row>
    <row r="32" spans="1:27" x14ac:dyDescent="0.2">
      <c r="A32" s="10"/>
      <c r="B32" s="123" t="s">
        <v>82</v>
      </c>
      <c r="C32" s="125">
        <v>1</v>
      </c>
      <c r="D32" s="123" t="s">
        <v>88</v>
      </c>
      <c r="E32" s="113">
        <v>2026</v>
      </c>
      <c r="F32" s="126">
        <v>2026</v>
      </c>
      <c r="G32" s="113">
        <v>2026</v>
      </c>
      <c r="H32" s="113">
        <v>40</v>
      </c>
      <c r="I32" s="59">
        <v>1</v>
      </c>
      <c r="J32" s="60">
        <v>8172179.7299999995</v>
      </c>
      <c r="K32" s="109">
        <v>579744.03857938503</v>
      </c>
      <c r="L32" s="109">
        <v>3465484.9208479729</v>
      </c>
      <c r="M32" s="109">
        <v>4126950.7705726419</v>
      </c>
      <c r="N32" s="109"/>
      <c r="O32" s="109"/>
      <c r="P32" s="109"/>
      <c r="Q32" s="157"/>
      <c r="R32" s="157"/>
      <c r="S32" s="157"/>
      <c r="T32" s="157"/>
      <c r="U32" s="157"/>
      <c r="V32" s="157"/>
      <c r="W32" s="157"/>
      <c r="X32" s="157"/>
      <c r="Y32" s="157"/>
      <c r="Z32" s="157"/>
      <c r="AA32" s="157"/>
    </row>
    <row r="33" spans="1:27" x14ac:dyDescent="0.2">
      <c r="A33" s="10"/>
      <c r="B33" s="123" t="s">
        <v>82</v>
      </c>
      <c r="C33" s="125">
        <v>1</v>
      </c>
      <c r="D33" s="123" t="s">
        <v>97</v>
      </c>
      <c r="E33" s="113">
        <v>2029</v>
      </c>
      <c r="F33" s="113">
        <v>2029</v>
      </c>
      <c r="G33" s="113">
        <v>2029</v>
      </c>
      <c r="H33" s="113">
        <v>50</v>
      </c>
      <c r="I33" s="59">
        <v>1</v>
      </c>
      <c r="J33" s="60">
        <v>126867927.17999999</v>
      </c>
      <c r="K33" s="109">
        <v>367611.55494976975</v>
      </c>
      <c r="L33" s="109">
        <v>900058.03321340622</v>
      </c>
      <c r="M33" s="109">
        <v>19402788.618726451</v>
      </c>
      <c r="N33" s="181">
        <v>18887254.89472688</v>
      </c>
      <c r="O33" s="181">
        <v>84355949.459276319</v>
      </c>
      <c r="P33" s="181">
        <v>2954264.6191071668</v>
      </c>
      <c r="Q33" s="157"/>
      <c r="R33" s="157"/>
      <c r="S33" s="157"/>
      <c r="T33" s="157"/>
      <c r="U33" s="157"/>
      <c r="V33" s="157"/>
      <c r="W33" s="157"/>
      <c r="X33" s="157"/>
      <c r="Y33" s="157"/>
      <c r="Z33" s="157"/>
      <c r="AA33" s="157"/>
    </row>
    <row r="34" spans="1:27" x14ac:dyDescent="0.2">
      <c r="A34" s="10"/>
      <c r="B34" s="123" t="s">
        <v>82</v>
      </c>
      <c r="C34" s="125">
        <v>1</v>
      </c>
      <c r="D34" s="123" t="s">
        <v>104</v>
      </c>
      <c r="E34" s="113">
        <v>2028</v>
      </c>
      <c r="F34" s="126" t="e">
        <v>#N/A</v>
      </c>
      <c r="G34" s="113">
        <v>2028</v>
      </c>
      <c r="H34" s="113">
        <v>35</v>
      </c>
      <c r="I34" s="59">
        <v>1</v>
      </c>
      <c r="J34" s="60">
        <v>50949682.210000008</v>
      </c>
      <c r="K34" s="109">
        <v>290073.52279134013</v>
      </c>
      <c r="L34" s="109">
        <v>384387.044076366</v>
      </c>
      <c r="M34" s="109">
        <v>909168.76573292306</v>
      </c>
      <c r="N34" s="109">
        <v>11910563.816729208</v>
      </c>
      <c r="O34" s="109">
        <v>37455489.060670167</v>
      </c>
      <c r="P34" s="109"/>
      <c r="Q34" s="157"/>
      <c r="R34" s="157"/>
      <c r="S34" s="157"/>
      <c r="T34" s="157"/>
      <c r="U34" s="157"/>
      <c r="V34" s="157"/>
      <c r="W34" s="157"/>
      <c r="X34" s="157"/>
      <c r="Y34" s="157"/>
      <c r="Z34" s="157"/>
      <c r="AA34" s="157"/>
    </row>
    <row r="35" spans="1:27" x14ac:dyDescent="0.2">
      <c r="A35" s="10"/>
      <c r="B35" s="123" t="s">
        <v>82</v>
      </c>
      <c r="C35" s="125">
        <v>1</v>
      </c>
      <c r="D35" s="123" t="s">
        <v>94</v>
      </c>
      <c r="E35" s="113">
        <v>2028</v>
      </c>
      <c r="F35" s="126" t="e">
        <v>#N/A</v>
      </c>
      <c r="G35" s="113">
        <v>2028</v>
      </c>
      <c r="H35" s="113">
        <v>35</v>
      </c>
      <c r="I35" s="59">
        <v>1</v>
      </c>
      <c r="J35" s="60">
        <v>38267169.380000003</v>
      </c>
      <c r="K35" s="109">
        <v>217867.75124798404</v>
      </c>
      <c r="L35" s="109">
        <v>288704.54149661015</v>
      </c>
      <c r="M35" s="109">
        <v>682856.38413200434</v>
      </c>
      <c r="N35" s="109">
        <v>8945758.6970111839</v>
      </c>
      <c r="O35" s="109">
        <v>28131982.006112218</v>
      </c>
      <c r="P35" s="109"/>
      <c r="Q35" s="157"/>
      <c r="R35" s="157"/>
      <c r="S35" s="157"/>
      <c r="T35" s="157"/>
      <c r="U35" s="157"/>
      <c r="V35" s="157"/>
      <c r="W35" s="157"/>
      <c r="X35" s="157"/>
      <c r="Y35" s="157"/>
      <c r="Z35" s="157"/>
      <c r="AA35" s="157"/>
    </row>
    <row r="36" spans="1:27" x14ac:dyDescent="0.2">
      <c r="A36" s="10"/>
      <c r="B36" s="124" t="s">
        <v>82</v>
      </c>
      <c r="C36" s="127">
        <v>2</v>
      </c>
      <c r="D36" s="124" t="s">
        <v>182</v>
      </c>
      <c r="E36" s="114">
        <v>2030</v>
      </c>
      <c r="F36" s="128" t="e">
        <v>#N/A</v>
      </c>
      <c r="G36" s="114">
        <v>2030</v>
      </c>
      <c r="H36" s="114">
        <v>40</v>
      </c>
      <c r="I36" s="61">
        <v>1</v>
      </c>
      <c r="J36" s="62">
        <v>19661063</v>
      </c>
      <c r="K36" s="213">
        <v>1047577</v>
      </c>
      <c r="L36" s="124">
        <v>6968417</v>
      </c>
      <c r="M36" s="124">
        <v>11645069</v>
      </c>
      <c r="N36" s="124"/>
      <c r="O36" s="124"/>
      <c r="P36" s="124"/>
      <c r="Q36" s="157"/>
      <c r="R36" s="157"/>
      <c r="S36" s="157"/>
      <c r="T36" s="157"/>
      <c r="U36" s="157"/>
      <c r="V36" s="157"/>
      <c r="W36" s="157"/>
      <c r="X36" s="157"/>
      <c r="Y36" s="157"/>
      <c r="Z36" s="157"/>
      <c r="AA36" s="157"/>
    </row>
    <row r="37" spans="1:27" x14ac:dyDescent="0.2">
      <c r="A37" s="10"/>
      <c r="B37" s="123" t="s">
        <v>83</v>
      </c>
      <c r="C37" s="125">
        <v>1</v>
      </c>
      <c r="D37" s="123" t="s">
        <v>88</v>
      </c>
      <c r="E37" s="113">
        <v>2026</v>
      </c>
      <c r="F37" s="126">
        <v>2026</v>
      </c>
      <c r="G37" s="113">
        <v>2026</v>
      </c>
      <c r="H37" s="113">
        <v>40</v>
      </c>
      <c r="I37" s="59">
        <v>1</v>
      </c>
      <c r="J37" s="60">
        <v>8172179.7299999995</v>
      </c>
      <c r="K37" s="109">
        <v>579744.03857938503</v>
      </c>
      <c r="L37" s="109">
        <v>3465484.9208479729</v>
      </c>
      <c r="M37" s="109">
        <v>4126950.7705726419</v>
      </c>
      <c r="N37" s="109"/>
      <c r="O37" s="109"/>
      <c r="P37" s="109"/>
      <c r="Q37" s="157"/>
      <c r="R37" s="157"/>
      <c r="S37" s="157"/>
      <c r="T37" s="157"/>
      <c r="U37" s="157"/>
      <c r="V37" s="157"/>
      <c r="W37" s="157"/>
      <c r="X37" s="157"/>
      <c r="Y37" s="157"/>
      <c r="Z37" s="157"/>
      <c r="AA37" s="157"/>
    </row>
    <row r="38" spans="1:27" x14ac:dyDescent="0.2">
      <c r="A38" s="10"/>
      <c r="B38" s="123" t="s">
        <v>83</v>
      </c>
      <c r="C38" s="125">
        <v>1</v>
      </c>
      <c r="D38" s="123" t="s">
        <v>98</v>
      </c>
      <c r="E38" s="113">
        <v>2027</v>
      </c>
      <c r="F38" s="126">
        <v>2027</v>
      </c>
      <c r="G38" s="113">
        <v>2027</v>
      </c>
      <c r="H38" s="113">
        <v>50</v>
      </c>
      <c r="I38" s="59">
        <v>1</v>
      </c>
      <c r="J38" s="60">
        <v>93863549.260000005</v>
      </c>
      <c r="K38" s="109">
        <v>1066900.8057372684</v>
      </c>
      <c r="L38" s="109">
        <v>2677884.0458039651</v>
      </c>
      <c r="M38" s="109">
        <v>23319227.172129486</v>
      </c>
      <c r="N38" s="109">
        <v>66799537.236329287</v>
      </c>
      <c r="O38" s="109"/>
      <c r="P38" s="109"/>
      <c r="Q38" s="157"/>
      <c r="R38" s="157"/>
      <c r="S38" s="157"/>
      <c r="T38" s="157"/>
      <c r="U38" s="157"/>
      <c r="V38" s="157"/>
      <c r="W38" s="157"/>
      <c r="X38" s="157"/>
      <c r="Y38" s="157"/>
      <c r="Z38" s="157"/>
      <c r="AA38" s="157"/>
    </row>
    <row r="39" spans="1:27" x14ac:dyDescent="0.2">
      <c r="A39" s="10"/>
      <c r="B39" s="123" t="s">
        <v>83</v>
      </c>
      <c r="C39" s="125">
        <v>1</v>
      </c>
      <c r="D39" s="123" t="s">
        <v>94</v>
      </c>
      <c r="E39" s="113">
        <v>2028</v>
      </c>
      <c r="F39" s="126" t="e">
        <v>#N/A</v>
      </c>
      <c r="G39" s="113">
        <v>2028</v>
      </c>
      <c r="H39" s="113">
        <v>35</v>
      </c>
      <c r="I39" s="59">
        <v>1</v>
      </c>
      <c r="J39" s="60">
        <v>38267169.369999997</v>
      </c>
      <c r="K39" s="109">
        <v>222819.29011126328</v>
      </c>
      <c r="L39" s="109">
        <v>314834.44139954529</v>
      </c>
      <c r="M39" s="109">
        <v>698375.83919084549</v>
      </c>
      <c r="N39" s="109">
        <v>12858725.581528237</v>
      </c>
      <c r="O39" s="109">
        <v>24172414.217770107</v>
      </c>
      <c r="P39" s="109"/>
      <c r="Q39" s="157"/>
      <c r="R39" s="157"/>
      <c r="S39" s="157"/>
      <c r="T39" s="157"/>
      <c r="U39" s="157"/>
      <c r="V39" s="157"/>
      <c r="W39" s="157"/>
      <c r="X39" s="157"/>
      <c r="Y39" s="157"/>
      <c r="Z39" s="157"/>
      <c r="AA39" s="157"/>
    </row>
    <row r="40" spans="1:27" x14ac:dyDescent="0.2">
      <c r="A40" s="10"/>
      <c r="B40" s="124" t="s">
        <v>83</v>
      </c>
      <c r="C40" s="127">
        <v>2</v>
      </c>
      <c r="D40" s="124" t="s">
        <v>183</v>
      </c>
      <c r="E40" s="114">
        <v>2030</v>
      </c>
      <c r="F40" s="128" t="e">
        <v>#N/A</v>
      </c>
      <c r="G40" s="114">
        <v>2030</v>
      </c>
      <c r="H40" s="114">
        <v>40</v>
      </c>
      <c r="I40" s="61">
        <v>1</v>
      </c>
      <c r="J40" s="62">
        <v>19661063</v>
      </c>
      <c r="K40" s="213">
        <v>1047577</v>
      </c>
      <c r="L40" s="124">
        <v>6968417</v>
      </c>
      <c r="M40" s="124">
        <v>11645069</v>
      </c>
      <c r="N40" s="124"/>
      <c r="O40" s="124"/>
      <c r="P40" s="124"/>
      <c r="Q40" s="157"/>
      <c r="R40" s="157"/>
      <c r="S40" s="157"/>
      <c r="T40" s="157"/>
      <c r="U40" s="157"/>
      <c r="V40" s="157"/>
      <c r="W40" s="157"/>
      <c r="X40" s="157"/>
      <c r="Y40" s="157"/>
      <c r="Z40" s="157"/>
      <c r="AA40" s="157"/>
    </row>
    <row r="41" spans="1:27" x14ac:dyDescent="0.2">
      <c r="A41" s="10"/>
      <c r="B41" s="123" t="s">
        <v>84</v>
      </c>
      <c r="C41" s="125">
        <v>1</v>
      </c>
      <c r="D41" s="123" t="s">
        <v>88</v>
      </c>
      <c r="E41" s="113">
        <v>2026</v>
      </c>
      <c r="F41" s="126">
        <v>2026</v>
      </c>
      <c r="G41" s="113">
        <v>2026</v>
      </c>
      <c r="H41" s="113">
        <v>40</v>
      </c>
      <c r="I41" s="59">
        <v>1</v>
      </c>
      <c r="J41" s="60">
        <v>8172179.7299999995</v>
      </c>
      <c r="K41" s="109">
        <v>579744.03857938503</v>
      </c>
      <c r="L41" s="109">
        <v>3465484.9208479729</v>
      </c>
      <c r="M41" s="109">
        <v>4126950.7705726419</v>
      </c>
      <c r="N41" s="109"/>
      <c r="O41" s="109"/>
      <c r="P41" s="109"/>
      <c r="Q41" s="157"/>
      <c r="R41" s="157"/>
      <c r="S41" s="157"/>
      <c r="T41" s="157"/>
      <c r="U41" s="157"/>
      <c r="V41" s="157"/>
      <c r="W41" s="157"/>
      <c r="X41" s="157"/>
      <c r="Y41" s="157"/>
      <c r="Z41" s="157"/>
      <c r="AA41" s="157"/>
    </row>
    <row r="42" spans="1:27" x14ac:dyDescent="0.2">
      <c r="A42" s="10"/>
      <c r="B42" s="123" t="s">
        <v>84</v>
      </c>
      <c r="C42" s="125">
        <v>1</v>
      </c>
      <c r="D42" s="123" t="s">
        <v>98</v>
      </c>
      <c r="E42" s="113">
        <v>2027</v>
      </c>
      <c r="F42" s="126">
        <v>2027</v>
      </c>
      <c r="G42" s="113">
        <v>2027</v>
      </c>
      <c r="H42" s="113">
        <v>50</v>
      </c>
      <c r="I42" s="59">
        <v>1</v>
      </c>
      <c r="J42" s="60">
        <v>93863549.260000005</v>
      </c>
      <c r="K42" s="109">
        <v>1066900.8057372684</v>
      </c>
      <c r="L42" s="109">
        <v>2677884.0458039651</v>
      </c>
      <c r="M42" s="109">
        <v>23319227.172129486</v>
      </c>
      <c r="N42" s="109">
        <v>66799537.236329287</v>
      </c>
      <c r="O42" s="109"/>
      <c r="P42" s="109"/>
      <c r="Q42" s="157"/>
      <c r="R42" s="157"/>
      <c r="S42" s="157"/>
      <c r="T42" s="157"/>
      <c r="U42" s="157"/>
      <c r="V42" s="157"/>
      <c r="W42" s="157"/>
      <c r="X42" s="157"/>
      <c r="Y42" s="157"/>
      <c r="Z42" s="157"/>
      <c r="AA42" s="157"/>
    </row>
    <row r="43" spans="1:27" x14ac:dyDescent="0.2">
      <c r="A43" s="10"/>
      <c r="B43" s="123" t="s">
        <v>84</v>
      </c>
      <c r="C43" s="125">
        <v>1</v>
      </c>
      <c r="D43" s="123" t="s">
        <v>94</v>
      </c>
      <c r="E43" s="113">
        <v>2028</v>
      </c>
      <c r="F43" s="126" t="e">
        <v>#N/A</v>
      </c>
      <c r="G43" s="113">
        <v>2028</v>
      </c>
      <c r="H43" s="113">
        <v>35</v>
      </c>
      <c r="I43" s="59">
        <v>1</v>
      </c>
      <c r="J43" s="60">
        <v>38267169.369999997</v>
      </c>
      <c r="K43" s="109">
        <v>222819.29011126328</v>
      </c>
      <c r="L43" s="109">
        <v>314834.44139954529</v>
      </c>
      <c r="M43" s="109">
        <v>698375.83919084549</v>
      </c>
      <c r="N43" s="109">
        <v>12858725.581528237</v>
      </c>
      <c r="O43" s="109">
        <v>24172414.217770107</v>
      </c>
      <c r="P43" s="109"/>
      <c r="Q43" s="157"/>
      <c r="R43" s="157"/>
      <c r="S43" s="157"/>
      <c r="T43" s="157"/>
      <c r="U43" s="157"/>
      <c r="V43" s="157"/>
      <c r="W43" s="157"/>
      <c r="X43" s="157"/>
      <c r="Y43" s="157"/>
      <c r="Z43" s="157"/>
      <c r="AA43" s="157"/>
    </row>
    <row r="44" spans="1:27" x14ac:dyDescent="0.2">
      <c r="A44" s="10"/>
      <c r="B44" s="123" t="s">
        <v>84</v>
      </c>
      <c r="C44" s="125">
        <v>2</v>
      </c>
      <c r="D44" s="123" t="s">
        <v>99</v>
      </c>
      <c r="E44" s="113">
        <v>2030</v>
      </c>
      <c r="F44" s="126" t="e">
        <v>#N/A</v>
      </c>
      <c r="G44" s="113">
        <v>2030</v>
      </c>
      <c r="H44" s="113">
        <v>15</v>
      </c>
      <c r="I44" s="59">
        <v>1</v>
      </c>
      <c r="J44" s="60">
        <v>87940861</v>
      </c>
      <c r="K44" s="213">
        <v>3715501</v>
      </c>
      <c r="L44" s="124">
        <v>23997962</v>
      </c>
      <c r="M44" s="124">
        <v>58524277</v>
      </c>
      <c r="N44" s="124">
        <v>1703121</v>
      </c>
      <c r="O44" s="124"/>
      <c r="P44" s="124"/>
      <c r="Q44" s="157"/>
      <c r="R44" s="157"/>
      <c r="S44" s="157"/>
      <c r="T44" s="157"/>
      <c r="U44" s="157"/>
      <c r="V44" s="157"/>
      <c r="W44" s="157"/>
      <c r="X44" s="157"/>
      <c r="Y44" s="157"/>
      <c r="Z44" s="157"/>
      <c r="AA44" s="157"/>
    </row>
    <row r="45" spans="1:27" x14ac:dyDescent="0.2">
      <c r="A45" s="10"/>
      <c r="B45" s="122" t="s">
        <v>85</v>
      </c>
      <c r="C45" s="177">
        <v>1</v>
      </c>
      <c r="D45" s="122" t="s">
        <v>88</v>
      </c>
      <c r="E45" s="178">
        <v>2026</v>
      </c>
      <c r="F45" s="178">
        <v>2026</v>
      </c>
      <c r="G45" s="178">
        <v>2026</v>
      </c>
      <c r="H45" s="178">
        <v>40</v>
      </c>
      <c r="I45" s="179">
        <v>1</v>
      </c>
      <c r="J45" s="180">
        <v>8172179.7299999995</v>
      </c>
      <c r="K45" s="109">
        <v>579744.03857938503</v>
      </c>
      <c r="L45" s="109">
        <v>3465484.9208479729</v>
      </c>
      <c r="M45" s="109">
        <v>4126950.7705726419</v>
      </c>
      <c r="N45" s="109"/>
      <c r="O45" s="109"/>
      <c r="P45" s="109"/>
      <c r="Q45" s="157"/>
      <c r="R45" s="157"/>
      <c r="S45" s="157"/>
      <c r="T45" s="157"/>
      <c r="U45" s="157"/>
      <c r="V45" s="157"/>
      <c r="W45" s="157"/>
      <c r="X45" s="157"/>
      <c r="Y45" s="157"/>
      <c r="Z45" s="157"/>
      <c r="AA45" s="157"/>
    </row>
    <row r="46" spans="1:27" x14ac:dyDescent="0.2">
      <c r="A46" s="10"/>
      <c r="B46" s="123" t="s">
        <v>85</v>
      </c>
      <c r="C46" s="125">
        <v>1</v>
      </c>
      <c r="D46" s="123" t="s">
        <v>98</v>
      </c>
      <c r="E46" s="113">
        <v>2027</v>
      </c>
      <c r="F46" s="113">
        <v>2027</v>
      </c>
      <c r="G46" s="113">
        <v>2027</v>
      </c>
      <c r="H46" s="113">
        <v>50</v>
      </c>
      <c r="I46" s="59">
        <v>1</v>
      </c>
      <c r="J46" s="60">
        <v>93863549.24000001</v>
      </c>
      <c r="K46" s="109">
        <v>1039451.6631341296</v>
      </c>
      <c r="L46" s="109">
        <v>2462340.6452634693</v>
      </c>
      <c r="M46" s="109">
        <v>15490781.921320196</v>
      </c>
      <c r="N46" s="109">
        <v>74870975.010282218</v>
      </c>
      <c r="O46" s="109"/>
      <c r="P46" s="109"/>
      <c r="Q46" s="157"/>
      <c r="R46" s="157"/>
      <c r="S46" s="157"/>
      <c r="T46" s="157"/>
      <c r="U46" s="157"/>
      <c r="V46" s="157"/>
      <c r="W46" s="157"/>
      <c r="X46" s="157"/>
      <c r="Y46" s="157"/>
      <c r="Z46" s="157"/>
      <c r="AA46" s="157"/>
    </row>
    <row r="47" spans="1:27" x14ac:dyDescent="0.2">
      <c r="A47" s="10"/>
      <c r="B47" s="124" t="s">
        <v>85</v>
      </c>
      <c r="C47" s="127">
        <v>2</v>
      </c>
      <c r="D47" s="124" t="s">
        <v>96</v>
      </c>
      <c r="E47" s="114">
        <v>2030</v>
      </c>
      <c r="F47" s="128" t="e">
        <v>#N/A</v>
      </c>
      <c r="G47" s="114">
        <v>2030</v>
      </c>
      <c r="H47" s="114">
        <v>50</v>
      </c>
      <c r="I47" s="61">
        <v>1</v>
      </c>
      <c r="J47" s="62">
        <v>67112099</v>
      </c>
      <c r="K47" s="213">
        <v>2061255</v>
      </c>
      <c r="L47" s="124">
        <v>5874755</v>
      </c>
      <c r="M47" s="124">
        <v>11012628</v>
      </c>
      <c r="N47" s="214">
        <v>13927173</v>
      </c>
      <c r="O47" s="214">
        <v>32722750</v>
      </c>
      <c r="P47" s="214">
        <v>1513538</v>
      </c>
      <c r="Q47" s="157"/>
      <c r="R47" s="157"/>
      <c r="S47" s="157"/>
      <c r="T47" s="157"/>
      <c r="U47" s="157"/>
      <c r="V47" s="157"/>
      <c r="W47" s="157"/>
      <c r="X47" s="157"/>
      <c r="Y47" s="157"/>
      <c r="Z47" s="157"/>
      <c r="AA47" s="157"/>
    </row>
    <row r="48" spans="1:27" x14ac:dyDescent="0.2">
      <c r="A48" s="10"/>
      <c r="B48" s="123" t="s">
        <v>101</v>
      </c>
      <c r="C48" s="125">
        <v>1</v>
      </c>
      <c r="D48" s="123" t="s">
        <v>88</v>
      </c>
      <c r="E48" s="113">
        <v>2026</v>
      </c>
      <c r="F48" s="126">
        <v>2026</v>
      </c>
      <c r="G48" s="113">
        <v>2026</v>
      </c>
      <c r="H48" s="113">
        <v>40</v>
      </c>
      <c r="I48" s="59">
        <v>1</v>
      </c>
      <c r="J48" s="60">
        <v>8172179.7299999995</v>
      </c>
      <c r="K48" s="109">
        <v>579744.03857938503</v>
      </c>
      <c r="L48" s="109">
        <v>3465484.9208479729</v>
      </c>
      <c r="M48" s="109">
        <v>4126950.7705726419</v>
      </c>
      <c r="N48" s="109"/>
      <c r="O48" s="109"/>
      <c r="P48" s="109"/>
      <c r="Q48" s="157"/>
      <c r="R48" s="157"/>
      <c r="S48" s="157"/>
      <c r="T48" s="157"/>
      <c r="U48" s="157"/>
      <c r="V48" s="157"/>
      <c r="W48" s="157"/>
      <c r="X48" s="157"/>
      <c r="Y48" s="157"/>
      <c r="Z48" s="157"/>
      <c r="AA48" s="157"/>
    </row>
    <row r="49" spans="1:27" x14ac:dyDescent="0.2">
      <c r="A49" s="10"/>
      <c r="B49" s="123" t="s">
        <v>101</v>
      </c>
      <c r="C49" s="125">
        <v>1</v>
      </c>
      <c r="D49" s="123" t="s">
        <v>178</v>
      </c>
      <c r="E49" s="115" t="s">
        <v>179</v>
      </c>
      <c r="F49" s="115"/>
      <c r="G49" s="115"/>
      <c r="H49" s="115"/>
      <c r="I49" s="59">
        <v>0</v>
      </c>
      <c r="J49" s="60"/>
      <c r="K49" s="17" t="s">
        <v>179</v>
      </c>
      <c r="L49" s="109"/>
      <c r="M49" s="109"/>
      <c r="N49" s="109"/>
      <c r="O49" s="109"/>
      <c r="P49" s="109"/>
      <c r="Q49" s="157"/>
      <c r="R49" s="157"/>
      <c r="S49" s="157"/>
      <c r="T49" s="157"/>
      <c r="U49" s="157"/>
      <c r="V49" s="157"/>
      <c r="W49" s="157"/>
      <c r="X49" s="157"/>
      <c r="Y49" s="157"/>
      <c r="Z49" s="157"/>
      <c r="AA49" s="157"/>
    </row>
    <row r="50" spans="1:27" s="84" customFormat="1" x14ac:dyDescent="0.2">
      <c r="A50" s="10"/>
      <c r="B50" s="123" t="s">
        <v>101</v>
      </c>
      <c r="C50" s="125">
        <v>2</v>
      </c>
      <c r="D50" s="123" t="s">
        <v>98</v>
      </c>
      <c r="E50" s="113">
        <v>2030</v>
      </c>
      <c r="F50" s="126" t="e">
        <v>#N/A</v>
      </c>
      <c r="G50" s="113">
        <v>2030</v>
      </c>
      <c r="H50" s="113">
        <v>50</v>
      </c>
      <c r="I50" s="59">
        <v>1</v>
      </c>
      <c r="J50" s="60">
        <v>93863549.260000005</v>
      </c>
      <c r="K50" s="109">
        <v>1066900.8057372684</v>
      </c>
      <c r="L50" s="109">
        <v>2677884.0458039651</v>
      </c>
      <c r="M50" s="109">
        <v>23319227.172129486</v>
      </c>
      <c r="N50" s="109">
        <v>66799537.236329287</v>
      </c>
      <c r="O50" s="109"/>
      <c r="P50" s="109"/>
      <c r="Q50" s="157"/>
      <c r="R50" s="157"/>
      <c r="S50" s="157"/>
      <c r="T50" s="157"/>
      <c r="U50" s="157"/>
      <c r="V50" s="157"/>
      <c r="W50" s="157"/>
      <c r="X50" s="157"/>
      <c r="Y50" s="157"/>
      <c r="Z50" s="157"/>
      <c r="AA50" s="157"/>
    </row>
    <row r="51" spans="1:27" s="84" customFormat="1" x14ac:dyDescent="0.2">
      <c r="A51" s="10"/>
      <c r="B51" s="124" t="s">
        <v>101</v>
      </c>
      <c r="C51" s="127">
        <v>2</v>
      </c>
      <c r="D51" s="124" t="s">
        <v>94</v>
      </c>
      <c r="E51" s="114">
        <v>2030</v>
      </c>
      <c r="F51" s="128" t="e">
        <v>#N/A</v>
      </c>
      <c r="G51" s="114">
        <v>2030</v>
      </c>
      <c r="H51" s="114">
        <v>35</v>
      </c>
      <c r="I51" s="61">
        <v>1</v>
      </c>
      <c r="J51" s="62">
        <v>38267169.369999997</v>
      </c>
      <c r="K51" s="213">
        <v>222819.29011126328</v>
      </c>
      <c r="L51" s="124">
        <v>314834.44139954529</v>
      </c>
      <c r="M51" s="124">
        <v>698375.83919084549</v>
      </c>
      <c r="N51" s="124">
        <v>12858725.581528237</v>
      </c>
      <c r="O51" s="124">
        <v>24172414.217770107</v>
      </c>
      <c r="P51" s="124"/>
      <c r="Q51" s="157"/>
      <c r="R51" s="157"/>
      <c r="S51" s="157"/>
      <c r="T51" s="157"/>
      <c r="U51" s="157"/>
      <c r="V51" s="157"/>
      <c r="W51" s="157"/>
      <c r="X51" s="157"/>
      <c r="Y51" s="157"/>
      <c r="Z51" s="157"/>
      <c r="AA51" s="157"/>
    </row>
    <row r="52" spans="1:27" s="84" customFormat="1" x14ac:dyDescent="0.2">
      <c r="A52" s="10"/>
      <c r="B52" s="129" t="s">
        <v>102</v>
      </c>
      <c r="C52" s="130">
        <v>1</v>
      </c>
      <c r="D52" s="129" t="s">
        <v>88</v>
      </c>
      <c r="E52" s="113">
        <v>2026</v>
      </c>
      <c r="F52" s="126">
        <v>2026</v>
      </c>
      <c r="G52" s="113">
        <v>2026</v>
      </c>
      <c r="H52" s="113">
        <v>40</v>
      </c>
      <c r="I52" s="59">
        <v>1</v>
      </c>
      <c r="J52" s="60">
        <v>8172179.7299999995</v>
      </c>
      <c r="K52" s="109">
        <v>579744.03857938503</v>
      </c>
      <c r="L52" s="109">
        <v>3465484.9208479729</v>
      </c>
      <c r="M52" s="109">
        <v>4126950.7705726419</v>
      </c>
      <c r="N52" s="109"/>
      <c r="O52" s="109"/>
      <c r="P52" s="109"/>
      <c r="Q52" s="157"/>
      <c r="R52" s="157"/>
      <c r="S52" s="157"/>
      <c r="T52" s="157"/>
      <c r="U52" s="157"/>
      <c r="V52" s="157"/>
      <c r="W52" s="157"/>
      <c r="X52" s="157"/>
      <c r="Y52" s="157"/>
      <c r="Z52" s="157"/>
      <c r="AA52" s="157"/>
    </row>
    <row r="53" spans="1:27" s="84" customFormat="1" x14ac:dyDescent="0.2">
      <c r="A53" s="10"/>
      <c r="B53" s="129" t="s">
        <v>102</v>
      </c>
      <c r="C53" s="130">
        <v>1</v>
      </c>
      <c r="D53" s="123" t="s">
        <v>178</v>
      </c>
      <c r="E53" s="115" t="s">
        <v>179</v>
      </c>
      <c r="F53" s="115"/>
      <c r="G53" s="115"/>
      <c r="H53" s="115"/>
      <c r="I53" s="59">
        <v>0</v>
      </c>
      <c r="J53" s="93"/>
      <c r="K53" s="17" t="s">
        <v>179</v>
      </c>
      <c r="L53" s="109"/>
      <c r="M53" s="109"/>
      <c r="N53" s="204"/>
      <c r="O53" s="204"/>
      <c r="P53" s="204"/>
      <c r="Q53" s="157"/>
      <c r="R53" s="157"/>
      <c r="S53" s="157"/>
      <c r="T53" s="157"/>
      <c r="U53" s="157"/>
      <c r="V53" s="157"/>
      <c r="W53" s="157"/>
      <c r="X53" s="157"/>
      <c r="Y53" s="157"/>
      <c r="Z53" s="157"/>
      <c r="AA53" s="157"/>
    </row>
    <row r="54" spans="1:27" s="84" customFormat="1" x14ac:dyDescent="0.2">
      <c r="A54" s="10"/>
      <c r="B54" s="129" t="s">
        <v>102</v>
      </c>
      <c r="C54" s="130">
        <v>2</v>
      </c>
      <c r="D54" s="129" t="s">
        <v>98</v>
      </c>
      <c r="E54" s="113">
        <v>2030</v>
      </c>
      <c r="F54" s="126" t="e">
        <v>#N/A</v>
      </c>
      <c r="G54" s="113">
        <v>2030</v>
      </c>
      <c r="H54" s="113">
        <v>50</v>
      </c>
      <c r="I54" s="59">
        <v>1</v>
      </c>
      <c r="J54" s="93">
        <v>93863549.260000005</v>
      </c>
      <c r="K54" s="109">
        <v>1066900.8057372684</v>
      </c>
      <c r="L54" s="109">
        <v>2677884.0458039651</v>
      </c>
      <c r="M54" s="109">
        <v>23319227.172129486</v>
      </c>
      <c r="N54" s="109">
        <v>66799537.236329287</v>
      </c>
      <c r="O54" s="109"/>
      <c r="P54" s="109"/>
      <c r="Q54" s="157"/>
      <c r="R54" s="157"/>
      <c r="S54" s="157"/>
      <c r="T54" s="157"/>
      <c r="U54" s="157"/>
      <c r="V54" s="157"/>
      <c r="W54" s="157"/>
      <c r="X54" s="157"/>
      <c r="Y54" s="157"/>
      <c r="Z54" s="157"/>
      <c r="AA54" s="157"/>
    </row>
    <row r="55" spans="1:27" s="84" customFormat="1" x14ac:dyDescent="0.2">
      <c r="A55" s="10"/>
      <c r="B55" s="131" t="s">
        <v>102</v>
      </c>
      <c r="C55" s="132">
        <v>2</v>
      </c>
      <c r="D55" s="131" t="s">
        <v>94</v>
      </c>
      <c r="E55" s="113">
        <v>2030</v>
      </c>
      <c r="F55" s="126" t="e">
        <v>#N/A</v>
      </c>
      <c r="G55" s="113">
        <v>2030</v>
      </c>
      <c r="H55" s="113">
        <v>35</v>
      </c>
      <c r="I55" s="59">
        <v>1</v>
      </c>
      <c r="J55" s="93">
        <v>38267169.369999997</v>
      </c>
      <c r="K55" s="213">
        <v>222819.29011126328</v>
      </c>
      <c r="L55" s="124">
        <v>314834.44139954529</v>
      </c>
      <c r="M55" s="124">
        <v>698375.83919084549</v>
      </c>
      <c r="N55" s="124">
        <v>12858725.581528237</v>
      </c>
      <c r="O55" s="124">
        <v>24172414.217770107</v>
      </c>
      <c r="P55" s="215"/>
      <c r="Q55" s="157"/>
      <c r="R55" s="157"/>
      <c r="S55" s="157"/>
      <c r="T55" s="157"/>
      <c r="U55" s="157"/>
      <c r="V55" s="157"/>
      <c r="W55" s="157"/>
      <c r="X55" s="157"/>
      <c r="Y55" s="157"/>
      <c r="Z55" s="157"/>
      <c r="AA55" s="157"/>
    </row>
    <row r="56" spans="1:27" s="84" customFormat="1" ht="15" x14ac:dyDescent="0.25">
      <c r="A56" s="10"/>
      <c r="B56" s="9" t="s">
        <v>105</v>
      </c>
      <c r="C56" s="205"/>
      <c r="D56" s="205"/>
      <c r="E56" s="205"/>
      <c r="F56" s="205"/>
      <c r="G56" s="205"/>
      <c r="H56" s="205"/>
      <c r="I56" s="205"/>
      <c r="J56" s="205"/>
      <c r="K56" s="184"/>
      <c r="L56" s="87"/>
      <c r="M56" s="87"/>
      <c r="N56" s="87"/>
      <c r="O56" s="87"/>
      <c r="P56" s="87"/>
      <c r="Q56" s="157"/>
      <c r="R56" s="157"/>
      <c r="S56" s="157"/>
      <c r="T56" s="157"/>
      <c r="U56" s="157"/>
      <c r="V56" s="157"/>
      <c r="W56" s="157"/>
      <c r="X56" s="157"/>
      <c r="Y56" s="157"/>
      <c r="Z56" s="157"/>
      <c r="AA56" s="157"/>
    </row>
    <row r="57" spans="1:27" s="84" customFormat="1" x14ac:dyDescent="0.2">
      <c r="A57" s="10"/>
      <c r="B57" s="206" t="s">
        <v>78</v>
      </c>
      <c r="C57" s="207">
        <v>2</v>
      </c>
      <c r="D57" s="206" t="s">
        <v>91</v>
      </c>
      <c r="E57" s="206">
        <v>2030</v>
      </c>
      <c r="F57" s="208" t="e">
        <v>#N/A</v>
      </c>
      <c r="G57" s="206">
        <v>2030</v>
      </c>
      <c r="H57" s="206">
        <v>50</v>
      </c>
      <c r="I57" s="208">
        <v>1</v>
      </c>
      <c r="J57" s="209">
        <v>12600000</v>
      </c>
      <c r="K57" s="183">
        <v>0</v>
      </c>
      <c r="L57" s="17">
        <v>0</v>
      </c>
      <c r="M57" s="17">
        <v>0</v>
      </c>
      <c r="N57" s="110">
        <v>12600000</v>
      </c>
      <c r="O57" s="17">
        <v>0</v>
      </c>
      <c r="P57" s="17">
        <v>0</v>
      </c>
      <c r="Q57" s="157"/>
      <c r="R57" s="157"/>
      <c r="S57" s="157"/>
      <c r="T57" s="157"/>
      <c r="U57" s="157"/>
      <c r="V57" s="157"/>
      <c r="W57" s="157"/>
      <c r="X57" s="157"/>
      <c r="Y57" s="157"/>
      <c r="Z57" s="157"/>
      <c r="AA57" s="157"/>
    </row>
    <row r="58" spans="1:27" s="84" customFormat="1" x14ac:dyDescent="0.2">
      <c r="A58" s="10"/>
      <c r="B58" s="210" t="s">
        <v>79</v>
      </c>
      <c r="C58" s="211">
        <v>1</v>
      </c>
      <c r="D58" s="210" t="s">
        <v>92</v>
      </c>
      <c r="E58" s="210">
        <v>2029</v>
      </c>
      <c r="F58" s="210">
        <v>2029</v>
      </c>
      <c r="G58" s="210">
        <v>2029</v>
      </c>
      <c r="H58" s="210">
        <v>50</v>
      </c>
      <c r="I58" s="212">
        <v>1</v>
      </c>
      <c r="J58" s="209">
        <v>8100000</v>
      </c>
      <c r="K58" s="183">
        <v>0</v>
      </c>
      <c r="L58" s="17">
        <v>0</v>
      </c>
      <c r="M58" s="17">
        <v>0</v>
      </c>
      <c r="N58" s="111">
        <v>8100000</v>
      </c>
      <c r="O58" s="17">
        <v>0</v>
      </c>
      <c r="P58" s="17">
        <v>0</v>
      </c>
      <c r="Q58" s="157"/>
      <c r="R58" s="157"/>
      <c r="S58" s="157"/>
      <c r="T58" s="157"/>
      <c r="U58" s="157"/>
      <c r="V58" s="157"/>
      <c r="W58" s="157"/>
      <c r="X58" s="157"/>
      <c r="Y58" s="157"/>
      <c r="Z58" s="157"/>
      <c r="AA58" s="157"/>
    </row>
    <row r="59" spans="1:27" s="88" customFormat="1" x14ac:dyDescent="0.2">
      <c r="A59" s="10"/>
      <c r="B59" s="210" t="s">
        <v>80</v>
      </c>
      <c r="C59" s="211">
        <v>1</v>
      </c>
      <c r="D59" s="210" t="s">
        <v>93</v>
      </c>
      <c r="E59" s="210">
        <v>2029</v>
      </c>
      <c r="F59" s="210">
        <v>2029</v>
      </c>
      <c r="G59" s="210">
        <v>2029</v>
      </c>
      <c r="H59" s="210">
        <v>50</v>
      </c>
      <c r="I59" s="212">
        <v>1</v>
      </c>
      <c r="J59" s="209">
        <v>8100000</v>
      </c>
      <c r="K59" s="183">
        <v>0</v>
      </c>
      <c r="L59" s="17">
        <v>0</v>
      </c>
      <c r="M59" s="17">
        <v>0</v>
      </c>
      <c r="N59" s="111">
        <v>8100000</v>
      </c>
      <c r="O59" s="17">
        <v>0</v>
      </c>
      <c r="P59" s="17">
        <v>0</v>
      </c>
      <c r="Q59" s="157"/>
      <c r="R59" s="157"/>
      <c r="S59" s="157"/>
      <c r="T59" s="157"/>
      <c r="U59" s="157"/>
      <c r="V59" s="157"/>
      <c r="W59" s="157"/>
      <c r="X59" s="157"/>
      <c r="Y59" s="157"/>
      <c r="Z59" s="157"/>
      <c r="AA59" s="157"/>
    </row>
    <row r="60" spans="1:27" s="88" customFormat="1" x14ac:dyDescent="0.2">
      <c r="A60" s="10"/>
      <c r="B60" s="210" t="s">
        <v>81</v>
      </c>
      <c r="C60" s="211">
        <v>1</v>
      </c>
      <c r="D60" s="210" t="s">
        <v>92</v>
      </c>
      <c r="E60" s="210">
        <v>2029</v>
      </c>
      <c r="F60" s="210">
        <v>2029</v>
      </c>
      <c r="G60" s="210">
        <v>2029</v>
      </c>
      <c r="H60" s="210">
        <v>50</v>
      </c>
      <c r="I60" s="212">
        <v>1</v>
      </c>
      <c r="J60" s="209">
        <v>8100000</v>
      </c>
      <c r="K60" s="183">
        <v>0</v>
      </c>
      <c r="L60" s="17">
        <v>0</v>
      </c>
      <c r="M60" s="17">
        <v>0</v>
      </c>
      <c r="N60" s="111">
        <v>8100000</v>
      </c>
      <c r="O60" s="17">
        <v>0</v>
      </c>
      <c r="P60" s="17">
        <v>0</v>
      </c>
      <c r="Q60" s="157"/>
      <c r="R60" s="157"/>
      <c r="S60" s="157"/>
      <c r="T60" s="157"/>
      <c r="U60" s="157"/>
      <c r="V60" s="157"/>
      <c r="W60" s="157"/>
      <c r="X60" s="157"/>
      <c r="Y60" s="157"/>
      <c r="Z60" s="157"/>
      <c r="AA60" s="157"/>
    </row>
    <row r="61" spans="1:27" s="88" customFormat="1" x14ac:dyDescent="0.2">
      <c r="A61" s="10"/>
      <c r="B61" s="210" t="s">
        <v>81</v>
      </c>
      <c r="C61" s="211">
        <v>2</v>
      </c>
      <c r="D61" s="210" t="s">
        <v>96</v>
      </c>
      <c r="E61" s="210">
        <v>2030</v>
      </c>
      <c r="F61" s="210" t="e">
        <v>#N/A</v>
      </c>
      <c r="G61" s="210">
        <v>2030</v>
      </c>
      <c r="H61" s="210">
        <v>50</v>
      </c>
      <c r="I61" s="212">
        <v>1</v>
      </c>
      <c r="J61" s="209">
        <v>15800000</v>
      </c>
      <c r="K61" s="183">
        <v>0</v>
      </c>
      <c r="L61" s="17">
        <v>0</v>
      </c>
      <c r="M61" s="17">
        <v>0</v>
      </c>
      <c r="N61" s="111">
        <v>15800000</v>
      </c>
      <c r="O61" s="17">
        <v>0</v>
      </c>
      <c r="P61" s="17">
        <v>0</v>
      </c>
      <c r="Q61" s="157"/>
      <c r="R61" s="157"/>
      <c r="S61" s="157"/>
      <c r="T61" s="157"/>
      <c r="U61" s="157"/>
      <c r="V61" s="157"/>
      <c r="W61" s="157"/>
      <c r="X61" s="157"/>
      <c r="Y61" s="157"/>
      <c r="Z61" s="157"/>
      <c r="AA61" s="157"/>
    </row>
    <row r="62" spans="1:27" s="88" customFormat="1" x14ac:dyDescent="0.2">
      <c r="A62" s="10"/>
      <c r="B62" s="210" t="s">
        <v>82</v>
      </c>
      <c r="C62" s="211">
        <v>1</v>
      </c>
      <c r="D62" s="210" t="s">
        <v>97</v>
      </c>
      <c r="E62" s="210">
        <v>2029</v>
      </c>
      <c r="F62" s="210">
        <v>2029</v>
      </c>
      <c r="G62" s="210">
        <v>2029</v>
      </c>
      <c r="H62" s="210">
        <v>50</v>
      </c>
      <c r="I62" s="212">
        <v>1</v>
      </c>
      <c r="J62" s="209">
        <v>8100000</v>
      </c>
      <c r="K62" s="183">
        <v>0</v>
      </c>
      <c r="L62" s="17">
        <v>0</v>
      </c>
      <c r="M62" s="17">
        <v>0</v>
      </c>
      <c r="N62" s="111">
        <v>8100000</v>
      </c>
      <c r="O62" s="17">
        <v>0</v>
      </c>
      <c r="P62" s="17">
        <v>0</v>
      </c>
      <c r="Q62" s="157"/>
      <c r="R62" s="157"/>
      <c r="S62" s="157"/>
      <c r="T62" s="157"/>
      <c r="U62" s="157"/>
      <c r="V62" s="157"/>
      <c r="W62" s="157"/>
      <c r="X62" s="157"/>
      <c r="Y62" s="157"/>
      <c r="Z62" s="157"/>
      <c r="AA62" s="157"/>
    </row>
    <row r="63" spans="1:27" s="88" customFormat="1" x14ac:dyDescent="0.2">
      <c r="A63" s="10"/>
      <c r="B63" s="210" t="s">
        <v>85</v>
      </c>
      <c r="C63" s="211">
        <v>2</v>
      </c>
      <c r="D63" s="210" t="s">
        <v>96</v>
      </c>
      <c r="E63" s="210">
        <v>2030</v>
      </c>
      <c r="F63" s="210" t="e">
        <v>#N/A</v>
      </c>
      <c r="G63" s="210">
        <v>2030</v>
      </c>
      <c r="H63" s="210">
        <v>50</v>
      </c>
      <c r="I63" s="212">
        <v>1</v>
      </c>
      <c r="J63" s="209">
        <v>15800000</v>
      </c>
      <c r="K63" s="183">
        <v>0</v>
      </c>
      <c r="L63" s="17">
        <v>0</v>
      </c>
      <c r="M63" s="17">
        <v>0</v>
      </c>
      <c r="N63" s="111">
        <v>15800000</v>
      </c>
      <c r="O63" s="17">
        <v>0</v>
      </c>
      <c r="P63" s="17">
        <v>0</v>
      </c>
      <c r="Q63" s="157"/>
      <c r="R63" s="157"/>
      <c r="S63" s="157"/>
      <c r="T63" s="157"/>
      <c r="U63" s="157"/>
      <c r="V63" s="157"/>
      <c r="W63" s="157"/>
      <c r="X63" s="157"/>
      <c r="Y63" s="157"/>
      <c r="Z63" s="157"/>
      <c r="AA63" s="157"/>
    </row>
    <row r="64" spans="1:27" s="88" customFormat="1" x14ac:dyDescent="0.2">
      <c r="A64" s="10"/>
      <c r="B64" s="210" t="s">
        <v>134</v>
      </c>
      <c r="C64" s="211">
        <v>1</v>
      </c>
      <c r="D64" s="210" t="s">
        <v>100</v>
      </c>
      <c r="E64" s="210">
        <v>2029</v>
      </c>
      <c r="F64" s="210">
        <v>2029</v>
      </c>
      <c r="G64" s="210">
        <v>2029</v>
      </c>
      <c r="H64" s="210">
        <v>50</v>
      </c>
      <c r="I64" s="212">
        <v>1</v>
      </c>
      <c r="J64" s="209">
        <v>10580000</v>
      </c>
      <c r="K64" s="216">
        <v>0</v>
      </c>
      <c r="L64" s="95">
        <v>0</v>
      </c>
      <c r="M64" s="95">
        <v>0</v>
      </c>
      <c r="N64" s="95">
        <v>10580000</v>
      </c>
      <c r="O64" s="95">
        <v>0</v>
      </c>
      <c r="P64" s="95">
        <v>0</v>
      </c>
      <c r="Q64" s="157"/>
      <c r="R64" s="157"/>
      <c r="S64" s="157"/>
      <c r="T64" s="157"/>
      <c r="U64" s="157"/>
      <c r="V64" s="157"/>
      <c r="W64" s="157"/>
      <c r="X64" s="157"/>
      <c r="Y64" s="157"/>
      <c r="Z64" s="157"/>
      <c r="AA64" s="157"/>
    </row>
    <row r="65" spans="1:27" s="84" customFormat="1" ht="15" x14ac:dyDescent="0.25">
      <c r="B65" s="8" t="s">
        <v>112</v>
      </c>
      <c r="C65" s="205"/>
      <c r="D65" s="9"/>
      <c r="E65" s="73"/>
      <c r="F65" s="73"/>
      <c r="G65" s="73"/>
      <c r="H65" s="9"/>
      <c r="I65" s="205"/>
      <c r="J65" s="205"/>
      <c r="K65" s="183"/>
      <c r="L65" s="111"/>
      <c r="M65" s="111"/>
      <c r="N65" s="111"/>
      <c r="O65" s="111"/>
      <c r="P65" s="111"/>
      <c r="Q65" s="157"/>
      <c r="R65" s="157"/>
      <c r="S65" s="157"/>
      <c r="T65" s="157"/>
      <c r="U65" s="157"/>
      <c r="V65" s="157"/>
      <c r="W65" s="157"/>
      <c r="X65" s="157"/>
      <c r="Y65" s="157"/>
      <c r="Z65" s="157"/>
      <c r="AA65" s="157"/>
    </row>
    <row r="66" spans="1:27" s="84" customFormat="1" x14ac:dyDescent="0.2">
      <c r="A66" s="10"/>
      <c r="B66" s="204" t="s">
        <v>78</v>
      </c>
      <c r="C66" s="211">
        <v>2</v>
      </c>
      <c r="D66" s="204" t="s">
        <v>91</v>
      </c>
      <c r="E66" s="210">
        <v>2030</v>
      </c>
      <c r="F66" s="210" t="e">
        <v>#N/A</v>
      </c>
      <c r="G66" s="210">
        <v>2030</v>
      </c>
      <c r="H66" s="210">
        <v>50</v>
      </c>
      <c r="I66" s="59">
        <v>1</v>
      </c>
      <c r="J66" s="209">
        <v>44720000</v>
      </c>
      <c r="K66" s="183">
        <v>0</v>
      </c>
      <c r="L66" s="17">
        <v>0</v>
      </c>
      <c r="M66" s="17">
        <v>0</v>
      </c>
      <c r="N66" s="17">
        <v>0</v>
      </c>
      <c r="O66" s="17">
        <v>0</v>
      </c>
      <c r="P66" s="17">
        <v>44720000</v>
      </c>
      <c r="Q66" s="157"/>
      <c r="R66" s="157"/>
      <c r="S66" s="157"/>
      <c r="T66" s="157"/>
      <c r="U66" s="157"/>
      <c r="V66" s="157"/>
      <c r="W66" s="157"/>
      <c r="X66" s="157"/>
      <c r="Y66" s="157"/>
      <c r="Z66" s="157"/>
      <c r="AA66" s="157"/>
    </row>
    <row r="67" spans="1:27" s="84" customFormat="1" x14ac:dyDescent="0.2">
      <c r="A67" s="10"/>
      <c r="B67" s="204" t="s">
        <v>79</v>
      </c>
      <c r="C67" s="211">
        <v>1</v>
      </c>
      <c r="D67" s="204" t="s">
        <v>92</v>
      </c>
      <c r="E67" s="210">
        <v>2029</v>
      </c>
      <c r="F67" s="210">
        <v>2029</v>
      </c>
      <c r="G67" s="210">
        <v>2029</v>
      </c>
      <c r="H67" s="210">
        <v>50</v>
      </c>
      <c r="I67" s="59">
        <v>1</v>
      </c>
      <c r="J67" s="93">
        <v>19200000</v>
      </c>
      <c r="K67" s="17">
        <v>0</v>
      </c>
      <c r="L67" s="17">
        <v>0</v>
      </c>
      <c r="M67" s="17">
        <v>0</v>
      </c>
      <c r="N67" s="17">
        <v>0</v>
      </c>
      <c r="O67" s="17">
        <v>19200000</v>
      </c>
      <c r="P67" s="17">
        <v>0</v>
      </c>
      <c r="Q67" s="157"/>
      <c r="R67" s="157"/>
      <c r="S67" s="157"/>
      <c r="T67" s="157"/>
      <c r="U67" s="157"/>
      <c r="V67" s="157"/>
      <c r="W67" s="157"/>
      <c r="X67" s="157"/>
      <c r="Y67" s="157"/>
      <c r="Z67" s="157"/>
      <c r="AA67" s="157"/>
    </row>
    <row r="68" spans="1:27" s="84" customFormat="1" x14ac:dyDescent="0.2">
      <c r="A68" s="10"/>
      <c r="B68" s="204" t="s">
        <v>80</v>
      </c>
      <c r="C68" s="211">
        <v>1</v>
      </c>
      <c r="D68" s="204" t="s">
        <v>93</v>
      </c>
      <c r="E68" s="210">
        <v>2029</v>
      </c>
      <c r="F68" s="210">
        <v>2029</v>
      </c>
      <c r="G68" s="210">
        <v>2029</v>
      </c>
      <c r="H68" s="210">
        <v>50</v>
      </c>
      <c r="I68" s="59">
        <v>1</v>
      </c>
      <c r="J68" s="93">
        <v>19200000</v>
      </c>
      <c r="K68" s="17">
        <v>0</v>
      </c>
      <c r="L68" s="17">
        <v>0</v>
      </c>
      <c r="M68" s="17">
        <v>0</v>
      </c>
      <c r="N68" s="17">
        <v>0</v>
      </c>
      <c r="O68" s="17">
        <v>19200000</v>
      </c>
      <c r="P68" s="17">
        <v>0</v>
      </c>
      <c r="Q68" s="157"/>
      <c r="R68" s="157"/>
      <c r="S68" s="157"/>
      <c r="T68" s="157"/>
      <c r="U68" s="157"/>
      <c r="V68" s="157"/>
      <c r="W68" s="157"/>
      <c r="X68" s="157"/>
      <c r="Y68" s="157"/>
      <c r="Z68" s="157"/>
      <c r="AA68" s="157"/>
    </row>
    <row r="69" spans="1:27" s="84" customFormat="1" x14ac:dyDescent="0.2">
      <c r="A69" s="10"/>
      <c r="B69" s="204" t="s">
        <v>81</v>
      </c>
      <c r="C69" s="211">
        <v>1</v>
      </c>
      <c r="D69" s="204" t="s">
        <v>92</v>
      </c>
      <c r="E69" s="210">
        <v>2029</v>
      </c>
      <c r="F69" s="210">
        <v>2029</v>
      </c>
      <c r="G69" s="210">
        <v>2029</v>
      </c>
      <c r="H69" s="210">
        <v>50</v>
      </c>
      <c r="I69" s="59">
        <v>1</v>
      </c>
      <c r="J69" s="93">
        <v>19200000</v>
      </c>
      <c r="K69" s="17">
        <v>0</v>
      </c>
      <c r="L69" s="17">
        <v>0</v>
      </c>
      <c r="M69" s="17">
        <v>0</v>
      </c>
      <c r="N69" s="17">
        <v>0</v>
      </c>
      <c r="O69" s="17">
        <v>19200000</v>
      </c>
      <c r="P69" s="17">
        <v>0</v>
      </c>
      <c r="Q69" s="157"/>
      <c r="R69" s="157"/>
      <c r="S69" s="157"/>
      <c r="T69" s="157"/>
      <c r="U69" s="157"/>
      <c r="V69" s="157"/>
      <c r="W69" s="157"/>
      <c r="X69" s="157"/>
      <c r="Y69" s="157"/>
      <c r="Z69" s="157"/>
      <c r="AA69" s="157"/>
    </row>
    <row r="70" spans="1:27" s="84" customFormat="1" x14ac:dyDescent="0.2">
      <c r="A70" s="10"/>
      <c r="B70" s="204" t="s">
        <v>81</v>
      </c>
      <c r="C70" s="211">
        <v>2</v>
      </c>
      <c r="D70" s="204" t="s">
        <v>96</v>
      </c>
      <c r="E70" s="210">
        <v>2030</v>
      </c>
      <c r="F70" s="210" t="e">
        <v>#N/A</v>
      </c>
      <c r="G70" s="210">
        <v>2030</v>
      </c>
      <c r="H70" s="210">
        <v>50</v>
      </c>
      <c r="I70" s="59">
        <v>1</v>
      </c>
      <c r="J70" s="93">
        <v>23140000</v>
      </c>
      <c r="K70" s="17">
        <v>0</v>
      </c>
      <c r="L70" s="17">
        <v>0</v>
      </c>
      <c r="M70" s="17">
        <v>0</v>
      </c>
      <c r="N70" s="17">
        <v>0</v>
      </c>
      <c r="O70" s="17">
        <v>23140000</v>
      </c>
      <c r="P70" s="17">
        <v>0</v>
      </c>
      <c r="Q70" s="157"/>
      <c r="R70" s="157"/>
      <c r="S70" s="157"/>
      <c r="T70" s="157"/>
      <c r="U70" s="157"/>
      <c r="V70" s="157"/>
      <c r="W70" s="157"/>
      <c r="X70" s="157"/>
      <c r="Y70" s="157"/>
      <c r="Z70" s="157"/>
      <c r="AA70" s="157"/>
    </row>
    <row r="71" spans="1:27" s="84" customFormat="1" x14ac:dyDescent="0.2">
      <c r="A71" s="10"/>
      <c r="B71" s="204" t="s">
        <v>82</v>
      </c>
      <c r="C71" s="211">
        <v>1</v>
      </c>
      <c r="D71" s="204" t="s">
        <v>97</v>
      </c>
      <c r="E71" s="210">
        <v>2029</v>
      </c>
      <c r="F71" s="210">
        <v>2029</v>
      </c>
      <c r="G71" s="210">
        <v>2029</v>
      </c>
      <c r="H71" s="210">
        <v>50</v>
      </c>
      <c r="I71" s="59">
        <v>1</v>
      </c>
      <c r="J71" s="93">
        <v>24340000</v>
      </c>
      <c r="K71" s="17">
        <v>0</v>
      </c>
      <c r="L71" s="17">
        <v>0</v>
      </c>
      <c r="M71" s="17">
        <v>0</v>
      </c>
      <c r="N71" s="17">
        <v>0</v>
      </c>
      <c r="O71" s="17">
        <v>24340000</v>
      </c>
      <c r="P71" s="17">
        <v>0</v>
      </c>
      <c r="Q71" s="157"/>
      <c r="R71" s="157"/>
      <c r="S71" s="157"/>
      <c r="T71" s="157"/>
      <c r="U71" s="157"/>
      <c r="V71" s="157"/>
      <c r="W71" s="157"/>
      <c r="X71" s="157"/>
      <c r="Y71" s="157"/>
      <c r="Z71" s="157"/>
      <c r="AA71" s="157"/>
    </row>
    <row r="72" spans="1:27" s="84" customFormat="1" x14ac:dyDescent="0.2">
      <c r="A72" s="10"/>
      <c r="B72" s="204" t="s">
        <v>85</v>
      </c>
      <c r="C72" s="211">
        <v>2</v>
      </c>
      <c r="D72" s="204" t="s">
        <v>96</v>
      </c>
      <c r="E72" s="210">
        <v>2030</v>
      </c>
      <c r="F72" s="210" t="e">
        <v>#N/A</v>
      </c>
      <c r="G72" s="210">
        <v>2030</v>
      </c>
      <c r="H72" s="210">
        <v>50</v>
      </c>
      <c r="I72" s="59">
        <v>1</v>
      </c>
      <c r="J72" s="93">
        <v>23140000</v>
      </c>
      <c r="K72" s="17">
        <v>0</v>
      </c>
      <c r="L72" s="17">
        <v>0</v>
      </c>
      <c r="M72" s="17">
        <v>0</v>
      </c>
      <c r="N72" s="17">
        <v>0</v>
      </c>
      <c r="O72" s="17">
        <v>23140000</v>
      </c>
      <c r="P72" s="17">
        <v>0</v>
      </c>
      <c r="Q72" s="157"/>
      <c r="R72" s="157"/>
      <c r="S72" s="157"/>
      <c r="T72" s="157"/>
      <c r="U72" s="157"/>
      <c r="V72" s="157"/>
      <c r="W72" s="157"/>
      <c r="X72" s="157"/>
      <c r="Y72" s="157"/>
      <c r="Z72" s="157"/>
      <c r="AA72" s="157"/>
    </row>
    <row r="73" spans="1:27" s="84" customFormat="1" x14ac:dyDescent="0.2">
      <c r="A73" s="10"/>
      <c r="B73" s="204" t="s">
        <v>134</v>
      </c>
      <c r="C73" s="211">
        <v>1</v>
      </c>
      <c r="D73" s="204" t="s">
        <v>100</v>
      </c>
      <c r="E73" s="210">
        <v>2029</v>
      </c>
      <c r="F73" s="210">
        <v>2029</v>
      </c>
      <c r="G73" s="210">
        <v>2029</v>
      </c>
      <c r="H73" s="210">
        <v>50</v>
      </c>
      <c r="I73" s="59">
        <v>1</v>
      </c>
      <c r="J73" s="93">
        <v>21000000</v>
      </c>
      <c r="K73" s="17">
        <v>0</v>
      </c>
      <c r="L73" s="17">
        <v>0</v>
      </c>
      <c r="M73" s="17">
        <v>0</v>
      </c>
      <c r="N73" s="17">
        <v>0</v>
      </c>
      <c r="O73" s="17">
        <v>21000000</v>
      </c>
      <c r="P73" s="17">
        <v>0</v>
      </c>
      <c r="Q73" s="157"/>
      <c r="R73" s="157"/>
      <c r="S73" s="157"/>
      <c r="T73" s="157"/>
      <c r="U73" s="157"/>
      <c r="V73" s="157"/>
      <c r="W73" s="157"/>
      <c r="X73" s="157"/>
      <c r="Y73" s="157"/>
      <c r="Z73" s="157"/>
      <c r="AA73" s="157"/>
    </row>
    <row r="75" spans="1:27" ht="15" x14ac:dyDescent="0.25">
      <c r="B75" s="64"/>
    </row>
    <row r="76" spans="1:27" ht="15" x14ac:dyDescent="0.25">
      <c r="B76" s="8" t="s">
        <v>6</v>
      </c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</row>
    <row r="77" spans="1:27" ht="15" x14ac:dyDescent="0.2">
      <c r="B77" s="11" t="s">
        <v>21</v>
      </c>
      <c r="C77" s="11" t="s">
        <v>87</v>
      </c>
      <c r="D77" s="11" t="s">
        <v>8</v>
      </c>
      <c r="E77" s="11"/>
      <c r="F77" s="15" t="s">
        <v>75</v>
      </c>
      <c r="G77" s="15" t="s">
        <v>13</v>
      </c>
      <c r="H77" s="12">
        <v>2022</v>
      </c>
      <c r="I77" s="12">
        <v>2023</v>
      </c>
      <c r="J77" s="12">
        <v>2024</v>
      </c>
      <c r="K77" s="12">
        <v>2025</v>
      </c>
      <c r="L77" s="12">
        <v>2026</v>
      </c>
      <c r="M77" s="12">
        <v>2027</v>
      </c>
      <c r="N77" s="12">
        <v>2028</v>
      </c>
      <c r="O77" s="12">
        <v>2029</v>
      </c>
      <c r="P77" s="12">
        <v>2030</v>
      </c>
      <c r="Q77" s="12">
        <v>2031</v>
      </c>
      <c r="R77" s="12">
        <v>2032</v>
      </c>
      <c r="S77" s="12">
        <v>2033</v>
      </c>
      <c r="T77" s="12">
        <v>2034</v>
      </c>
      <c r="U77" s="12">
        <v>2035</v>
      </c>
      <c r="V77" s="12">
        <v>2036</v>
      </c>
      <c r="W77" s="12">
        <v>2037</v>
      </c>
      <c r="X77" s="12">
        <v>2038</v>
      </c>
      <c r="Y77" s="12">
        <v>2039</v>
      </c>
      <c r="Z77" s="12">
        <v>2040</v>
      </c>
      <c r="AA77" s="12">
        <v>2041</v>
      </c>
    </row>
    <row r="78" spans="1:27" x14ac:dyDescent="0.2">
      <c r="B78" s="134" t="s">
        <v>0</v>
      </c>
      <c r="C78" s="135"/>
      <c r="D78" s="134"/>
      <c r="E78" s="134"/>
      <c r="F78" s="136"/>
      <c r="G78" s="136" t="s">
        <v>22</v>
      </c>
      <c r="H78" s="109"/>
      <c r="I78" s="109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</row>
    <row r="79" spans="1:27" x14ac:dyDescent="0.2">
      <c r="B79" s="137" t="s">
        <v>77</v>
      </c>
      <c r="C79" s="138">
        <v>1</v>
      </c>
      <c r="D79" s="137" t="s">
        <v>88</v>
      </c>
      <c r="E79" s="137"/>
      <c r="F79" s="136">
        <v>1</v>
      </c>
      <c r="G79" s="136" t="s">
        <v>22</v>
      </c>
      <c r="H79" s="109">
        <v>163443.59459999998</v>
      </c>
      <c r="I79" s="109">
        <v>163443.59459999998</v>
      </c>
      <c r="J79" s="109">
        <v>163443.59459999998</v>
      </c>
      <c r="K79" s="109">
        <v>163443.59459999998</v>
      </c>
      <c r="L79" s="109">
        <v>163443.59459999998</v>
      </c>
      <c r="M79" s="109">
        <v>163443.59459999998</v>
      </c>
      <c r="N79" s="109">
        <v>163443.59459999998</v>
      </c>
      <c r="O79" s="109">
        <v>163443.59459999998</v>
      </c>
      <c r="P79" s="109">
        <v>163443.59459999998</v>
      </c>
      <c r="Q79" s="109">
        <v>163443.59459999998</v>
      </c>
      <c r="R79" s="109">
        <v>163443.59459999998</v>
      </c>
      <c r="S79" s="109">
        <v>163443.59459999998</v>
      </c>
      <c r="T79" s="109">
        <v>163443.59459999998</v>
      </c>
      <c r="U79" s="109">
        <v>163443.59459999998</v>
      </c>
      <c r="V79" s="109">
        <v>163443.59459999998</v>
      </c>
      <c r="W79" s="109">
        <v>163443.59459999998</v>
      </c>
      <c r="X79" s="109">
        <v>163443.59459999998</v>
      </c>
      <c r="Y79" s="109">
        <v>163443.59459999998</v>
      </c>
      <c r="Z79" s="109">
        <v>163443.59459999998</v>
      </c>
      <c r="AA79" s="109">
        <v>163443.59459999998</v>
      </c>
    </row>
    <row r="80" spans="1:27" x14ac:dyDescent="0.2">
      <c r="B80" s="137" t="s">
        <v>77</v>
      </c>
      <c r="C80" s="138">
        <v>1</v>
      </c>
      <c r="D80" s="137" t="s">
        <v>89</v>
      </c>
      <c r="E80" s="137"/>
      <c r="F80" s="136">
        <v>1</v>
      </c>
      <c r="G80" s="136" t="s">
        <v>22</v>
      </c>
      <c r="H80" s="109">
        <v>1018993.6446000001</v>
      </c>
      <c r="I80" s="109">
        <v>1018993.6446000001</v>
      </c>
      <c r="J80" s="109">
        <v>1018993.6446000001</v>
      </c>
      <c r="K80" s="109">
        <v>1018993.6446000001</v>
      </c>
      <c r="L80" s="109">
        <v>1018993.6446000001</v>
      </c>
      <c r="M80" s="109">
        <v>1018993.6446000001</v>
      </c>
      <c r="N80" s="109">
        <v>1018993.6446000001</v>
      </c>
      <c r="O80" s="109">
        <v>1018993.6446000001</v>
      </c>
      <c r="P80" s="109">
        <v>1018993.6446000001</v>
      </c>
      <c r="Q80" s="109">
        <v>1018993.6446000001</v>
      </c>
      <c r="R80" s="109">
        <v>1018993.6446000001</v>
      </c>
      <c r="S80" s="109">
        <v>1018993.6446000001</v>
      </c>
      <c r="T80" s="109">
        <v>1018993.6446000001</v>
      </c>
      <c r="U80" s="109">
        <v>1018993.6446000001</v>
      </c>
      <c r="V80" s="109">
        <v>1018993.6446000001</v>
      </c>
      <c r="W80" s="109">
        <v>1018993.6446000001</v>
      </c>
      <c r="X80" s="109">
        <v>1018993.6446000001</v>
      </c>
      <c r="Y80" s="109">
        <v>1018993.6446000001</v>
      </c>
      <c r="Z80" s="109">
        <v>1018993.6446000001</v>
      </c>
      <c r="AA80" s="109">
        <v>1018993.6446000001</v>
      </c>
    </row>
    <row r="81" spans="2:27" x14ac:dyDescent="0.2">
      <c r="B81" s="137" t="s">
        <v>77</v>
      </c>
      <c r="C81" s="138">
        <v>1</v>
      </c>
      <c r="D81" s="137" t="s">
        <v>180</v>
      </c>
      <c r="E81" s="137"/>
      <c r="F81" s="136">
        <v>1</v>
      </c>
      <c r="G81" s="136" t="s">
        <v>22</v>
      </c>
      <c r="H81" s="109">
        <v>368663.18040000001</v>
      </c>
      <c r="I81" s="109">
        <v>368663.18040000001</v>
      </c>
      <c r="J81" s="109">
        <v>368663.18040000001</v>
      </c>
      <c r="K81" s="109">
        <v>368663.18040000001</v>
      </c>
      <c r="L81" s="109">
        <v>368663.18040000001</v>
      </c>
      <c r="M81" s="109">
        <v>368663.18040000001</v>
      </c>
      <c r="N81" s="109">
        <v>368663.18040000001</v>
      </c>
      <c r="O81" s="109">
        <v>368663.18040000001</v>
      </c>
      <c r="P81" s="109">
        <v>368663.18040000001</v>
      </c>
      <c r="Q81" s="109">
        <v>368663.18040000001</v>
      </c>
      <c r="R81" s="109">
        <v>368663.18040000001</v>
      </c>
      <c r="S81" s="109">
        <v>368663.18040000001</v>
      </c>
      <c r="T81" s="109">
        <v>368663.18040000001</v>
      </c>
      <c r="U81" s="109">
        <v>368663.18040000001</v>
      </c>
      <c r="V81" s="109">
        <v>368663.18040000001</v>
      </c>
      <c r="W81" s="109">
        <v>368663.18040000001</v>
      </c>
      <c r="X81" s="109">
        <v>368663.18040000001</v>
      </c>
      <c r="Y81" s="109">
        <v>368663.18040000001</v>
      </c>
      <c r="Z81" s="109">
        <v>368663.18040000001</v>
      </c>
      <c r="AA81" s="109">
        <v>368663.18040000001</v>
      </c>
    </row>
    <row r="82" spans="2:27" x14ac:dyDescent="0.2">
      <c r="B82" s="137" t="s">
        <v>77</v>
      </c>
      <c r="C82" s="138">
        <v>1</v>
      </c>
      <c r="D82" s="137" t="s">
        <v>94</v>
      </c>
      <c r="E82" s="137"/>
      <c r="F82" s="136">
        <v>1</v>
      </c>
      <c r="G82" s="136" t="s">
        <v>22</v>
      </c>
      <c r="H82" s="109">
        <v>765343.3872</v>
      </c>
      <c r="I82" s="109">
        <v>765343.3872</v>
      </c>
      <c r="J82" s="109">
        <v>765343.3872</v>
      </c>
      <c r="K82" s="109">
        <v>765343.3872</v>
      </c>
      <c r="L82" s="109">
        <v>765343.3872</v>
      </c>
      <c r="M82" s="109">
        <v>765343.3872</v>
      </c>
      <c r="N82" s="109">
        <v>765343.3872</v>
      </c>
      <c r="O82" s="109">
        <v>765343.3872</v>
      </c>
      <c r="P82" s="109">
        <v>765343.3872</v>
      </c>
      <c r="Q82" s="109">
        <v>765343.3872</v>
      </c>
      <c r="R82" s="109">
        <v>765343.3872</v>
      </c>
      <c r="S82" s="109">
        <v>765343.3872</v>
      </c>
      <c r="T82" s="109">
        <v>765343.3872</v>
      </c>
      <c r="U82" s="109">
        <v>765343.3872</v>
      </c>
      <c r="V82" s="109">
        <v>765343.3872</v>
      </c>
      <c r="W82" s="109">
        <v>765343.3872</v>
      </c>
      <c r="X82" s="109">
        <v>765343.3872</v>
      </c>
      <c r="Y82" s="109">
        <v>765343.3872</v>
      </c>
      <c r="Z82" s="109">
        <v>765343.3872</v>
      </c>
      <c r="AA82" s="109">
        <v>765343.3872</v>
      </c>
    </row>
    <row r="83" spans="2:27" x14ac:dyDescent="0.2">
      <c r="B83" s="137" t="s">
        <v>77</v>
      </c>
      <c r="C83" s="138">
        <v>1</v>
      </c>
      <c r="D83" s="137" t="s">
        <v>103</v>
      </c>
      <c r="E83" s="137"/>
      <c r="F83" s="136">
        <v>1</v>
      </c>
      <c r="G83" s="136" t="s">
        <v>22</v>
      </c>
      <c r="H83" s="109">
        <v>2973660.3139999998</v>
      </c>
      <c r="I83" s="109">
        <v>2973660.3139999998</v>
      </c>
      <c r="J83" s="109">
        <v>2973660.3139999998</v>
      </c>
      <c r="K83" s="109">
        <v>2973660.3139999998</v>
      </c>
      <c r="L83" s="109">
        <v>2973660.3139999998</v>
      </c>
      <c r="M83" s="109">
        <v>2973660.3139999998</v>
      </c>
      <c r="N83" s="109">
        <v>2973660.3139999998</v>
      </c>
      <c r="O83" s="109">
        <v>2973660.3139999998</v>
      </c>
      <c r="P83" s="109">
        <v>2973660.3139999998</v>
      </c>
      <c r="Q83" s="109">
        <v>2973660.3139999998</v>
      </c>
      <c r="R83" s="109">
        <v>2973660.3139999998</v>
      </c>
      <c r="S83" s="109">
        <v>2973660.3139999998</v>
      </c>
      <c r="T83" s="109">
        <v>2973660.3139999998</v>
      </c>
      <c r="U83" s="109">
        <v>2973660.3139999998</v>
      </c>
      <c r="V83" s="109">
        <v>2973660.3139999998</v>
      </c>
      <c r="W83" s="109">
        <v>2973660.3139999998</v>
      </c>
      <c r="X83" s="109">
        <v>2973660.3139999998</v>
      </c>
      <c r="Y83" s="109">
        <v>2973660.3139999998</v>
      </c>
      <c r="Z83" s="109">
        <v>2973660.3139999998</v>
      </c>
      <c r="AA83" s="109">
        <v>2973660.3139999998</v>
      </c>
    </row>
    <row r="84" spans="2:27" x14ac:dyDescent="0.2">
      <c r="B84" s="137" t="s">
        <v>77</v>
      </c>
      <c r="C84" s="138">
        <v>2</v>
      </c>
      <c r="D84" s="137" t="s">
        <v>181</v>
      </c>
      <c r="E84" s="137"/>
      <c r="F84" s="136">
        <v>1</v>
      </c>
      <c r="G84" s="136" t="s">
        <v>22</v>
      </c>
      <c r="H84" s="109">
        <v>393221.26939999999</v>
      </c>
      <c r="I84" s="109">
        <v>393221.26939999999</v>
      </c>
      <c r="J84" s="109">
        <v>393221.26939999999</v>
      </c>
      <c r="K84" s="109">
        <v>393221.26939999999</v>
      </c>
      <c r="L84" s="109">
        <v>393221.26939999999</v>
      </c>
      <c r="M84" s="109">
        <v>393221.26939999999</v>
      </c>
      <c r="N84" s="109">
        <v>393221.26939999999</v>
      </c>
      <c r="O84" s="109">
        <v>393221.26939999999</v>
      </c>
      <c r="P84" s="109">
        <v>393221.26939999999</v>
      </c>
      <c r="Q84" s="109">
        <v>393221.26939999999</v>
      </c>
      <c r="R84" s="109">
        <v>393221.26939999999</v>
      </c>
      <c r="S84" s="109">
        <v>393221.26939999999</v>
      </c>
      <c r="T84" s="109">
        <v>393221.26939999999</v>
      </c>
      <c r="U84" s="109">
        <v>393221.26939999999</v>
      </c>
      <c r="V84" s="109">
        <v>393221.26939999999</v>
      </c>
      <c r="W84" s="109">
        <v>393221.26939999999</v>
      </c>
      <c r="X84" s="109">
        <v>393221.26939999999</v>
      </c>
      <c r="Y84" s="109">
        <v>393221.26939999999</v>
      </c>
      <c r="Z84" s="109">
        <v>393221.26939999999</v>
      </c>
      <c r="AA84" s="109">
        <v>393221.26939999999</v>
      </c>
    </row>
    <row r="85" spans="2:27" x14ac:dyDescent="0.2">
      <c r="B85" s="137" t="s">
        <v>78</v>
      </c>
      <c r="C85" s="138">
        <v>1</v>
      </c>
      <c r="D85" s="137" t="s">
        <v>88</v>
      </c>
      <c r="E85" s="137"/>
      <c r="F85" s="136">
        <v>1</v>
      </c>
      <c r="G85" s="136" t="s">
        <v>22</v>
      </c>
      <c r="H85" s="109">
        <v>163443.59459999998</v>
      </c>
      <c r="I85" s="109">
        <v>163443.59459999998</v>
      </c>
      <c r="J85" s="109">
        <v>163443.59459999998</v>
      </c>
      <c r="K85" s="109">
        <v>163443.59459999998</v>
      </c>
      <c r="L85" s="109">
        <v>163443.59459999998</v>
      </c>
      <c r="M85" s="109">
        <v>163443.59459999998</v>
      </c>
      <c r="N85" s="109">
        <v>163443.59459999998</v>
      </c>
      <c r="O85" s="109">
        <v>163443.59459999998</v>
      </c>
      <c r="P85" s="109">
        <v>163443.59459999998</v>
      </c>
      <c r="Q85" s="109">
        <v>163443.59459999998</v>
      </c>
      <c r="R85" s="109">
        <v>163443.59459999998</v>
      </c>
      <c r="S85" s="109">
        <v>163443.59459999998</v>
      </c>
      <c r="T85" s="109">
        <v>163443.59459999998</v>
      </c>
      <c r="U85" s="109">
        <v>163443.59459999998</v>
      </c>
      <c r="V85" s="109">
        <v>163443.59459999998</v>
      </c>
      <c r="W85" s="109">
        <v>163443.59459999998</v>
      </c>
      <c r="X85" s="109">
        <v>163443.59459999998</v>
      </c>
      <c r="Y85" s="109">
        <v>163443.59459999998</v>
      </c>
      <c r="Z85" s="109">
        <v>163443.59459999998</v>
      </c>
      <c r="AA85" s="109">
        <v>163443.59459999998</v>
      </c>
    </row>
    <row r="86" spans="2:27" x14ac:dyDescent="0.2">
      <c r="B86" s="137" t="s">
        <v>78</v>
      </c>
      <c r="C86" s="138">
        <v>1</v>
      </c>
      <c r="D86" s="137" t="s">
        <v>89</v>
      </c>
      <c r="E86" s="137"/>
      <c r="F86" s="136">
        <v>1</v>
      </c>
      <c r="G86" s="136" t="s">
        <v>22</v>
      </c>
      <c r="H86" s="109">
        <v>1018993.6446000001</v>
      </c>
      <c r="I86" s="109">
        <v>1018993.6446000001</v>
      </c>
      <c r="J86" s="109">
        <v>1018993.6446000001</v>
      </c>
      <c r="K86" s="109">
        <v>1018993.6446000001</v>
      </c>
      <c r="L86" s="109">
        <v>1018993.6446000001</v>
      </c>
      <c r="M86" s="109">
        <v>1018993.6446000001</v>
      </c>
      <c r="N86" s="109">
        <v>1018993.6446000001</v>
      </c>
      <c r="O86" s="109">
        <v>1018993.6446000001</v>
      </c>
      <c r="P86" s="109">
        <v>1018993.6446000001</v>
      </c>
      <c r="Q86" s="109">
        <v>1018993.6446000001</v>
      </c>
      <c r="R86" s="109">
        <v>1018993.6446000001</v>
      </c>
      <c r="S86" s="109">
        <v>1018993.6446000001</v>
      </c>
      <c r="T86" s="109">
        <v>1018993.6446000001</v>
      </c>
      <c r="U86" s="109">
        <v>1018993.6446000001</v>
      </c>
      <c r="V86" s="109">
        <v>1018993.6446000001</v>
      </c>
      <c r="W86" s="109">
        <v>1018993.6446000001</v>
      </c>
      <c r="X86" s="109">
        <v>1018993.6446000001</v>
      </c>
      <c r="Y86" s="109">
        <v>1018993.6446000001</v>
      </c>
      <c r="Z86" s="109">
        <v>1018993.6446000001</v>
      </c>
      <c r="AA86" s="109">
        <v>1018993.6446000001</v>
      </c>
    </row>
    <row r="87" spans="2:27" x14ac:dyDescent="0.2">
      <c r="B87" s="137" t="s">
        <v>78</v>
      </c>
      <c r="C87" s="138">
        <v>1</v>
      </c>
      <c r="D87" s="137" t="s">
        <v>180</v>
      </c>
      <c r="E87" s="137"/>
      <c r="F87" s="136">
        <v>1</v>
      </c>
      <c r="G87" s="136" t="s">
        <v>22</v>
      </c>
      <c r="H87" s="109">
        <v>368663.18040000001</v>
      </c>
      <c r="I87" s="109">
        <v>368663.18040000001</v>
      </c>
      <c r="J87" s="109">
        <v>368663.18040000001</v>
      </c>
      <c r="K87" s="109">
        <v>368663.18040000001</v>
      </c>
      <c r="L87" s="109">
        <v>368663.18040000001</v>
      </c>
      <c r="M87" s="109">
        <v>368663.18040000001</v>
      </c>
      <c r="N87" s="109">
        <v>368663.18040000001</v>
      </c>
      <c r="O87" s="109">
        <v>368663.18040000001</v>
      </c>
      <c r="P87" s="109">
        <v>368663.18040000001</v>
      </c>
      <c r="Q87" s="109">
        <v>368663.18040000001</v>
      </c>
      <c r="R87" s="109">
        <v>368663.18040000001</v>
      </c>
      <c r="S87" s="109">
        <v>368663.18040000001</v>
      </c>
      <c r="T87" s="109">
        <v>368663.18040000001</v>
      </c>
      <c r="U87" s="109">
        <v>368663.18040000001</v>
      </c>
      <c r="V87" s="109">
        <v>368663.18040000001</v>
      </c>
      <c r="W87" s="109">
        <v>368663.18040000001</v>
      </c>
      <c r="X87" s="109">
        <v>368663.18040000001</v>
      </c>
      <c r="Y87" s="109">
        <v>368663.18040000001</v>
      </c>
      <c r="Z87" s="109">
        <v>368663.18040000001</v>
      </c>
      <c r="AA87" s="109">
        <v>368663.18040000001</v>
      </c>
    </row>
    <row r="88" spans="2:27" x14ac:dyDescent="0.2">
      <c r="B88" s="137" t="s">
        <v>78</v>
      </c>
      <c r="C88" s="138">
        <v>1</v>
      </c>
      <c r="D88" s="137" t="s">
        <v>90</v>
      </c>
      <c r="E88" s="137"/>
      <c r="F88" s="136">
        <v>1</v>
      </c>
      <c r="G88" s="136" t="s">
        <v>22</v>
      </c>
      <c r="H88" s="109">
        <v>765343.3872</v>
      </c>
      <c r="I88" s="109">
        <v>765343.3872</v>
      </c>
      <c r="J88" s="109">
        <v>765343.3872</v>
      </c>
      <c r="K88" s="109">
        <v>765343.3872</v>
      </c>
      <c r="L88" s="109">
        <v>765343.3872</v>
      </c>
      <c r="M88" s="109">
        <v>765343.3872</v>
      </c>
      <c r="N88" s="109">
        <v>765343.3872</v>
      </c>
      <c r="O88" s="109">
        <v>765343.3872</v>
      </c>
      <c r="P88" s="109">
        <v>765343.3872</v>
      </c>
      <c r="Q88" s="109">
        <v>765343.3872</v>
      </c>
      <c r="R88" s="109">
        <v>765343.3872</v>
      </c>
      <c r="S88" s="109">
        <v>765343.3872</v>
      </c>
      <c r="T88" s="109">
        <v>765343.3872</v>
      </c>
      <c r="U88" s="109">
        <v>765343.3872</v>
      </c>
      <c r="V88" s="109">
        <v>765343.3872</v>
      </c>
      <c r="W88" s="109">
        <v>765343.3872</v>
      </c>
      <c r="X88" s="109">
        <v>765343.3872</v>
      </c>
      <c r="Y88" s="109">
        <v>765343.3872</v>
      </c>
      <c r="Z88" s="109">
        <v>765343.3872</v>
      </c>
      <c r="AA88" s="109">
        <v>765343.3872</v>
      </c>
    </row>
    <row r="89" spans="2:27" x14ac:dyDescent="0.2">
      <c r="B89" s="137" t="s">
        <v>78</v>
      </c>
      <c r="C89" s="138">
        <v>2</v>
      </c>
      <c r="D89" s="137" t="s">
        <v>91</v>
      </c>
      <c r="E89" s="137"/>
      <c r="F89" s="136">
        <v>1</v>
      </c>
      <c r="G89" s="136" t="s">
        <v>22</v>
      </c>
      <c r="H89" s="109">
        <v>2049494.84</v>
      </c>
      <c r="I89" s="109">
        <v>2049494.84</v>
      </c>
      <c r="J89" s="109">
        <v>2049494.84</v>
      </c>
      <c r="K89" s="109">
        <v>2049494.84</v>
      </c>
      <c r="L89" s="109">
        <v>2049494.84</v>
      </c>
      <c r="M89" s="109">
        <v>2049494.84</v>
      </c>
      <c r="N89" s="109">
        <v>2049494.84</v>
      </c>
      <c r="O89" s="109">
        <v>2049494.84</v>
      </c>
      <c r="P89" s="109">
        <v>2049494.84</v>
      </c>
      <c r="Q89" s="109">
        <v>2049494.84</v>
      </c>
      <c r="R89" s="109">
        <v>2049494.84</v>
      </c>
      <c r="S89" s="109">
        <v>2049494.84</v>
      </c>
      <c r="T89" s="109">
        <v>2049494.84</v>
      </c>
      <c r="U89" s="109">
        <v>2049494.84</v>
      </c>
      <c r="V89" s="109">
        <v>2049494.84</v>
      </c>
      <c r="W89" s="109">
        <v>2049494.84</v>
      </c>
      <c r="X89" s="109">
        <v>2049494.84</v>
      </c>
      <c r="Y89" s="109">
        <v>2049494.84</v>
      </c>
      <c r="Z89" s="109">
        <v>2049494.84</v>
      </c>
      <c r="AA89" s="109">
        <v>2049494.84</v>
      </c>
    </row>
    <row r="90" spans="2:27" x14ac:dyDescent="0.2">
      <c r="B90" s="137" t="s">
        <v>79</v>
      </c>
      <c r="C90" s="138">
        <v>1</v>
      </c>
      <c r="D90" s="137" t="s">
        <v>88</v>
      </c>
      <c r="E90" s="137"/>
      <c r="F90" s="136">
        <v>1</v>
      </c>
      <c r="G90" s="136" t="s">
        <v>22</v>
      </c>
      <c r="H90" s="109">
        <v>163443.59459999998</v>
      </c>
      <c r="I90" s="109">
        <v>163443.59459999998</v>
      </c>
      <c r="J90" s="109">
        <v>163443.59459999998</v>
      </c>
      <c r="K90" s="109">
        <v>163443.59459999998</v>
      </c>
      <c r="L90" s="109">
        <v>163443.59459999998</v>
      </c>
      <c r="M90" s="109">
        <v>163443.59459999998</v>
      </c>
      <c r="N90" s="109">
        <v>163443.59459999998</v>
      </c>
      <c r="O90" s="109">
        <v>163443.59459999998</v>
      </c>
      <c r="P90" s="109">
        <v>163443.59459999998</v>
      </c>
      <c r="Q90" s="109">
        <v>163443.59459999998</v>
      </c>
      <c r="R90" s="109">
        <v>163443.59459999998</v>
      </c>
      <c r="S90" s="109">
        <v>163443.59459999998</v>
      </c>
      <c r="T90" s="109">
        <v>163443.59459999998</v>
      </c>
      <c r="U90" s="109">
        <v>163443.59459999998</v>
      </c>
      <c r="V90" s="109">
        <v>163443.59459999998</v>
      </c>
      <c r="W90" s="109">
        <v>163443.59459999998</v>
      </c>
      <c r="X90" s="109">
        <v>163443.59459999998</v>
      </c>
      <c r="Y90" s="109">
        <v>163443.59459999998</v>
      </c>
      <c r="Z90" s="109">
        <v>163443.59459999998</v>
      </c>
      <c r="AA90" s="109">
        <v>163443.59459999998</v>
      </c>
    </row>
    <row r="91" spans="2:27" x14ac:dyDescent="0.2">
      <c r="B91" s="137" t="s">
        <v>79</v>
      </c>
      <c r="C91" s="138">
        <v>1</v>
      </c>
      <c r="D91" s="137" t="s">
        <v>92</v>
      </c>
      <c r="E91" s="137"/>
      <c r="F91" s="136">
        <v>1</v>
      </c>
      <c r="G91" s="136" t="s">
        <v>22</v>
      </c>
      <c r="H91" s="109">
        <v>939590.55740000017</v>
      </c>
      <c r="I91" s="109">
        <v>939590.55740000017</v>
      </c>
      <c r="J91" s="109">
        <v>939590.55740000017</v>
      </c>
      <c r="K91" s="109">
        <v>939590.55740000017</v>
      </c>
      <c r="L91" s="109">
        <v>939590.55740000017</v>
      </c>
      <c r="M91" s="109">
        <v>939590.55740000017</v>
      </c>
      <c r="N91" s="109">
        <v>939590.55740000017</v>
      </c>
      <c r="O91" s="109">
        <v>939590.55740000017</v>
      </c>
      <c r="P91" s="109">
        <v>939590.55740000017</v>
      </c>
      <c r="Q91" s="109">
        <v>939590.55740000017</v>
      </c>
      <c r="R91" s="109">
        <v>939590.55740000017</v>
      </c>
      <c r="S91" s="109">
        <v>939590.55740000017</v>
      </c>
      <c r="T91" s="109">
        <v>939590.55740000017</v>
      </c>
      <c r="U91" s="109">
        <v>939590.55740000017</v>
      </c>
      <c r="V91" s="109">
        <v>939590.55740000017</v>
      </c>
      <c r="W91" s="109">
        <v>939590.55740000017</v>
      </c>
      <c r="X91" s="109">
        <v>939590.55740000017</v>
      </c>
      <c r="Y91" s="109">
        <v>939590.55740000017</v>
      </c>
      <c r="Z91" s="109">
        <v>939590.55740000017</v>
      </c>
      <c r="AA91" s="109">
        <v>939590.55740000017</v>
      </c>
    </row>
    <row r="92" spans="2:27" x14ac:dyDescent="0.2">
      <c r="B92" s="137" t="s">
        <v>79</v>
      </c>
      <c r="C92" s="138">
        <v>1</v>
      </c>
      <c r="D92" s="137" t="s">
        <v>104</v>
      </c>
      <c r="E92" s="137"/>
      <c r="F92" s="136">
        <v>1</v>
      </c>
      <c r="G92" s="136" t="s">
        <v>22</v>
      </c>
      <c r="H92" s="109">
        <v>1018993.6442000002</v>
      </c>
      <c r="I92" s="109">
        <v>1018993.6442000002</v>
      </c>
      <c r="J92" s="109">
        <v>1018993.6442000002</v>
      </c>
      <c r="K92" s="109">
        <v>1018993.6442000002</v>
      </c>
      <c r="L92" s="109">
        <v>1018993.6442000002</v>
      </c>
      <c r="M92" s="109">
        <v>1018993.6442000002</v>
      </c>
      <c r="N92" s="109">
        <v>1018993.6442000002</v>
      </c>
      <c r="O92" s="109">
        <v>1018993.6442000002</v>
      </c>
      <c r="P92" s="109">
        <v>1018993.6442000002</v>
      </c>
      <c r="Q92" s="109">
        <v>1018993.6442000002</v>
      </c>
      <c r="R92" s="109">
        <v>1018993.6442000002</v>
      </c>
      <c r="S92" s="109">
        <v>1018993.6442000002</v>
      </c>
      <c r="T92" s="109">
        <v>1018993.6442000002</v>
      </c>
      <c r="U92" s="109">
        <v>1018993.6442000002</v>
      </c>
      <c r="V92" s="109">
        <v>1018993.6442000002</v>
      </c>
      <c r="W92" s="109">
        <v>1018993.6442000002</v>
      </c>
      <c r="X92" s="109">
        <v>1018993.6442000002</v>
      </c>
      <c r="Y92" s="109">
        <v>1018993.6442000002</v>
      </c>
      <c r="Z92" s="109">
        <v>1018993.6442000002</v>
      </c>
      <c r="AA92" s="109">
        <v>1018993.6442000002</v>
      </c>
    </row>
    <row r="93" spans="2:27" x14ac:dyDescent="0.2">
      <c r="B93" s="137" t="s">
        <v>79</v>
      </c>
      <c r="C93" s="138">
        <v>1</v>
      </c>
      <c r="D93" s="137" t="s">
        <v>94</v>
      </c>
      <c r="E93" s="137"/>
      <c r="F93" s="136">
        <v>1</v>
      </c>
      <c r="G93" s="136" t="s">
        <v>22</v>
      </c>
      <c r="H93" s="109">
        <v>765343.3875999999</v>
      </c>
      <c r="I93" s="109">
        <v>765343.3875999999</v>
      </c>
      <c r="J93" s="109">
        <v>765343.3875999999</v>
      </c>
      <c r="K93" s="109">
        <v>765343.3875999999</v>
      </c>
      <c r="L93" s="109">
        <v>765343.3875999999</v>
      </c>
      <c r="M93" s="109">
        <v>765343.3875999999</v>
      </c>
      <c r="N93" s="109">
        <v>765343.3875999999</v>
      </c>
      <c r="O93" s="109">
        <v>765343.3875999999</v>
      </c>
      <c r="P93" s="109">
        <v>765343.3875999999</v>
      </c>
      <c r="Q93" s="109">
        <v>765343.3875999999</v>
      </c>
      <c r="R93" s="109">
        <v>765343.3875999999</v>
      </c>
      <c r="S93" s="109">
        <v>765343.3875999999</v>
      </c>
      <c r="T93" s="109">
        <v>765343.3875999999</v>
      </c>
      <c r="U93" s="109">
        <v>765343.3875999999</v>
      </c>
      <c r="V93" s="109">
        <v>765343.3875999999</v>
      </c>
      <c r="W93" s="109">
        <v>765343.3875999999</v>
      </c>
      <c r="X93" s="109">
        <v>765343.3875999999</v>
      </c>
      <c r="Y93" s="109">
        <v>765343.3875999999</v>
      </c>
      <c r="Z93" s="109">
        <v>765343.3875999999</v>
      </c>
      <c r="AA93" s="109">
        <v>765343.3875999999</v>
      </c>
    </row>
    <row r="94" spans="2:27" x14ac:dyDescent="0.2">
      <c r="B94" s="137" t="s">
        <v>79</v>
      </c>
      <c r="C94" s="138">
        <v>2</v>
      </c>
      <c r="D94" s="137" t="s">
        <v>182</v>
      </c>
      <c r="E94" s="137"/>
      <c r="F94" s="136">
        <v>1</v>
      </c>
      <c r="G94" s="136" t="s">
        <v>22</v>
      </c>
      <c r="H94" s="109">
        <v>393221.26</v>
      </c>
      <c r="I94" s="109">
        <v>393221.26</v>
      </c>
      <c r="J94" s="109">
        <v>393221.26</v>
      </c>
      <c r="K94" s="109">
        <v>393221.26</v>
      </c>
      <c r="L94" s="109">
        <v>393221.26</v>
      </c>
      <c r="M94" s="109">
        <v>393221.26</v>
      </c>
      <c r="N94" s="109">
        <v>393221.26</v>
      </c>
      <c r="O94" s="109">
        <v>393221.26</v>
      </c>
      <c r="P94" s="109">
        <v>393221.26</v>
      </c>
      <c r="Q94" s="109">
        <v>393221.26</v>
      </c>
      <c r="R94" s="109">
        <v>393221.26</v>
      </c>
      <c r="S94" s="109">
        <v>393221.26</v>
      </c>
      <c r="T94" s="109">
        <v>393221.26</v>
      </c>
      <c r="U94" s="109">
        <v>393221.26</v>
      </c>
      <c r="V94" s="109">
        <v>393221.26</v>
      </c>
      <c r="W94" s="109">
        <v>393221.26</v>
      </c>
      <c r="X94" s="109">
        <v>393221.26</v>
      </c>
      <c r="Y94" s="109">
        <v>393221.26</v>
      </c>
      <c r="Z94" s="109">
        <v>393221.26</v>
      </c>
      <c r="AA94" s="109">
        <v>393221.26</v>
      </c>
    </row>
    <row r="95" spans="2:27" x14ac:dyDescent="0.2">
      <c r="B95" s="137" t="s">
        <v>80</v>
      </c>
      <c r="C95" s="138">
        <v>1</v>
      </c>
      <c r="D95" s="137" t="s">
        <v>88</v>
      </c>
      <c r="E95" s="137"/>
      <c r="F95" s="136">
        <v>1</v>
      </c>
      <c r="G95" s="136" t="s">
        <v>22</v>
      </c>
      <c r="H95" s="109">
        <v>163443.59459999998</v>
      </c>
      <c r="I95" s="109">
        <v>163443.59459999998</v>
      </c>
      <c r="J95" s="109">
        <v>163443.59459999998</v>
      </c>
      <c r="K95" s="109">
        <v>163443.59459999998</v>
      </c>
      <c r="L95" s="109">
        <v>163443.59459999998</v>
      </c>
      <c r="M95" s="109">
        <v>163443.59459999998</v>
      </c>
      <c r="N95" s="109">
        <v>163443.59459999998</v>
      </c>
      <c r="O95" s="109">
        <v>163443.59459999998</v>
      </c>
      <c r="P95" s="109">
        <v>163443.59459999998</v>
      </c>
      <c r="Q95" s="109">
        <v>163443.59459999998</v>
      </c>
      <c r="R95" s="109">
        <v>163443.59459999998</v>
      </c>
      <c r="S95" s="109">
        <v>163443.59459999998</v>
      </c>
      <c r="T95" s="109">
        <v>163443.59459999998</v>
      </c>
      <c r="U95" s="109">
        <v>163443.59459999998</v>
      </c>
      <c r="V95" s="109">
        <v>163443.59459999998</v>
      </c>
      <c r="W95" s="109">
        <v>163443.59459999998</v>
      </c>
      <c r="X95" s="109">
        <v>163443.59459999998</v>
      </c>
      <c r="Y95" s="109">
        <v>163443.59459999998</v>
      </c>
      <c r="Z95" s="109">
        <v>163443.59459999998</v>
      </c>
      <c r="AA95" s="109">
        <v>163443.59459999998</v>
      </c>
    </row>
    <row r="96" spans="2:27" x14ac:dyDescent="0.2">
      <c r="B96" s="137" t="s">
        <v>80</v>
      </c>
      <c r="C96" s="138">
        <v>1</v>
      </c>
      <c r="D96" s="137" t="s">
        <v>93</v>
      </c>
      <c r="E96" s="137"/>
      <c r="F96" s="136">
        <v>1</v>
      </c>
      <c r="G96" s="136" t="s">
        <v>22</v>
      </c>
      <c r="H96" s="109">
        <v>1241409.8274000003</v>
      </c>
      <c r="I96" s="109">
        <v>1241409.8274000003</v>
      </c>
      <c r="J96" s="109">
        <v>1241409.8274000003</v>
      </c>
      <c r="K96" s="109">
        <v>1241409.8274000003</v>
      </c>
      <c r="L96" s="109">
        <v>1241409.8274000003</v>
      </c>
      <c r="M96" s="109">
        <v>1241409.8274000003</v>
      </c>
      <c r="N96" s="109">
        <v>1241409.8274000003</v>
      </c>
      <c r="O96" s="109">
        <v>1241409.8274000003</v>
      </c>
      <c r="P96" s="109">
        <v>1241409.8274000003</v>
      </c>
      <c r="Q96" s="109">
        <v>1241409.8274000003</v>
      </c>
      <c r="R96" s="109">
        <v>1241409.8274000003</v>
      </c>
      <c r="S96" s="109">
        <v>1241409.8274000003</v>
      </c>
      <c r="T96" s="109">
        <v>1241409.8274000003</v>
      </c>
      <c r="U96" s="109">
        <v>1241409.8274000003</v>
      </c>
      <c r="V96" s="109">
        <v>1241409.8274000003</v>
      </c>
      <c r="W96" s="109">
        <v>1241409.8274000003</v>
      </c>
      <c r="X96" s="109">
        <v>1241409.8274000003</v>
      </c>
      <c r="Y96" s="109">
        <v>1241409.8274000003</v>
      </c>
      <c r="Z96" s="109">
        <v>1241409.8274000003</v>
      </c>
      <c r="AA96" s="109">
        <v>1241409.8274000003</v>
      </c>
    </row>
    <row r="97" spans="2:27" x14ac:dyDescent="0.2">
      <c r="B97" s="137" t="s">
        <v>80</v>
      </c>
      <c r="C97" s="138">
        <v>1</v>
      </c>
      <c r="D97" s="137" t="s">
        <v>94</v>
      </c>
      <c r="E97" s="137"/>
      <c r="F97" s="136">
        <v>1</v>
      </c>
      <c r="G97" s="136" t="s">
        <v>22</v>
      </c>
      <c r="H97" s="109">
        <v>765343.38760000002</v>
      </c>
      <c r="I97" s="109">
        <v>765343.38760000002</v>
      </c>
      <c r="J97" s="109">
        <v>765343.38760000002</v>
      </c>
      <c r="K97" s="109">
        <v>765343.38760000002</v>
      </c>
      <c r="L97" s="109">
        <v>765343.38760000002</v>
      </c>
      <c r="M97" s="109">
        <v>765343.38760000002</v>
      </c>
      <c r="N97" s="109">
        <v>765343.38760000002</v>
      </c>
      <c r="O97" s="109">
        <v>765343.38760000002</v>
      </c>
      <c r="P97" s="109">
        <v>765343.38760000002</v>
      </c>
      <c r="Q97" s="109">
        <v>765343.38760000002</v>
      </c>
      <c r="R97" s="109">
        <v>765343.38760000002</v>
      </c>
      <c r="S97" s="109">
        <v>765343.38760000002</v>
      </c>
      <c r="T97" s="109">
        <v>765343.38760000002</v>
      </c>
      <c r="U97" s="109">
        <v>765343.38760000002</v>
      </c>
      <c r="V97" s="109">
        <v>765343.38760000002</v>
      </c>
      <c r="W97" s="109">
        <v>765343.38760000002</v>
      </c>
      <c r="X97" s="109">
        <v>765343.38760000002</v>
      </c>
      <c r="Y97" s="109">
        <v>765343.38760000002</v>
      </c>
      <c r="Z97" s="109">
        <v>765343.38760000002</v>
      </c>
      <c r="AA97" s="109">
        <v>765343.38760000002</v>
      </c>
    </row>
    <row r="98" spans="2:27" x14ac:dyDescent="0.2">
      <c r="B98" s="137" t="s">
        <v>80</v>
      </c>
      <c r="C98" s="138">
        <v>2</v>
      </c>
      <c r="D98" s="137" t="s">
        <v>182</v>
      </c>
      <c r="E98" s="137"/>
      <c r="F98" s="136">
        <v>1</v>
      </c>
      <c r="G98" s="136" t="s">
        <v>22</v>
      </c>
      <c r="H98" s="109">
        <v>393221.26</v>
      </c>
      <c r="I98" s="109">
        <v>393221.26</v>
      </c>
      <c r="J98" s="109">
        <v>393221.26</v>
      </c>
      <c r="K98" s="109">
        <v>393221.26</v>
      </c>
      <c r="L98" s="109">
        <v>393221.26</v>
      </c>
      <c r="M98" s="109">
        <v>393221.26</v>
      </c>
      <c r="N98" s="109">
        <v>393221.26</v>
      </c>
      <c r="O98" s="109">
        <v>393221.26</v>
      </c>
      <c r="P98" s="109">
        <v>393221.26</v>
      </c>
      <c r="Q98" s="109">
        <v>393221.26</v>
      </c>
      <c r="R98" s="109">
        <v>393221.26</v>
      </c>
      <c r="S98" s="109">
        <v>393221.26</v>
      </c>
      <c r="T98" s="109">
        <v>393221.26</v>
      </c>
      <c r="U98" s="109">
        <v>393221.26</v>
      </c>
      <c r="V98" s="109">
        <v>393221.26</v>
      </c>
      <c r="W98" s="109">
        <v>393221.26</v>
      </c>
      <c r="X98" s="109">
        <v>393221.26</v>
      </c>
      <c r="Y98" s="109">
        <v>393221.26</v>
      </c>
      <c r="Z98" s="109">
        <v>393221.26</v>
      </c>
      <c r="AA98" s="109">
        <v>393221.26</v>
      </c>
    </row>
    <row r="99" spans="2:27" x14ac:dyDescent="0.2">
      <c r="B99" s="137" t="s">
        <v>81</v>
      </c>
      <c r="C99" s="138">
        <v>1</v>
      </c>
      <c r="D99" s="137" t="s">
        <v>88</v>
      </c>
      <c r="E99" s="137"/>
      <c r="F99" s="136">
        <v>1</v>
      </c>
      <c r="G99" s="136" t="s">
        <v>22</v>
      </c>
      <c r="H99" s="109">
        <v>163443.59459999998</v>
      </c>
      <c r="I99" s="109">
        <v>163443.59459999998</v>
      </c>
      <c r="J99" s="109">
        <v>163443.59459999998</v>
      </c>
      <c r="K99" s="109">
        <v>163443.59459999998</v>
      </c>
      <c r="L99" s="109">
        <v>163443.59459999998</v>
      </c>
      <c r="M99" s="109">
        <v>163443.59459999998</v>
      </c>
      <c r="N99" s="109">
        <v>163443.59459999998</v>
      </c>
      <c r="O99" s="109">
        <v>163443.59459999998</v>
      </c>
      <c r="P99" s="109">
        <v>163443.59459999998</v>
      </c>
      <c r="Q99" s="109">
        <v>163443.59459999998</v>
      </c>
      <c r="R99" s="109">
        <v>163443.59459999998</v>
      </c>
      <c r="S99" s="109">
        <v>163443.59459999998</v>
      </c>
      <c r="T99" s="109">
        <v>163443.59459999998</v>
      </c>
      <c r="U99" s="109">
        <v>163443.59459999998</v>
      </c>
      <c r="V99" s="109">
        <v>163443.59459999998</v>
      </c>
      <c r="W99" s="109">
        <v>163443.59459999998</v>
      </c>
      <c r="X99" s="109">
        <v>163443.59459999998</v>
      </c>
      <c r="Y99" s="109">
        <v>163443.59459999998</v>
      </c>
      <c r="Z99" s="109">
        <v>163443.59459999998</v>
      </c>
      <c r="AA99" s="109">
        <v>163443.59459999998</v>
      </c>
    </row>
    <row r="100" spans="2:27" x14ac:dyDescent="0.2">
      <c r="B100" s="137" t="s">
        <v>81</v>
      </c>
      <c r="C100" s="138">
        <v>1</v>
      </c>
      <c r="D100" s="137" t="s">
        <v>92</v>
      </c>
      <c r="E100" s="137"/>
      <c r="F100" s="136">
        <v>1</v>
      </c>
      <c r="G100" s="136" t="s">
        <v>22</v>
      </c>
      <c r="H100" s="109">
        <v>939590.55739999993</v>
      </c>
      <c r="I100" s="109">
        <v>939590.55739999993</v>
      </c>
      <c r="J100" s="109">
        <v>939590.55739999993</v>
      </c>
      <c r="K100" s="109">
        <v>939590.55739999993</v>
      </c>
      <c r="L100" s="109">
        <v>939590.55739999993</v>
      </c>
      <c r="M100" s="109">
        <v>939590.55739999993</v>
      </c>
      <c r="N100" s="109">
        <v>939590.55739999993</v>
      </c>
      <c r="O100" s="109">
        <v>939590.55739999993</v>
      </c>
      <c r="P100" s="109">
        <v>939590.55739999993</v>
      </c>
      <c r="Q100" s="109">
        <v>939590.55739999993</v>
      </c>
      <c r="R100" s="109">
        <v>939590.55739999993</v>
      </c>
      <c r="S100" s="109">
        <v>939590.55739999993</v>
      </c>
      <c r="T100" s="109">
        <v>939590.55739999993</v>
      </c>
      <c r="U100" s="109">
        <v>939590.55739999993</v>
      </c>
      <c r="V100" s="109">
        <v>939590.55739999993</v>
      </c>
      <c r="W100" s="109">
        <v>939590.55739999993</v>
      </c>
      <c r="X100" s="109">
        <v>939590.55739999993</v>
      </c>
      <c r="Y100" s="109">
        <v>939590.55739999993</v>
      </c>
      <c r="Z100" s="109">
        <v>939590.55739999993</v>
      </c>
      <c r="AA100" s="109">
        <v>939590.55739999993</v>
      </c>
    </row>
    <row r="101" spans="2:27" x14ac:dyDescent="0.2">
      <c r="B101" s="137" t="s">
        <v>81</v>
      </c>
      <c r="C101" s="138">
        <v>1</v>
      </c>
      <c r="D101" s="137" t="s">
        <v>95</v>
      </c>
      <c r="E101" s="137"/>
      <c r="F101" s="136">
        <v>1</v>
      </c>
      <c r="G101" s="136" t="s">
        <v>22</v>
      </c>
      <c r="H101" s="109">
        <v>1018993.6442000002</v>
      </c>
      <c r="I101" s="109">
        <v>1018993.6442000002</v>
      </c>
      <c r="J101" s="109">
        <v>1018993.6442000002</v>
      </c>
      <c r="K101" s="109">
        <v>1018993.6442000002</v>
      </c>
      <c r="L101" s="109">
        <v>1018993.6442000002</v>
      </c>
      <c r="M101" s="109">
        <v>1018993.6442000002</v>
      </c>
      <c r="N101" s="109">
        <v>1018993.6442000002</v>
      </c>
      <c r="O101" s="109">
        <v>1018993.6442000002</v>
      </c>
      <c r="P101" s="109">
        <v>1018993.6442000002</v>
      </c>
      <c r="Q101" s="109">
        <v>1018993.6442000002</v>
      </c>
      <c r="R101" s="109">
        <v>1018993.6442000002</v>
      </c>
      <c r="S101" s="109">
        <v>1018993.6442000002</v>
      </c>
      <c r="T101" s="109">
        <v>1018993.6442000002</v>
      </c>
      <c r="U101" s="109">
        <v>1018993.6442000002</v>
      </c>
      <c r="V101" s="109">
        <v>1018993.6442000002</v>
      </c>
      <c r="W101" s="109">
        <v>1018993.6442000002</v>
      </c>
      <c r="X101" s="109">
        <v>1018993.6442000002</v>
      </c>
      <c r="Y101" s="109">
        <v>1018993.6442000002</v>
      </c>
      <c r="Z101" s="109">
        <v>1018993.6442000002</v>
      </c>
      <c r="AA101" s="109">
        <v>1018993.6442000002</v>
      </c>
    </row>
    <row r="102" spans="2:27" x14ac:dyDescent="0.2">
      <c r="B102" s="137" t="s">
        <v>81</v>
      </c>
      <c r="C102" s="138">
        <v>2</v>
      </c>
      <c r="D102" s="137" t="s">
        <v>96</v>
      </c>
      <c r="E102" s="137"/>
      <c r="F102" s="136">
        <v>1</v>
      </c>
      <c r="G102" s="136" t="s">
        <v>22</v>
      </c>
      <c r="H102" s="109">
        <v>1342241.98</v>
      </c>
      <c r="I102" s="109">
        <v>1342241.98</v>
      </c>
      <c r="J102" s="109">
        <v>1342241.98</v>
      </c>
      <c r="K102" s="109">
        <v>1342241.98</v>
      </c>
      <c r="L102" s="109">
        <v>1342241.98</v>
      </c>
      <c r="M102" s="109">
        <v>1342241.98</v>
      </c>
      <c r="N102" s="109">
        <v>1342241.98</v>
      </c>
      <c r="O102" s="109">
        <v>1342241.98</v>
      </c>
      <c r="P102" s="109">
        <v>1342241.98</v>
      </c>
      <c r="Q102" s="109">
        <v>1342241.98</v>
      </c>
      <c r="R102" s="109">
        <v>1342241.98</v>
      </c>
      <c r="S102" s="109">
        <v>1342241.98</v>
      </c>
      <c r="T102" s="109">
        <v>1342241.98</v>
      </c>
      <c r="U102" s="109">
        <v>1342241.98</v>
      </c>
      <c r="V102" s="109">
        <v>1342241.98</v>
      </c>
      <c r="W102" s="109">
        <v>1342241.98</v>
      </c>
      <c r="X102" s="109">
        <v>1342241.98</v>
      </c>
      <c r="Y102" s="109">
        <v>1342241.98</v>
      </c>
      <c r="Z102" s="109">
        <v>1342241.98</v>
      </c>
      <c r="AA102" s="109">
        <v>1342241.98</v>
      </c>
    </row>
    <row r="103" spans="2:27" x14ac:dyDescent="0.2">
      <c r="B103" s="137" t="s">
        <v>82</v>
      </c>
      <c r="C103" s="138">
        <v>1</v>
      </c>
      <c r="D103" s="137" t="s">
        <v>88</v>
      </c>
      <c r="E103" s="137"/>
      <c r="F103" s="136">
        <v>1</v>
      </c>
      <c r="G103" s="136" t="s">
        <v>22</v>
      </c>
      <c r="H103" s="109">
        <v>163443.59459999998</v>
      </c>
      <c r="I103" s="109">
        <v>163443.59459999998</v>
      </c>
      <c r="J103" s="109">
        <v>163443.59459999998</v>
      </c>
      <c r="K103" s="109">
        <v>163443.59459999998</v>
      </c>
      <c r="L103" s="109">
        <v>163443.59459999998</v>
      </c>
      <c r="M103" s="109">
        <v>163443.59459999998</v>
      </c>
      <c r="N103" s="109">
        <v>163443.59459999998</v>
      </c>
      <c r="O103" s="109">
        <v>163443.59459999998</v>
      </c>
      <c r="P103" s="109">
        <v>163443.59459999998</v>
      </c>
      <c r="Q103" s="109">
        <v>163443.59459999998</v>
      </c>
      <c r="R103" s="109">
        <v>163443.59459999998</v>
      </c>
      <c r="S103" s="109">
        <v>163443.59459999998</v>
      </c>
      <c r="T103" s="109">
        <v>163443.59459999998</v>
      </c>
      <c r="U103" s="109">
        <v>163443.59459999998</v>
      </c>
      <c r="V103" s="109">
        <v>163443.59459999998</v>
      </c>
      <c r="W103" s="109">
        <v>163443.59459999998</v>
      </c>
      <c r="X103" s="109">
        <v>163443.59459999998</v>
      </c>
      <c r="Y103" s="109">
        <v>163443.59459999998</v>
      </c>
      <c r="Z103" s="109">
        <v>163443.59459999998</v>
      </c>
      <c r="AA103" s="109">
        <v>163443.59459999998</v>
      </c>
    </row>
    <row r="104" spans="2:27" x14ac:dyDescent="0.2">
      <c r="B104" s="137" t="s">
        <v>82</v>
      </c>
      <c r="C104" s="138">
        <v>1</v>
      </c>
      <c r="D104" s="137" t="s">
        <v>97</v>
      </c>
      <c r="E104" s="137"/>
      <c r="F104" s="136">
        <v>1</v>
      </c>
      <c r="G104" s="136" t="s">
        <v>22</v>
      </c>
      <c r="H104" s="109">
        <v>2537358.5436</v>
      </c>
      <c r="I104" s="109">
        <v>2537358.5436</v>
      </c>
      <c r="J104" s="109">
        <v>2537358.5436</v>
      </c>
      <c r="K104" s="109">
        <v>2537358.5436</v>
      </c>
      <c r="L104" s="109">
        <v>2537358.5436</v>
      </c>
      <c r="M104" s="109">
        <v>2537358.5436</v>
      </c>
      <c r="N104" s="109">
        <v>2537358.5436</v>
      </c>
      <c r="O104" s="109">
        <v>2537358.5436</v>
      </c>
      <c r="P104" s="109">
        <v>2537358.5436</v>
      </c>
      <c r="Q104" s="109">
        <v>2537358.5436</v>
      </c>
      <c r="R104" s="109">
        <v>2537358.5436</v>
      </c>
      <c r="S104" s="109">
        <v>2537358.5436</v>
      </c>
      <c r="T104" s="109">
        <v>2537358.5436</v>
      </c>
      <c r="U104" s="109">
        <v>2537358.5436</v>
      </c>
      <c r="V104" s="109">
        <v>2537358.5436</v>
      </c>
      <c r="W104" s="109">
        <v>2537358.5436</v>
      </c>
      <c r="X104" s="109">
        <v>2537358.5436</v>
      </c>
      <c r="Y104" s="109">
        <v>2537358.5436</v>
      </c>
      <c r="Z104" s="109">
        <v>2537358.5436</v>
      </c>
      <c r="AA104" s="109">
        <v>2537358.5436</v>
      </c>
    </row>
    <row r="105" spans="2:27" x14ac:dyDescent="0.2">
      <c r="B105" s="137" t="s">
        <v>82</v>
      </c>
      <c r="C105" s="138">
        <v>1</v>
      </c>
      <c r="D105" s="137" t="s">
        <v>104</v>
      </c>
      <c r="E105" s="137"/>
      <c r="F105" s="136">
        <v>1</v>
      </c>
      <c r="G105" s="136" t="s">
        <v>22</v>
      </c>
      <c r="H105" s="109">
        <v>1018993.6442000002</v>
      </c>
      <c r="I105" s="109">
        <v>1018993.6442000002</v>
      </c>
      <c r="J105" s="109">
        <v>1018993.6442000002</v>
      </c>
      <c r="K105" s="109">
        <v>1018993.6442000002</v>
      </c>
      <c r="L105" s="109">
        <v>1018993.6442000002</v>
      </c>
      <c r="M105" s="109">
        <v>1018993.6442000002</v>
      </c>
      <c r="N105" s="109">
        <v>1018993.6442000002</v>
      </c>
      <c r="O105" s="109">
        <v>1018993.6442000002</v>
      </c>
      <c r="P105" s="109">
        <v>1018993.6442000002</v>
      </c>
      <c r="Q105" s="109">
        <v>1018993.6442000002</v>
      </c>
      <c r="R105" s="109">
        <v>1018993.6442000002</v>
      </c>
      <c r="S105" s="109">
        <v>1018993.6442000002</v>
      </c>
      <c r="T105" s="109">
        <v>1018993.6442000002</v>
      </c>
      <c r="U105" s="109">
        <v>1018993.6442000002</v>
      </c>
      <c r="V105" s="109">
        <v>1018993.6442000002</v>
      </c>
      <c r="W105" s="109">
        <v>1018993.6442000002</v>
      </c>
      <c r="X105" s="109">
        <v>1018993.6442000002</v>
      </c>
      <c r="Y105" s="109">
        <v>1018993.6442000002</v>
      </c>
      <c r="Z105" s="109">
        <v>1018993.6442000002</v>
      </c>
      <c r="AA105" s="109">
        <v>1018993.6442000002</v>
      </c>
    </row>
    <row r="106" spans="2:27" x14ac:dyDescent="0.2">
      <c r="B106" s="137" t="s">
        <v>82</v>
      </c>
      <c r="C106" s="138">
        <v>1</v>
      </c>
      <c r="D106" s="137" t="s">
        <v>94</v>
      </c>
      <c r="E106" s="137"/>
      <c r="F106" s="136">
        <v>1</v>
      </c>
      <c r="G106" s="136" t="s">
        <v>22</v>
      </c>
      <c r="H106" s="109">
        <v>765343.38760000002</v>
      </c>
      <c r="I106" s="109">
        <v>765343.38760000002</v>
      </c>
      <c r="J106" s="109">
        <v>765343.38760000002</v>
      </c>
      <c r="K106" s="109">
        <v>765343.38760000002</v>
      </c>
      <c r="L106" s="109">
        <v>765343.38760000002</v>
      </c>
      <c r="M106" s="109">
        <v>765343.38760000002</v>
      </c>
      <c r="N106" s="109">
        <v>765343.38760000002</v>
      </c>
      <c r="O106" s="109">
        <v>765343.38760000002</v>
      </c>
      <c r="P106" s="109">
        <v>765343.38760000002</v>
      </c>
      <c r="Q106" s="109">
        <v>765343.38760000002</v>
      </c>
      <c r="R106" s="109">
        <v>765343.38760000002</v>
      </c>
      <c r="S106" s="109">
        <v>765343.38760000002</v>
      </c>
      <c r="T106" s="109">
        <v>765343.38760000002</v>
      </c>
      <c r="U106" s="109">
        <v>765343.38760000002</v>
      </c>
      <c r="V106" s="109">
        <v>765343.38760000002</v>
      </c>
      <c r="W106" s="109">
        <v>765343.38760000002</v>
      </c>
      <c r="X106" s="109">
        <v>765343.38760000002</v>
      </c>
      <c r="Y106" s="109">
        <v>765343.38760000002</v>
      </c>
      <c r="Z106" s="109">
        <v>765343.38760000002</v>
      </c>
      <c r="AA106" s="109">
        <v>765343.38760000002</v>
      </c>
    </row>
    <row r="107" spans="2:27" x14ac:dyDescent="0.2">
      <c r="B107" s="137" t="s">
        <v>82</v>
      </c>
      <c r="C107" s="138">
        <v>2</v>
      </c>
      <c r="D107" s="137" t="s">
        <v>182</v>
      </c>
      <c r="E107" s="137"/>
      <c r="F107" s="136">
        <v>1</v>
      </c>
      <c r="G107" s="136" t="s">
        <v>22</v>
      </c>
      <c r="H107" s="109">
        <v>393221.26</v>
      </c>
      <c r="I107" s="109">
        <v>393221.26</v>
      </c>
      <c r="J107" s="109">
        <v>393221.26</v>
      </c>
      <c r="K107" s="109">
        <v>393221.26</v>
      </c>
      <c r="L107" s="109">
        <v>393221.26</v>
      </c>
      <c r="M107" s="109">
        <v>393221.26</v>
      </c>
      <c r="N107" s="109">
        <v>393221.26</v>
      </c>
      <c r="O107" s="109">
        <v>393221.26</v>
      </c>
      <c r="P107" s="109">
        <v>393221.26</v>
      </c>
      <c r="Q107" s="109">
        <v>393221.26</v>
      </c>
      <c r="R107" s="109">
        <v>393221.26</v>
      </c>
      <c r="S107" s="109">
        <v>393221.26</v>
      </c>
      <c r="T107" s="109">
        <v>393221.26</v>
      </c>
      <c r="U107" s="109">
        <v>393221.26</v>
      </c>
      <c r="V107" s="109">
        <v>393221.26</v>
      </c>
      <c r="W107" s="109">
        <v>393221.26</v>
      </c>
      <c r="X107" s="109">
        <v>393221.26</v>
      </c>
      <c r="Y107" s="109">
        <v>393221.26</v>
      </c>
      <c r="Z107" s="109">
        <v>393221.26</v>
      </c>
      <c r="AA107" s="109">
        <v>393221.26</v>
      </c>
    </row>
    <row r="108" spans="2:27" x14ac:dyDescent="0.2">
      <c r="B108" s="137" t="s">
        <v>83</v>
      </c>
      <c r="C108" s="138">
        <v>1</v>
      </c>
      <c r="D108" s="137" t="s">
        <v>88</v>
      </c>
      <c r="E108" s="137"/>
      <c r="F108" s="136">
        <v>1</v>
      </c>
      <c r="G108" s="136" t="s">
        <v>22</v>
      </c>
      <c r="H108" s="109">
        <v>163443.59459999998</v>
      </c>
      <c r="I108" s="109">
        <v>163443.59459999998</v>
      </c>
      <c r="J108" s="109">
        <v>163443.59459999998</v>
      </c>
      <c r="K108" s="109">
        <v>163443.59459999998</v>
      </c>
      <c r="L108" s="109">
        <v>163443.59459999998</v>
      </c>
      <c r="M108" s="109">
        <v>163443.59459999998</v>
      </c>
      <c r="N108" s="109">
        <v>163443.59459999998</v>
      </c>
      <c r="O108" s="109">
        <v>163443.59459999998</v>
      </c>
      <c r="P108" s="109">
        <v>163443.59459999998</v>
      </c>
      <c r="Q108" s="109">
        <v>163443.59459999998</v>
      </c>
      <c r="R108" s="109">
        <v>163443.59459999998</v>
      </c>
      <c r="S108" s="109">
        <v>163443.59459999998</v>
      </c>
      <c r="T108" s="109">
        <v>163443.59459999998</v>
      </c>
      <c r="U108" s="109">
        <v>163443.59459999998</v>
      </c>
      <c r="V108" s="109">
        <v>163443.59459999998</v>
      </c>
      <c r="W108" s="109">
        <v>163443.59459999998</v>
      </c>
      <c r="X108" s="109">
        <v>163443.59459999998</v>
      </c>
      <c r="Y108" s="109">
        <v>163443.59459999998</v>
      </c>
      <c r="Z108" s="109">
        <v>163443.59459999998</v>
      </c>
      <c r="AA108" s="109">
        <v>163443.59459999998</v>
      </c>
    </row>
    <row r="109" spans="2:27" x14ac:dyDescent="0.2">
      <c r="B109" s="137" t="s">
        <v>83</v>
      </c>
      <c r="C109" s="138">
        <v>1</v>
      </c>
      <c r="D109" s="137" t="s">
        <v>98</v>
      </c>
      <c r="E109" s="137"/>
      <c r="F109" s="136">
        <v>1</v>
      </c>
      <c r="G109" s="136" t="s">
        <v>22</v>
      </c>
      <c r="H109" s="109">
        <v>1877270.9852000002</v>
      </c>
      <c r="I109" s="109">
        <v>1877270.9852000002</v>
      </c>
      <c r="J109" s="109">
        <v>1877270.9852000002</v>
      </c>
      <c r="K109" s="109">
        <v>1877270.9852000002</v>
      </c>
      <c r="L109" s="109">
        <v>1877270.9852000002</v>
      </c>
      <c r="M109" s="109">
        <v>1877270.9852000002</v>
      </c>
      <c r="N109" s="109">
        <v>1877270.9852000002</v>
      </c>
      <c r="O109" s="109">
        <v>1877270.9852000002</v>
      </c>
      <c r="P109" s="109">
        <v>1877270.9852000002</v>
      </c>
      <c r="Q109" s="109">
        <v>1877270.9852000002</v>
      </c>
      <c r="R109" s="109">
        <v>1877270.9852000002</v>
      </c>
      <c r="S109" s="109">
        <v>1877270.9852000002</v>
      </c>
      <c r="T109" s="109">
        <v>1877270.9852000002</v>
      </c>
      <c r="U109" s="109">
        <v>1877270.9852000002</v>
      </c>
      <c r="V109" s="109">
        <v>1877270.9852000002</v>
      </c>
      <c r="W109" s="109">
        <v>1877270.9852000002</v>
      </c>
      <c r="X109" s="109">
        <v>1877270.9852000002</v>
      </c>
      <c r="Y109" s="109">
        <v>1877270.9852000002</v>
      </c>
      <c r="Z109" s="109">
        <v>1877270.9852000002</v>
      </c>
      <c r="AA109" s="109">
        <v>1877270.9852000002</v>
      </c>
    </row>
    <row r="110" spans="2:27" x14ac:dyDescent="0.2">
      <c r="B110" s="137" t="s">
        <v>83</v>
      </c>
      <c r="C110" s="138">
        <v>1</v>
      </c>
      <c r="D110" s="137" t="s">
        <v>94</v>
      </c>
      <c r="E110" s="137"/>
      <c r="F110" s="136">
        <v>1</v>
      </c>
      <c r="G110" s="136" t="s">
        <v>22</v>
      </c>
      <c r="H110" s="109">
        <v>765343.38740000001</v>
      </c>
      <c r="I110" s="109">
        <v>765343.38740000001</v>
      </c>
      <c r="J110" s="109">
        <v>765343.38740000001</v>
      </c>
      <c r="K110" s="109">
        <v>765343.38740000001</v>
      </c>
      <c r="L110" s="109">
        <v>765343.38740000001</v>
      </c>
      <c r="M110" s="109">
        <v>765343.38740000001</v>
      </c>
      <c r="N110" s="109">
        <v>765343.38740000001</v>
      </c>
      <c r="O110" s="109">
        <v>765343.38740000001</v>
      </c>
      <c r="P110" s="109">
        <v>765343.38740000001</v>
      </c>
      <c r="Q110" s="109">
        <v>765343.38740000001</v>
      </c>
      <c r="R110" s="109">
        <v>765343.38740000001</v>
      </c>
      <c r="S110" s="109">
        <v>765343.38740000001</v>
      </c>
      <c r="T110" s="109">
        <v>765343.38740000001</v>
      </c>
      <c r="U110" s="109">
        <v>765343.38740000001</v>
      </c>
      <c r="V110" s="109">
        <v>765343.38740000001</v>
      </c>
      <c r="W110" s="109">
        <v>765343.38740000001</v>
      </c>
      <c r="X110" s="109">
        <v>765343.38740000001</v>
      </c>
      <c r="Y110" s="109">
        <v>765343.38740000001</v>
      </c>
      <c r="Z110" s="109">
        <v>765343.38740000001</v>
      </c>
      <c r="AA110" s="109">
        <v>765343.38740000001</v>
      </c>
    </row>
    <row r="111" spans="2:27" x14ac:dyDescent="0.2">
      <c r="B111" s="137" t="s">
        <v>83</v>
      </c>
      <c r="C111" s="138">
        <v>2</v>
      </c>
      <c r="D111" s="137" t="s">
        <v>183</v>
      </c>
      <c r="E111" s="137"/>
      <c r="F111" s="136">
        <v>1</v>
      </c>
      <c r="G111" s="136" t="s">
        <v>22</v>
      </c>
      <c r="H111" s="109">
        <v>393221.26</v>
      </c>
      <c r="I111" s="109">
        <v>393221.26</v>
      </c>
      <c r="J111" s="109">
        <v>393221.26</v>
      </c>
      <c r="K111" s="109">
        <v>393221.26</v>
      </c>
      <c r="L111" s="109">
        <v>393221.26</v>
      </c>
      <c r="M111" s="109">
        <v>393221.26</v>
      </c>
      <c r="N111" s="109">
        <v>393221.26</v>
      </c>
      <c r="O111" s="109">
        <v>393221.26</v>
      </c>
      <c r="P111" s="109">
        <v>393221.26</v>
      </c>
      <c r="Q111" s="109">
        <v>393221.26</v>
      </c>
      <c r="R111" s="109">
        <v>393221.26</v>
      </c>
      <c r="S111" s="109">
        <v>393221.26</v>
      </c>
      <c r="T111" s="109">
        <v>393221.26</v>
      </c>
      <c r="U111" s="109">
        <v>393221.26</v>
      </c>
      <c r="V111" s="109">
        <v>393221.26</v>
      </c>
      <c r="W111" s="109">
        <v>393221.26</v>
      </c>
      <c r="X111" s="109">
        <v>393221.26</v>
      </c>
      <c r="Y111" s="109">
        <v>393221.26</v>
      </c>
      <c r="Z111" s="109">
        <v>393221.26</v>
      </c>
      <c r="AA111" s="109">
        <v>393221.26</v>
      </c>
    </row>
    <row r="112" spans="2:27" x14ac:dyDescent="0.2">
      <c r="B112" s="137" t="s">
        <v>84</v>
      </c>
      <c r="C112" s="138">
        <v>1</v>
      </c>
      <c r="D112" s="137" t="s">
        <v>88</v>
      </c>
      <c r="E112" s="137"/>
      <c r="F112" s="136">
        <v>1</v>
      </c>
      <c r="G112" s="136" t="s">
        <v>22</v>
      </c>
      <c r="H112" s="109">
        <v>163443.59459999998</v>
      </c>
      <c r="I112" s="109">
        <v>163443.59459999998</v>
      </c>
      <c r="J112" s="109">
        <v>163443.59459999998</v>
      </c>
      <c r="K112" s="109">
        <v>163443.59459999998</v>
      </c>
      <c r="L112" s="109">
        <v>163443.59459999998</v>
      </c>
      <c r="M112" s="109">
        <v>163443.59459999998</v>
      </c>
      <c r="N112" s="109">
        <v>163443.59459999998</v>
      </c>
      <c r="O112" s="109">
        <v>163443.59459999998</v>
      </c>
      <c r="P112" s="109">
        <v>163443.59459999998</v>
      </c>
      <c r="Q112" s="109">
        <v>163443.59459999998</v>
      </c>
      <c r="R112" s="109">
        <v>163443.59459999998</v>
      </c>
      <c r="S112" s="109">
        <v>163443.59459999998</v>
      </c>
      <c r="T112" s="109">
        <v>163443.59459999998</v>
      </c>
      <c r="U112" s="109">
        <v>163443.59459999998</v>
      </c>
      <c r="V112" s="109">
        <v>163443.59459999998</v>
      </c>
      <c r="W112" s="109">
        <v>163443.59459999998</v>
      </c>
      <c r="X112" s="109">
        <v>163443.59459999998</v>
      </c>
      <c r="Y112" s="109">
        <v>163443.59459999998</v>
      </c>
      <c r="Z112" s="109">
        <v>163443.59459999998</v>
      </c>
      <c r="AA112" s="109">
        <v>163443.59459999998</v>
      </c>
    </row>
    <row r="113" spans="2:27" x14ac:dyDescent="0.2">
      <c r="B113" s="137" t="s">
        <v>84</v>
      </c>
      <c r="C113" s="138">
        <v>1</v>
      </c>
      <c r="D113" s="137" t="s">
        <v>98</v>
      </c>
      <c r="E113" s="137"/>
      <c r="F113" s="136">
        <v>1</v>
      </c>
      <c r="G113" s="136" t="s">
        <v>22</v>
      </c>
      <c r="H113" s="109">
        <v>1877270.9852000002</v>
      </c>
      <c r="I113" s="109">
        <v>1877270.9852000002</v>
      </c>
      <c r="J113" s="109">
        <v>1877270.9852000002</v>
      </c>
      <c r="K113" s="109">
        <v>1877270.9852000002</v>
      </c>
      <c r="L113" s="109">
        <v>1877270.9852000002</v>
      </c>
      <c r="M113" s="109">
        <v>1877270.9852000002</v>
      </c>
      <c r="N113" s="109">
        <v>1877270.9852000002</v>
      </c>
      <c r="O113" s="109">
        <v>1877270.9852000002</v>
      </c>
      <c r="P113" s="109">
        <v>1877270.9852000002</v>
      </c>
      <c r="Q113" s="109">
        <v>1877270.9852000002</v>
      </c>
      <c r="R113" s="109">
        <v>1877270.9852000002</v>
      </c>
      <c r="S113" s="109">
        <v>1877270.9852000002</v>
      </c>
      <c r="T113" s="109">
        <v>1877270.9852000002</v>
      </c>
      <c r="U113" s="109">
        <v>1877270.9852000002</v>
      </c>
      <c r="V113" s="109">
        <v>1877270.9852000002</v>
      </c>
      <c r="W113" s="109">
        <v>1877270.9852000002</v>
      </c>
      <c r="X113" s="109">
        <v>1877270.9852000002</v>
      </c>
      <c r="Y113" s="109">
        <v>1877270.9852000002</v>
      </c>
      <c r="Z113" s="109">
        <v>1877270.9852000002</v>
      </c>
      <c r="AA113" s="109">
        <v>1877270.9852000002</v>
      </c>
    </row>
    <row r="114" spans="2:27" x14ac:dyDescent="0.2">
      <c r="B114" s="137" t="s">
        <v>84</v>
      </c>
      <c r="C114" s="138">
        <v>1</v>
      </c>
      <c r="D114" s="137" t="s">
        <v>94</v>
      </c>
      <c r="E114" s="137"/>
      <c r="F114" s="136">
        <v>1</v>
      </c>
      <c r="G114" s="136" t="s">
        <v>22</v>
      </c>
      <c r="H114" s="109">
        <v>765343.38740000001</v>
      </c>
      <c r="I114" s="109">
        <v>765343.38740000001</v>
      </c>
      <c r="J114" s="109">
        <v>765343.38740000001</v>
      </c>
      <c r="K114" s="109">
        <v>765343.38740000001</v>
      </c>
      <c r="L114" s="109">
        <v>765343.38740000001</v>
      </c>
      <c r="M114" s="109">
        <v>765343.38740000001</v>
      </c>
      <c r="N114" s="109">
        <v>765343.38740000001</v>
      </c>
      <c r="O114" s="109">
        <v>765343.38740000001</v>
      </c>
      <c r="P114" s="109">
        <v>765343.38740000001</v>
      </c>
      <c r="Q114" s="109">
        <v>765343.38740000001</v>
      </c>
      <c r="R114" s="109">
        <v>765343.38740000001</v>
      </c>
      <c r="S114" s="109">
        <v>765343.38740000001</v>
      </c>
      <c r="T114" s="109">
        <v>765343.38740000001</v>
      </c>
      <c r="U114" s="109">
        <v>765343.38740000001</v>
      </c>
      <c r="V114" s="109">
        <v>765343.38740000001</v>
      </c>
      <c r="W114" s="109">
        <v>765343.38740000001</v>
      </c>
      <c r="X114" s="109">
        <v>765343.38740000001</v>
      </c>
      <c r="Y114" s="109">
        <v>765343.38740000001</v>
      </c>
      <c r="Z114" s="109">
        <v>765343.38740000001</v>
      </c>
      <c r="AA114" s="109">
        <v>765343.38740000001</v>
      </c>
    </row>
    <row r="115" spans="2:27" x14ac:dyDescent="0.2">
      <c r="B115" s="137" t="s">
        <v>84</v>
      </c>
      <c r="C115" s="138">
        <v>2</v>
      </c>
      <c r="D115" s="137" t="s">
        <v>99</v>
      </c>
      <c r="E115" s="137"/>
      <c r="F115" s="136">
        <v>1</v>
      </c>
      <c r="G115" s="136" t="s">
        <v>22</v>
      </c>
      <c r="H115" s="109">
        <v>1758817.22</v>
      </c>
      <c r="I115" s="109">
        <v>1758817.22</v>
      </c>
      <c r="J115" s="109">
        <v>1758817.22</v>
      </c>
      <c r="K115" s="109">
        <v>1758817.22</v>
      </c>
      <c r="L115" s="109">
        <v>1758817.22</v>
      </c>
      <c r="M115" s="109">
        <v>1758817.22</v>
      </c>
      <c r="N115" s="109">
        <v>1758817.22</v>
      </c>
      <c r="O115" s="109">
        <v>1758817.22</v>
      </c>
      <c r="P115" s="109">
        <v>1758817.22</v>
      </c>
      <c r="Q115" s="109">
        <v>1758817.22</v>
      </c>
      <c r="R115" s="109">
        <v>1758817.22</v>
      </c>
      <c r="S115" s="109">
        <v>1758817.22</v>
      </c>
      <c r="T115" s="109">
        <v>1758817.22</v>
      </c>
      <c r="U115" s="109">
        <v>1758817.22</v>
      </c>
      <c r="V115" s="109">
        <v>1758817.22</v>
      </c>
      <c r="W115" s="109">
        <v>1758817.22</v>
      </c>
      <c r="X115" s="109">
        <v>1758817.22</v>
      </c>
      <c r="Y115" s="109">
        <v>1758817.22</v>
      </c>
      <c r="Z115" s="109">
        <v>1758817.22</v>
      </c>
      <c r="AA115" s="109">
        <v>1758817.22</v>
      </c>
    </row>
    <row r="116" spans="2:27" x14ac:dyDescent="0.2">
      <c r="B116" s="137" t="s">
        <v>84</v>
      </c>
      <c r="C116" s="138">
        <v>2</v>
      </c>
      <c r="D116" s="137" t="s">
        <v>88</v>
      </c>
      <c r="E116" s="137"/>
      <c r="F116" s="136">
        <v>1</v>
      </c>
      <c r="G116" s="136" t="s">
        <v>22</v>
      </c>
      <c r="H116" s="109">
        <v>1758817.22</v>
      </c>
      <c r="I116" s="109">
        <v>1758817.22</v>
      </c>
      <c r="J116" s="109">
        <v>1758817.22</v>
      </c>
      <c r="K116" s="109">
        <v>1758817.22</v>
      </c>
      <c r="L116" s="109">
        <v>1758817.22</v>
      </c>
      <c r="M116" s="109">
        <v>1758817.22</v>
      </c>
      <c r="N116" s="109">
        <v>1758817.22</v>
      </c>
      <c r="O116" s="109">
        <v>1758817.22</v>
      </c>
      <c r="P116" s="109">
        <v>1758817.22</v>
      </c>
      <c r="Q116" s="109">
        <v>1758817.22</v>
      </c>
      <c r="R116" s="109">
        <v>1758817.22</v>
      </c>
      <c r="S116" s="109">
        <v>1758817.22</v>
      </c>
      <c r="T116" s="109">
        <v>1758817.22</v>
      </c>
      <c r="U116" s="109">
        <v>1758817.22</v>
      </c>
      <c r="V116" s="109">
        <v>1758817.22</v>
      </c>
      <c r="W116" s="109">
        <v>1758817.22</v>
      </c>
      <c r="X116" s="109">
        <v>1758817.22</v>
      </c>
      <c r="Y116" s="109">
        <v>1758817.22</v>
      </c>
      <c r="Z116" s="109">
        <v>1758817.22</v>
      </c>
      <c r="AA116" s="109">
        <v>1758817.22</v>
      </c>
    </row>
    <row r="117" spans="2:27" x14ac:dyDescent="0.2">
      <c r="B117" s="137" t="s">
        <v>85</v>
      </c>
      <c r="C117" s="138">
        <v>1</v>
      </c>
      <c r="D117" s="137" t="s">
        <v>98</v>
      </c>
      <c r="E117" s="137"/>
      <c r="F117" s="136">
        <v>1</v>
      </c>
      <c r="G117" s="136" t="s">
        <v>22</v>
      </c>
      <c r="H117" s="109">
        <v>163443.59459999998</v>
      </c>
      <c r="I117" s="109">
        <v>163443.59459999998</v>
      </c>
      <c r="J117" s="109">
        <v>163443.59459999998</v>
      </c>
      <c r="K117" s="109">
        <v>163443.59459999998</v>
      </c>
      <c r="L117" s="109">
        <v>163443.59459999998</v>
      </c>
      <c r="M117" s="109">
        <v>163443.59459999998</v>
      </c>
      <c r="N117" s="109">
        <v>163443.59459999998</v>
      </c>
      <c r="O117" s="109">
        <v>163443.59459999998</v>
      </c>
      <c r="P117" s="109">
        <v>163443.59459999998</v>
      </c>
      <c r="Q117" s="109">
        <v>163443.59459999998</v>
      </c>
      <c r="R117" s="109">
        <v>163443.59459999998</v>
      </c>
      <c r="S117" s="109">
        <v>163443.59459999998</v>
      </c>
      <c r="T117" s="109">
        <v>163443.59459999998</v>
      </c>
      <c r="U117" s="109">
        <v>163443.59459999998</v>
      </c>
      <c r="V117" s="109">
        <v>163443.59459999998</v>
      </c>
      <c r="W117" s="109">
        <v>163443.59459999998</v>
      </c>
      <c r="X117" s="109">
        <v>163443.59459999998</v>
      </c>
      <c r="Y117" s="109">
        <v>163443.59459999998</v>
      </c>
      <c r="Z117" s="109">
        <v>163443.59459999998</v>
      </c>
      <c r="AA117" s="109">
        <v>163443.59459999998</v>
      </c>
    </row>
    <row r="118" spans="2:27" x14ac:dyDescent="0.2">
      <c r="B118" s="137" t="s">
        <v>85</v>
      </c>
      <c r="C118" s="138">
        <v>1</v>
      </c>
      <c r="D118" s="137" t="s">
        <v>96</v>
      </c>
      <c r="E118" s="137"/>
      <c r="F118" s="136">
        <v>1</v>
      </c>
      <c r="G118" s="136" t="s">
        <v>22</v>
      </c>
      <c r="H118" s="109">
        <v>1877270.9848000002</v>
      </c>
      <c r="I118" s="109">
        <v>1877270.9848000002</v>
      </c>
      <c r="J118" s="109">
        <v>1877270.9848000002</v>
      </c>
      <c r="K118" s="109">
        <v>1877270.9848000002</v>
      </c>
      <c r="L118" s="109">
        <v>1877270.9848000002</v>
      </c>
      <c r="M118" s="109">
        <v>1877270.9848000002</v>
      </c>
      <c r="N118" s="109">
        <v>1877270.9848000002</v>
      </c>
      <c r="O118" s="109">
        <v>1877270.9848000002</v>
      </c>
      <c r="P118" s="109">
        <v>1877270.9848000002</v>
      </c>
      <c r="Q118" s="109">
        <v>1877270.9848000002</v>
      </c>
      <c r="R118" s="109">
        <v>1877270.9848000002</v>
      </c>
      <c r="S118" s="109">
        <v>1877270.9848000002</v>
      </c>
      <c r="T118" s="109">
        <v>1877270.9848000002</v>
      </c>
      <c r="U118" s="109">
        <v>1877270.9848000002</v>
      </c>
      <c r="V118" s="109">
        <v>1877270.9848000002</v>
      </c>
      <c r="W118" s="109">
        <v>1877270.9848000002</v>
      </c>
      <c r="X118" s="109">
        <v>1877270.9848000002</v>
      </c>
      <c r="Y118" s="109">
        <v>1877270.9848000002</v>
      </c>
      <c r="Z118" s="109">
        <v>1877270.9848000002</v>
      </c>
      <c r="AA118" s="109">
        <v>1877270.9848000002</v>
      </c>
    </row>
    <row r="119" spans="2:27" x14ac:dyDescent="0.2">
      <c r="B119" s="137" t="s">
        <v>85</v>
      </c>
      <c r="C119" s="138">
        <v>2</v>
      </c>
      <c r="D119" s="137" t="s">
        <v>96</v>
      </c>
      <c r="E119" s="137"/>
      <c r="F119" s="136">
        <v>1</v>
      </c>
      <c r="G119" s="136" t="s">
        <v>22</v>
      </c>
      <c r="H119" s="109">
        <v>1342241.98</v>
      </c>
      <c r="I119" s="109">
        <v>1342241.98</v>
      </c>
      <c r="J119" s="109">
        <v>1342241.98</v>
      </c>
      <c r="K119" s="109">
        <v>1342241.98</v>
      </c>
      <c r="L119" s="109">
        <v>1342241.98</v>
      </c>
      <c r="M119" s="109">
        <v>1342241.98</v>
      </c>
      <c r="N119" s="109">
        <v>1342241.98</v>
      </c>
      <c r="O119" s="109">
        <v>1342241.98</v>
      </c>
      <c r="P119" s="109">
        <v>1342241.98</v>
      </c>
      <c r="Q119" s="109">
        <v>1342241.98</v>
      </c>
      <c r="R119" s="109">
        <v>1342241.98</v>
      </c>
      <c r="S119" s="109">
        <v>1342241.98</v>
      </c>
      <c r="T119" s="109">
        <v>1342241.98</v>
      </c>
      <c r="U119" s="109">
        <v>1342241.98</v>
      </c>
      <c r="V119" s="109">
        <v>1342241.98</v>
      </c>
      <c r="W119" s="109">
        <v>1342241.98</v>
      </c>
      <c r="X119" s="109">
        <v>1342241.98</v>
      </c>
      <c r="Y119" s="109">
        <v>1342241.98</v>
      </c>
      <c r="Z119" s="109">
        <v>1342241.98</v>
      </c>
      <c r="AA119" s="109">
        <v>1342241.98</v>
      </c>
    </row>
    <row r="120" spans="2:27" x14ac:dyDescent="0.2">
      <c r="B120" s="139" t="s">
        <v>101</v>
      </c>
      <c r="C120" s="140">
        <v>1</v>
      </c>
      <c r="D120" s="139" t="s">
        <v>88</v>
      </c>
      <c r="E120" s="139"/>
      <c r="F120" s="142">
        <v>1</v>
      </c>
      <c r="G120" s="142" t="s">
        <v>22</v>
      </c>
      <c r="H120" s="123" t="s">
        <v>179</v>
      </c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  <c r="Y120" s="123"/>
      <c r="Z120" s="123"/>
      <c r="AA120" s="123"/>
    </row>
    <row r="121" spans="2:27" s="84" customFormat="1" x14ac:dyDescent="0.2">
      <c r="B121" s="139" t="s">
        <v>101</v>
      </c>
      <c r="C121" s="140">
        <v>1</v>
      </c>
      <c r="D121" s="139" t="s">
        <v>178</v>
      </c>
      <c r="E121" s="141"/>
      <c r="F121" s="142">
        <v>0</v>
      </c>
      <c r="G121" s="142" t="s">
        <v>22</v>
      </c>
      <c r="H121" s="123" t="s">
        <v>179</v>
      </c>
      <c r="I121" s="123"/>
      <c r="J121" s="123"/>
      <c r="K121" s="123"/>
      <c r="L121" s="123"/>
      <c r="M121" s="123"/>
      <c r="N121" s="123"/>
      <c r="O121" s="123"/>
      <c r="P121" s="123"/>
      <c r="Q121" s="123"/>
      <c r="R121" s="123"/>
      <c r="S121" s="123"/>
      <c r="T121" s="123"/>
      <c r="U121" s="123"/>
      <c r="V121" s="123"/>
      <c r="W121" s="123"/>
      <c r="X121" s="123"/>
      <c r="Y121" s="123"/>
      <c r="Z121" s="123"/>
      <c r="AA121" s="123"/>
    </row>
    <row r="122" spans="2:27" s="84" customFormat="1" x14ac:dyDescent="0.2">
      <c r="B122" s="139" t="s">
        <v>101</v>
      </c>
      <c r="C122" s="140">
        <v>2</v>
      </c>
      <c r="D122" s="139" t="s">
        <v>98</v>
      </c>
      <c r="E122" s="139"/>
      <c r="F122" s="142">
        <v>1</v>
      </c>
      <c r="G122" s="142" t="s">
        <v>22</v>
      </c>
      <c r="H122" s="123" t="s">
        <v>179</v>
      </c>
      <c r="I122" s="123"/>
      <c r="J122" s="123"/>
      <c r="K122" s="123"/>
      <c r="L122" s="123"/>
      <c r="M122" s="123"/>
      <c r="N122" s="123"/>
      <c r="O122" s="123"/>
      <c r="P122" s="123"/>
      <c r="Q122" s="123"/>
      <c r="R122" s="123"/>
      <c r="S122" s="123"/>
      <c r="T122" s="123"/>
      <c r="U122" s="123"/>
      <c r="V122" s="123"/>
      <c r="W122" s="123"/>
      <c r="X122" s="123"/>
      <c r="Y122" s="123"/>
      <c r="Z122" s="123"/>
      <c r="AA122" s="123"/>
    </row>
    <row r="123" spans="2:27" s="84" customFormat="1" x14ac:dyDescent="0.2">
      <c r="B123" s="139" t="s">
        <v>101</v>
      </c>
      <c r="C123" s="140">
        <v>2</v>
      </c>
      <c r="D123" s="139" t="s">
        <v>94</v>
      </c>
      <c r="E123" s="139"/>
      <c r="F123" s="142">
        <v>1</v>
      </c>
      <c r="G123" s="142" t="s">
        <v>22</v>
      </c>
      <c r="H123" s="123" t="s">
        <v>179</v>
      </c>
      <c r="I123" s="123"/>
      <c r="J123" s="123"/>
      <c r="K123" s="123"/>
      <c r="L123" s="123"/>
      <c r="M123" s="123"/>
      <c r="N123" s="123"/>
      <c r="O123" s="123"/>
      <c r="P123" s="123"/>
      <c r="Q123" s="123"/>
      <c r="R123" s="123"/>
      <c r="S123" s="123"/>
      <c r="T123" s="123"/>
      <c r="U123" s="123"/>
      <c r="V123" s="123"/>
      <c r="W123" s="123"/>
      <c r="X123" s="123"/>
      <c r="Y123" s="123"/>
      <c r="Z123" s="123"/>
      <c r="AA123" s="123"/>
    </row>
    <row r="124" spans="2:27" s="84" customFormat="1" x14ac:dyDescent="0.2">
      <c r="B124" s="139" t="s">
        <v>102</v>
      </c>
      <c r="C124" s="140">
        <v>1</v>
      </c>
      <c r="D124" s="139" t="s">
        <v>88</v>
      </c>
      <c r="E124" s="139"/>
      <c r="F124" s="142">
        <v>1</v>
      </c>
      <c r="G124" s="142" t="s">
        <v>22</v>
      </c>
      <c r="H124" s="123" t="s">
        <v>179</v>
      </c>
      <c r="I124" s="123"/>
      <c r="J124" s="123"/>
      <c r="K124" s="123"/>
      <c r="L124" s="123"/>
      <c r="M124" s="123"/>
      <c r="N124" s="123"/>
      <c r="O124" s="123"/>
      <c r="P124" s="123"/>
      <c r="Q124" s="123"/>
      <c r="R124" s="123"/>
      <c r="S124" s="123"/>
      <c r="T124" s="123"/>
      <c r="U124" s="123"/>
      <c r="V124" s="123"/>
      <c r="W124" s="123"/>
      <c r="X124" s="123"/>
      <c r="Y124" s="123"/>
      <c r="Z124" s="123"/>
      <c r="AA124" s="123"/>
    </row>
    <row r="125" spans="2:27" s="84" customFormat="1" x14ac:dyDescent="0.2">
      <c r="B125" s="139" t="s">
        <v>102</v>
      </c>
      <c r="C125" s="140">
        <v>1</v>
      </c>
      <c r="D125" s="139" t="s">
        <v>178</v>
      </c>
      <c r="E125" s="139"/>
      <c r="F125" s="142">
        <v>0</v>
      </c>
      <c r="G125" s="142" t="s">
        <v>22</v>
      </c>
      <c r="H125" s="123" t="s">
        <v>179</v>
      </c>
      <c r="I125" s="123"/>
      <c r="J125" s="123"/>
      <c r="K125" s="123"/>
      <c r="L125" s="123"/>
      <c r="M125" s="123"/>
      <c r="N125" s="123"/>
      <c r="O125" s="123"/>
      <c r="P125" s="123"/>
      <c r="Q125" s="123"/>
      <c r="R125" s="123"/>
      <c r="S125" s="123"/>
      <c r="T125" s="123"/>
      <c r="U125" s="123"/>
      <c r="V125" s="123"/>
      <c r="W125" s="123"/>
      <c r="X125" s="123"/>
      <c r="Y125" s="123"/>
      <c r="Z125" s="123"/>
      <c r="AA125" s="123"/>
    </row>
    <row r="126" spans="2:27" s="84" customFormat="1" x14ac:dyDescent="0.2">
      <c r="B126" s="139" t="s">
        <v>102</v>
      </c>
      <c r="C126" s="140">
        <v>2</v>
      </c>
      <c r="D126" s="139" t="s">
        <v>98</v>
      </c>
      <c r="E126" s="139"/>
      <c r="F126" s="142">
        <v>1</v>
      </c>
      <c r="G126" s="142" t="s">
        <v>22</v>
      </c>
      <c r="H126" s="123" t="s">
        <v>179</v>
      </c>
      <c r="I126" s="123"/>
      <c r="J126" s="123"/>
      <c r="K126" s="123"/>
      <c r="L126" s="123"/>
      <c r="M126" s="123"/>
      <c r="N126" s="123"/>
      <c r="O126" s="123"/>
      <c r="P126" s="123"/>
      <c r="Q126" s="123"/>
      <c r="R126" s="123"/>
      <c r="S126" s="123"/>
      <c r="T126" s="123"/>
      <c r="U126" s="123"/>
      <c r="V126" s="123"/>
      <c r="W126" s="123"/>
      <c r="X126" s="123"/>
      <c r="Y126" s="123"/>
      <c r="Z126" s="123"/>
      <c r="AA126" s="123"/>
    </row>
    <row r="127" spans="2:27" s="84" customFormat="1" x14ac:dyDescent="0.2">
      <c r="B127" s="139" t="s">
        <v>102</v>
      </c>
      <c r="C127" s="140">
        <v>2</v>
      </c>
      <c r="D127" s="139" t="s">
        <v>94</v>
      </c>
      <c r="E127" s="139"/>
      <c r="F127" s="142">
        <v>1</v>
      </c>
      <c r="G127" s="142" t="s">
        <v>22</v>
      </c>
      <c r="H127" s="123" t="s">
        <v>179</v>
      </c>
      <c r="I127" s="109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109"/>
      <c r="Z127" s="109"/>
      <c r="AA127" s="109"/>
    </row>
    <row r="128" spans="2:27" s="107" customFormat="1" hidden="1" x14ac:dyDescent="0.2">
      <c r="B128" s="23">
        <v>0</v>
      </c>
      <c r="C128" s="83">
        <v>0</v>
      </c>
      <c r="D128" s="23">
        <v>0</v>
      </c>
      <c r="E128" s="23"/>
      <c r="F128" s="16">
        <v>0</v>
      </c>
      <c r="G128" s="16" t="s">
        <v>22</v>
      </c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</row>
    <row r="129" spans="2:27" s="107" customFormat="1" hidden="1" x14ac:dyDescent="0.2">
      <c r="B129" s="23">
        <v>0</v>
      </c>
      <c r="C129" s="83">
        <v>0</v>
      </c>
      <c r="D129" s="23">
        <v>0</v>
      </c>
      <c r="E129" s="23"/>
      <c r="F129" s="16">
        <v>0</v>
      </c>
      <c r="G129" s="16" t="s">
        <v>22</v>
      </c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</row>
    <row r="130" spans="2:27" s="107" customFormat="1" hidden="1" x14ac:dyDescent="0.2">
      <c r="B130" s="23">
        <v>0</v>
      </c>
      <c r="C130" s="83">
        <v>0</v>
      </c>
      <c r="D130" s="23">
        <v>0</v>
      </c>
      <c r="E130" s="23"/>
      <c r="F130" s="16">
        <v>0</v>
      </c>
      <c r="G130" s="16" t="s">
        <v>22</v>
      </c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</row>
    <row r="131" spans="2:27" s="107" customFormat="1" hidden="1" x14ac:dyDescent="0.2">
      <c r="B131" s="23">
        <v>0</v>
      </c>
      <c r="C131" s="83">
        <v>0</v>
      </c>
      <c r="D131" s="23">
        <v>0</v>
      </c>
      <c r="E131" s="23"/>
      <c r="F131" s="16">
        <v>0</v>
      </c>
      <c r="G131" s="16" t="s">
        <v>22</v>
      </c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</row>
    <row r="132" spans="2:27" s="107" customFormat="1" hidden="1" x14ac:dyDescent="0.2">
      <c r="B132" s="23">
        <v>0</v>
      </c>
      <c r="C132" s="83">
        <v>0</v>
      </c>
      <c r="D132" s="23">
        <v>0</v>
      </c>
      <c r="E132" s="23"/>
      <c r="F132" s="16">
        <v>0</v>
      </c>
      <c r="G132" s="16" t="s">
        <v>22</v>
      </c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</row>
    <row r="133" spans="2:27" s="107" customFormat="1" hidden="1" x14ac:dyDescent="0.2">
      <c r="B133" s="23">
        <v>0</v>
      </c>
      <c r="C133" s="83">
        <v>0</v>
      </c>
      <c r="D133" s="23">
        <v>0</v>
      </c>
      <c r="E133" s="23"/>
      <c r="F133" s="16">
        <v>0</v>
      </c>
      <c r="G133" s="16" t="s">
        <v>22</v>
      </c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</row>
    <row r="134" spans="2:27" s="107" customFormat="1" hidden="1" x14ac:dyDescent="0.2">
      <c r="B134" s="23">
        <v>0</v>
      </c>
      <c r="C134" s="83">
        <v>0</v>
      </c>
      <c r="D134" s="23">
        <v>0</v>
      </c>
      <c r="E134" s="23"/>
      <c r="F134" s="16">
        <v>0</v>
      </c>
      <c r="G134" s="16" t="s">
        <v>22</v>
      </c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</row>
    <row r="135" spans="2:27" s="107" customFormat="1" hidden="1" x14ac:dyDescent="0.2">
      <c r="B135" s="23">
        <v>0</v>
      </c>
      <c r="C135" s="83">
        <v>0</v>
      </c>
      <c r="D135" s="23">
        <v>0</v>
      </c>
      <c r="E135" s="23"/>
      <c r="F135" s="16">
        <v>0</v>
      </c>
      <c r="G135" s="16" t="s">
        <v>22</v>
      </c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</row>
    <row r="136" spans="2:27" x14ac:dyDescent="0.2">
      <c r="G136"/>
    </row>
    <row r="137" spans="2:27" ht="15" x14ac:dyDescent="0.25">
      <c r="B137" s="8" t="s">
        <v>23</v>
      </c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</row>
    <row r="138" spans="2:27" ht="15" x14ac:dyDescent="0.2">
      <c r="B138" s="11" t="s">
        <v>21</v>
      </c>
      <c r="C138" s="11"/>
      <c r="D138" s="11"/>
      <c r="E138" s="11"/>
      <c r="F138" s="15"/>
      <c r="G138" s="15" t="s">
        <v>13</v>
      </c>
      <c r="H138" s="12">
        <v>2022</v>
      </c>
      <c r="I138" s="12">
        <v>2023</v>
      </c>
      <c r="J138" s="12">
        <v>2024</v>
      </c>
      <c r="K138" s="12">
        <v>2025</v>
      </c>
      <c r="L138" s="12">
        <v>2026</v>
      </c>
      <c r="M138" s="12">
        <v>2027</v>
      </c>
      <c r="N138" s="12">
        <v>2028</v>
      </c>
      <c r="O138" s="12">
        <v>2029</v>
      </c>
      <c r="P138" s="12">
        <v>2030</v>
      </c>
      <c r="Q138" s="12">
        <v>2031</v>
      </c>
      <c r="R138" s="12">
        <v>2032</v>
      </c>
      <c r="S138" s="12">
        <v>2033</v>
      </c>
      <c r="T138" s="12">
        <v>2034</v>
      </c>
      <c r="U138" s="12">
        <v>2035</v>
      </c>
      <c r="V138" s="12">
        <v>2036</v>
      </c>
      <c r="W138" s="12">
        <v>2037</v>
      </c>
      <c r="X138" s="12">
        <v>2038</v>
      </c>
      <c r="Y138" s="12">
        <v>2039</v>
      </c>
      <c r="Z138" s="12">
        <v>2040</v>
      </c>
      <c r="AA138" s="12">
        <v>2041</v>
      </c>
    </row>
    <row r="139" spans="2:27" x14ac:dyDescent="0.2">
      <c r="B139" s="134" t="s">
        <v>0</v>
      </c>
      <c r="C139" s="134"/>
      <c r="D139" s="134"/>
      <c r="E139" s="134"/>
      <c r="F139" s="136"/>
      <c r="G139" s="136" t="s">
        <v>22</v>
      </c>
      <c r="H139" s="109"/>
      <c r="I139" s="109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109"/>
      <c r="Z139" s="109"/>
      <c r="AA139" s="109"/>
    </row>
    <row r="140" spans="2:27" hidden="1" x14ac:dyDescent="0.2">
      <c r="B140" s="134" t="s">
        <v>77</v>
      </c>
      <c r="C140" s="134"/>
      <c r="D140" s="134"/>
      <c r="E140" s="134"/>
      <c r="F140" s="136"/>
      <c r="G140" s="136" t="s">
        <v>22</v>
      </c>
      <c r="H140" s="109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  <c r="Z140" s="109"/>
      <c r="AA140" s="109"/>
    </row>
    <row r="141" spans="2:27" hidden="1" x14ac:dyDescent="0.2">
      <c r="B141" s="134" t="s">
        <v>78</v>
      </c>
      <c r="C141" s="134"/>
      <c r="D141" s="134"/>
      <c r="E141" s="134"/>
      <c r="F141" s="136"/>
      <c r="G141" s="136" t="s">
        <v>22</v>
      </c>
      <c r="H141" s="109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  <c r="Z141" s="109"/>
      <c r="AA141" s="109"/>
    </row>
    <row r="142" spans="2:27" hidden="1" x14ac:dyDescent="0.2">
      <c r="B142" s="134" t="s">
        <v>79</v>
      </c>
      <c r="C142" s="134"/>
      <c r="D142" s="134"/>
      <c r="E142" s="134"/>
      <c r="F142" s="136"/>
      <c r="G142" s="136" t="s">
        <v>22</v>
      </c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109"/>
      <c r="Y142" s="109"/>
      <c r="Z142" s="109"/>
      <c r="AA142" s="109"/>
    </row>
    <row r="143" spans="2:27" hidden="1" x14ac:dyDescent="0.2">
      <c r="B143" s="134" t="s">
        <v>80</v>
      </c>
      <c r="C143" s="134"/>
      <c r="D143" s="134"/>
      <c r="E143" s="134"/>
      <c r="F143" s="136"/>
      <c r="G143" s="136" t="s">
        <v>22</v>
      </c>
      <c r="H143" s="109"/>
      <c r="I143" s="109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109"/>
      <c r="Z143" s="109"/>
      <c r="AA143" s="109"/>
    </row>
    <row r="144" spans="2:27" hidden="1" x14ac:dyDescent="0.2">
      <c r="B144" s="134" t="s">
        <v>81</v>
      </c>
      <c r="C144" s="134"/>
      <c r="D144" s="134"/>
      <c r="E144" s="134"/>
      <c r="F144" s="136"/>
      <c r="G144" s="136" t="s">
        <v>22</v>
      </c>
      <c r="H144" s="109"/>
      <c r="I144" s="109"/>
      <c r="J144" s="109"/>
      <c r="K144" s="109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109"/>
      <c r="Y144" s="109"/>
      <c r="Z144" s="109"/>
      <c r="AA144" s="109"/>
    </row>
    <row r="145" spans="2:27" hidden="1" x14ac:dyDescent="0.2">
      <c r="B145" s="134" t="s">
        <v>82</v>
      </c>
      <c r="C145" s="134"/>
      <c r="D145" s="134"/>
      <c r="E145" s="134"/>
      <c r="F145" s="136"/>
      <c r="G145" s="136" t="s">
        <v>22</v>
      </c>
      <c r="H145" s="109"/>
      <c r="I145" s="109"/>
      <c r="J145" s="109"/>
      <c r="K145" s="109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109"/>
      <c r="Z145" s="109"/>
      <c r="AA145" s="109"/>
    </row>
    <row r="146" spans="2:27" hidden="1" x14ac:dyDescent="0.2">
      <c r="B146" s="134" t="s">
        <v>83</v>
      </c>
      <c r="C146" s="134"/>
      <c r="D146" s="134"/>
      <c r="E146" s="134"/>
      <c r="F146" s="136"/>
      <c r="G146" s="136" t="s">
        <v>22</v>
      </c>
      <c r="H146" s="109"/>
      <c r="I146" s="109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  <c r="X146" s="109"/>
      <c r="Y146" s="109"/>
      <c r="Z146" s="109"/>
      <c r="AA146" s="109"/>
    </row>
    <row r="147" spans="2:27" hidden="1" x14ac:dyDescent="0.2">
      <c r="B147" s="134" t="s">
        <v>84</v>
      </c>
      <c r="C147" s="134"/>
      <c r="D147" s="134"/>
      <c r="E147" s="134"/>
      <c r="F147" s="136"/>
      <c r="G147" s="136" t="s">
        <v>22</v>
      </c>
      <c r="H147" s="109"/>
      <c r="I147" s="109"/>
      <c r="J147" s="109"/>
      <c r="K147" s="109"/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109"/>
      <c r="Y147" s="109"/>
      <c r="Z147" s="109"/>
      <c r="AA147" s="109"/>
    </row>
    <row r="148" spans="2:27" hidden="1" x14ac:dyDescent="0.2">
      <c r="B148" s="134" t="s">
        <v>85</v>
      </c>
      <c r="C148" s="134"/>
      <c r="D148" s="134"/>
      <c r="E148" s="134"/>
      <c r="F148" s="136"/>
      <c r="G148" s="136" t="s">
        <v>22</v>
      </c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  <c r="Z148" s="109"/>
      <c r="AA148" s="109"/>
    </row>
    <row r="149" spans="2:27" s="82" customFormat="1" x14ac:dyDescent="0.2">
      <c r="B149" s="137" t="s">
        <v>101</v>
      </c>
      <c r="C149" s="134"/>
      <c r="D149" s="134"/>
      <c r="E149" s="134"/>
      <c r="F149" s="136"/>
      <c r="G149" s="136" t="s">
        <v>22</v>
      </c>
      <c r="H149" s="123" t="s">
        <v>179</v>
      </c>
      <c r="I149" s="109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109"/>
      <c r="Y149" s="109"/>
      <c r="Z149" s="109"/>
      <c r="AA149" s="109"/>
    </row>
    <row r="150" spans="2:27" s="82" customFormat="1" x14ac:dyDescent="0.2">
      <c r="B150" s="137" t="s">
        <v>102</v>
      </c>
      <c r="C150" s="134"/>
      <c r="D150" s="134"/>
      <c r="E150" s="134"/>
      <c r="F150" s="136"/>
      <c r="G150" s="136" t="s">
        <v>22</v>
      </c>
      <c r="H150" s="123" t="s">
        <v>179</v>
      </c>
      <c r="I150" s="109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  <c r="Z150" s="109"/>
      <c r="AA150" s="109"/>
    </row>
    <row r="151" spans="2:27" x14ac:dyDescent="0.2">
      <c r="G151"/>
    </row>
    <row r="152" spans="2:27" ht="15" x14ac:dyDescent="0.25">
      <c r="B152" s="8" t="s">
        <v>24</v>
      </c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</row>
    <row r="153" spans="2:27" ht="15" x14ac:dyDescent="0.2">
      <c r="B153" s="11" t="s">
        <v>21</v>
      </c>
      <c r="C153" s="11"/>
      <c r="D153" s="11"/>
      <c r="E153" s="11"/>
      <c r="F153" s="15"/>
      <c r="G153" s="15" t="s">
        <v>13</v>
      </c>
      <c r="H153" s="12">
        <v>2022</v>
      </c>
      <c r="I153" s="12">
        <v>2023</v>
      </c>
      <c r="J153" s="12">
        <v>2024</v>
      </c>
      <c r="K153" s="12">
        <v>2025</v>
      </c>
      <c r="L153" s="12">
        <v>2026</v>
      </c>
      <c r="M153" s="12">
        <v>2027</v>
      </c>
      <c r="N153" s="12">
        <v>2028</v>
      </c>
      <c r="O153" s="12">
        <v>2029</v>
      </c>
      <c r="P153" s="12">
        <v>2030</v>
      </c>
      <c r="Q153" s="12">
        <v>2031</v>
      </c>
      <c r="R153" s="12">
        <v>2032</v>
      </c>
      <c r="S153" s="12">
        <v>2033</v>
      </c>
      <c r="T153" s="12">
        <v>2034</v>
      </c>
      <c r="U153" s="12">
        <v>2035</v>
      </c>
      <c r="V153" s="12">
        <v>2036</v>
      </c>
      <c r="W153" s="12">
        <v>2037</v>
      </c>
      <c r="X153" s="12">
        <v>2038</v>
      </c>
      <c r="Y153" s="12">
        <v>2039</v>
      </c>
      <c r="Z153" s="12">
        <v>2040</v>
      </c>
      <c r="AA153" s="12">
        <v>2041</v>
      </c>
    </row>
    <row r="154" spans="2:27" x14ac:dyDescent="0.2">
      <c r="B154" s="134" t="s">
        <v>0</v>
      </c>
      <c r="C154" s="134"/>
      <c r="D154" s="134"/>
      <c r="E154" s="134"/>
      <c r="F154" s="136"/>
      <c r="G154" s="136" t="s">
        <v>22</v>
      </c>
      <c r="H154" s="109"/>
      <c r="I154" s="109"/>
      <c r="J154" s="109"/>
      <c r="K154" s="109"/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  <c r="Z154" s="109"/>
      <c r="AA154" s="109"/>
    </row>
    <row r="155" spans="2:27" hidden="1" x14ac:dyDescent="0.2">
      <c r="B155" s="134" t="s">
        <v>77</v>
      </c>
      <c r="C155" s="134"/>
      <c r="D155" s="134"/>
      <c r="E155" s="134"/>
      <c r="F155" s="136"/>
      <c r="G155" s="136" t="s">
        <v>22</v>
      </c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  <c r="Z155" s="109"/>
      <c r="AA155" s="109"/>
    </row>
    <row r="156" spans="2:27" hidden="1" x14ac:dyDescent="0.2">
      <c r="B156" s="134" t="s">
        <v>78</v>
      </c>
      <c r="C156" s="134"/>
      <c r="D156" s="134"/>
      <c r="E156" s="134"/>
      <c r="F156" s="136"/>
      <c r="G156" s="136" t="s">
        <v>22</v>
      </c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  <c r="Z156" s="109"/>
      <c r="AA156" s="109"/>
    </row>
    <row r="157" spans="2:27" hidden="1" x14ac:dyDescent="0.2">
      <c r="B157" s="134" t="s">
        <v>79</v>
      </c>
      <c r="C157" s="134"/>
      <c r="D157" s="134"/>
      <c r="E157" s="134"/>
      <c r="F157" s="136"/>
      <c r="G157" s="136" t="s">
        <v>22</v>
      </c>
      <c r="H157" s="109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109"/>
      <c r="Z157" s="109"/>
      <c r="AA157" s="109"/>
    </row>
    <row r="158" spans="2:27" hidden="1" x14ac:dyDescent="0.2">
      <c r="B158" s="134" t="s">
        <v>80</v>
      </c>
      <c r="C158" s="134"/>
      <c r="D158" s="134"/>
      <c r="E158" s="134"/>
      <c r="F158" s="136"/>
      <c r="G158" s="136" t="s">
        <v>22</v>
      </c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  <c r="Z158" s="109"/>
      <c r="AA158" s="109"/>
    </row>
    <row r="159" spans="2:27" hidden="1" x14ac:dyDescent="0.2">
      <c r="B159" s="134" t="s">
        <v>81</v>
      </c>
      <c r="C159" s="134"/>
      <c r="D159" s="134"/>
      <c r="E159" s="134"/>
      <c r="F159" s="136"/>
      <c r="G159" s="136" t="s">
        <v>22</v>
      </c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  <c r="Z159" s="109"/>
      <c r="AA159" s="109"/>
    </row>
    <row r="160" spans="2:27" hidden="1" x14ac:dyDescent="0.2">
      <c r="B160" s="134" t="s">
        <v>82</v>
      </c>
      <c r="C160" s="134"/>
      <c r="D160" s="134"/>
      <c r="E160" s="134"/>
      <c r="F160" s="136"/>
      <c r="G160" s="136" t="s">
        <v>22</v>
      </c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109"/>
      <c r="Y160" s="109"/>
      <c r="Z160" s="109"/>
      <c r="AA160" s="109"/>
    </row>
    <row r="161" spans="2:27" hidden="1" x14ac:dyDescent="0.2">
      <c r="B161" s="134" t="s">
        <v>83</v>
      </c>
      <c r="C161" s="134"/>
      <c r="D161" s="134"/>
      <c r="E161" s="134"/>
      <c r="F161" s="136"/>
      <c r="G161" s="136" t="s">
        <v>22</v>
      </c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  <c r="Z161" s="109"/>
      <c r="AA161" s="109"/>
    </row>
    <row r="162" spans="2:27" hidden="1" x14ac:dyDescent="0.2">
      <c r="B162" s="134" t="s">
        <v>84</v>
      </c>
      <c r="C162" s="134"/>
      <c r="D162" s="134"/>
      <c r="E162" s="134"/>
      <c r="F162" s="136"/>
      <c r="G162" s="136" t="s">
        <v>22</v>
      </c>
      <c r="H162" s="109"/>
      <c r="I162" s="109"/>
      <c r="J162" s="109"/>
      <c r="K162" s="109"/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109"/>
      <c r="Y162" s="109"/>
      <c r="Z162" s="109"/>
      <c r="AA162" s="109"/>
    </row>
    <row r="163" spans="2:27" hidden="1" x14ac:dyDescent="0.2">
      <c r="B163" s="134" t="s">
        <v>85</v>
      </c>
      <c r="C163" s="134"/>
      <c r="D163" s="134"/>
      <c r="E163" s="134"/>
      <c r="F163" s="136"/>
      <c r="G163" s="136" t="s">
        <v>22</v>
      </c>
      <c r="H163" s="109"/>
      <c r="I163" s="109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  <c r="Z163" s="109"/>
      <c r="AA163" s="109"/>
    </row>
    <row r="164" spans="2:27" s="82" customFormat="1" x14ac:dyDescent="0.2">
      <c r="B164" s="137" t="s">
        <v>101</v>
      </c>
      <c r="C164" s="134"/>
      <c r="D164" s="134"/>
      <c r="E164" s="134"/>
      <c r="F164" s="136"/>
      <c r="G164" s="136" t="s">
        <v>22</v>
      </c>
      <c r="H164" s="123" t="s">
        <v>179</v>
      </c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  <c r="Z164" s="109"/>
      <c r="AA164" s="109"/>
    </row>
    <row r="165" spans="2:27" s="82" customFormat="1" x14ac:dyDescent="0.2">
      <c r="B165" s="137" t="s">
        <v>102</v>
      </c>
      <c r="C165" s="134"/>
      <c r="D165" s="134"/>
      <c r="E165" s="134"/>
      <c r="F165" s="136"/>
      <c r="G165" s="136" t="s">
        <v>22</v>
      </c>
      <c r="H165" s="123" t="s">
        <v>179</v>
      </c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  <c r="AA165" s="109"/>
    </row>
    <row r="166" spans="2:27" x14ac:dyDescent="0.2">
      <c r="G166"/>
    </row>
    <row r="167" spans="2:27" x14ac:dyDescent="0.2">
      <c r="G167"/>
    </row>
    <row r="168" spans="2:27" ht="19.5" x14ac:dyDescent="0.3">
      <c r="B168" s="2" t="s">
        <v>26</v>
      </c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2:27" x14ac:dyDescent="0.2">
      <c r="G169"/>
    </row>
    <row r="170" spans="2:27" ht="15" x14ac:dyDescent="0.25">
      <c r="B170" s="8" t="s">
        <v>2</v>
      </c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</row>
    <row r="171" spans="2:27" ht="15" x14ac:dyDescent="0.2">
      <c r="B171" s="11" t="s">
        <v>7</v>
      </c>
      <c r="C171" s="11"/>
      <c r="D171" s="18"/>
      <c r="E171" s="18"/>
      <c r="F171" s="15"/>
      <c r="G171" s="15" t="s">
        <v>13</v>
      </c>
      <c r="H171" s="12">
        <v>2022</v>
      </c>
      <c r="I171" s="12">
        <v>2023</v>
      </c>
      <c r="J171" s="12">
        <v>2024</v>
      </c>
      <c r="K171" s="12">
        <v>2025</v>
      </c>
      <c r="L171" s="12">
        <v>2026</v>
      </c>
      <c r="M171" s="12">
        <v>2027</v>
      </c>
      <c r="N171" s="12">
        <v>2028</v>
      </c>
      <c r="O171" s="12">
        <v>2029</v>
      </c>
      <c r="P171" s="12">
        <v>2030</v>
      </c>
      <c r="Q171" s="12">
        <v>2031</v>
      </c>
      <c r="R171" s="12">
        <v>2032</v>
      </c>
      <c r="S171" s="12">
        <v>2033</v>
      </c>
      <c r="T171" s="12">
        <v>2034</v>
      </c>
      <c r="U171" s="12">
        <v>2035</v>
      </c>
      <c r="V171" s="12">
        <v>2036</v>
      </c>
      <c r="W171" s="12">
        <v>2037</v>
      </c>
      <c r="X171" s="12">
        <v>2038</v>
      </c>
      <c r="Y171" s="12">
        <v>2039</v>
      </c>
      <c r="Z171" s="12">
        <v>2040</v>
      </c>
      <c r="AA171" s="12">
        <v>2041</v>
      </c>
    </row>
    <row r="172" spans="2:27" x14ac:dyDescent="0.2">
      <c r="B172" s="134" t="s">
        <v>0</v>
      </c>
      <c r="C172" s="134"/>
      <c r="D172" s="134"/>
      <c r="E172" s="134"/>
      <c r="F172" s="136"/>
      <c r="G172" s="136" t="s">
        <v>22</v>
      </c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  <c r="AA172" s="109"/>
    </row>
    <row r="173" spans="2:27" hidden="1" x14ac:dyDescent="0.2">
      <c r="B173" s="134" t="s">
        <v>77</v>
      </c>
      <c r="C173" s="134"/>
      <c r="D173" s="134"/>
      <c r="E173" s="134"/>
      <c r="F173" s="136"/>
      <c r="G173" s="136" t="s">
        <v>22</v>
      </c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  <c r="AA173" s="109"/>
    </row>
    <row r="174" spans="2:27" hidden="1" x14ac:dyDescent="0.2">
      <c r="B174" s="134" t="s">
        <v>78</v>
      </c>
      <c r="C174" s="134"/>
      <c r="D174" s="134"/>
      <c r="E174" s="134"/>
      <c r="F174" s="136"/>
      <c r="G174" s="136" t="s">
        <v>22</v>
      </c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  <c r="AA174" s="109"/>
    </row>
    <row r="175" spans="2:27" hidden="1" x14ac:dyDescent="0.2">
      <c r="B175" s="134" t="s">
        <v>79</v>
      </c>
      <c r="C175" s="134"/>
      <c r="D175" s="134"/>
      <c r="E175" s="134"/>
      <c r="F175" s="136"/>
      <c r="G175" s="136" t="s">
        <v>22</v>
      </c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  <c r="AA175" s="109"/>
    </row>
    <row r="176" spans="2:27" hidden="1" x14ac:dyDescent="0.2">
      <c r="B176" s="134" t="s">
        <v>80</v>
      </c>
      <c r="C176" s="134"/>
      <c r="D176" s="134"/>
      <c r="E176" s="134"/>
      <c r="F176" s="136"/>
      <c r="G176" s="136" t="s">
        <v>22</v>
      </c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  <c r="AA176" s="109"/>
    </row>
    <row r="177" spans="2:27" hidden="1" x14ac:dyDescent="0.2">
      <c r="B177" s="134" t="s">
        <v>81</v>
      </c>
      <c r="C177" s="134"/>
      <c r="D177" s="134"/>
      <c r="E177" s="134"/>
      <c r="F177" s="136"/>
      <c r="G177" s="136" t="s">
        <v>22</v>
      </c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</row>
    <row r="178" spans="2:27" hidden="1" x14ac:dyDescent="0.2">
      <c r="B178" s="134" t="s">
        <v>82</v>
      </c>
      <c r="C178" s="134"/>
      <c r="D178" s="134"/>
      <c r="E178" s="134"/>
      <c r="F178" s="136"/>
      <c r="G178" s="136" t="s">
        <v>22</v>
      </c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</row>
    <row r="179" spans="2:27" hidden="1" x14ac:dyDescent="0.2">
      <c r="B179" s="134" t="s">
        <v>83</v>
      </c>
      <c r="C179" s="134"/>
      <c r="D179" s="134"/>
      <c r="E179" s="134"/>
      <c r="F179" s="136"/>
      <c r="G179" s="136" t="s">
        <v>22</v>
      </c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  <c r="AA179" s="109"/>
    </row>
    <row r="180" spans="2:27" hidden="1" x14ac:dyDescent="0.2">
      <c r="B180" s="134" t="s">
        <v>84</v>
      </c>
      <c r="C180" s="134"/>
      <c r="D180" s="134"/>
      <c r="E180" s="134"/>
      <c r="F180" s="136"/>
      <c r="G180" s="136" t="s">
        <v>22</v>
      </c>
      <c r="H180" s="109"/>
      <c r="I180" s="109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  <c r="X180" s="109"/>
      <c r="Y180" s="109"/>
      <c r="Z180" s="109"/>
      <c r="AA180" s="109"/>
    </row>
    <row r="181" spans="2:27" hidden="1" x14ac:dyDescent="0.2">
      <c r="B181" s="134" t="s">
        <v>85</v>
      </c>
      <c r="C181" s="134"/>
      <c r="D181" s="134"/>
      <c r="E181" s="134"/>
      <c r="F181" s="136"/>
      <c r="G181" s="136" t="s">
        <v>22</v>
      </c>
      <c r="H181" s="109"/>
      <c r="I181" s="109"/>
      <c r="J181" s="109"/>
      <c r="K181" s="109"/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09"/>
      <c r="W181" s="109"/>
      <c r="X181" s="109"/>
      <c r="Y181" s="109"/>
      <c r="Z181" s="109"/>
      <c r="AA181" s="109"/>
    </row>
    <row r="182" spans="2:27" s="82" customFormat="1" x14ac:dyDescent="0.2">
      <c r="B182" s="137" t="s">
        <v>101</v>
      </c>
      <c r="C182" s="134"/>
      <c r="D182" s="134"/>
      <c r="E182" s="134"/>
      <c r="F182" s="136"/>
      <c r="G182" s="136" t="s">
        <v>22</v>
      </c>
      <c r="H182" s="123" t="s">
        <v>179</v>
      </c>
      <c r="I182" s="109"/>
      <c r="J182" s="109"/>
      <c r="K182" s="109"/>
      <c r="L182" s="109"/>
      <c r="M182" s="109"/>
      <c r="N182" s="109"/>
      <c r="O182" s="109"/>
      <c r="P182" s="109"/>
      <c r="Q182" s="109"/>
      <c r="R182" s="109"/>
      <c r="S182" s="109"/>
      <c r="T182" s="109"/>
      <c r="U182" s="109"/>
      <c r="V182" s="109"/>
      <c r="W182" s="109"/>
      <c r="X182" s="109"/>
      <c r="Y182" s="109"/>
      <c r="Z182" s="109"/>
      <c r="AA182" s="109"/>
    </row>
    <row r="183" spans="2:27" s="82" customFormat="1" x14ac:dyDescent="0.2">
      <c r="B183" s="137" t="s">
        <v>102</v>
      </c>
      <c r="C183" s="134"/>
      <c r="D183" s="134"/>
      <c r="E183" s="134"/>
      <c r="F183" s="136"/>
      <c r="G183" s="136" t="s">
        <v>22</v>
      </c>
      <c r="H183" s="123" t="s">
        <v>179</v>
      </c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  <c r="AA183" s="109"/>
    </row>
    <row r="184" spans="2:27" x14ac:dyDescent="0.2">
      <c r="G184"/>
    </row>
    <row r="185" spans="2:27" ht="15" x14ac:dyDescent="0.25">
      <c r="B185" s="8" t="s">
        <v>3</v>
      </c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</row>
    <row r="186" spans="2:27" ht="15" x14ac:dyDescent="0.2">
      <c r="B186" s="11" t="s">
        <v>7</v>
      </c>
      <c r="C186" s="11"/>
      <c r="D186" s="18"/>
      <c r="E186" s="18"/>
      <c r="F186" s="15"/>
      <c r="G186" s="15" t="s">
        <v>13</v>
      </c>
      <c r="H186" s="12">
        <v>2022</v>
      </c>
      <c r="I186" s="12">
        <v>2023</v>
      </c>
      <c r="J186" s="12">
        <v>2024</v>
      </c>
      <c r="K186" s="12">
        <v>2025</v>
      </c>
      <c r="L186" s="12">
        <v>2026</v>
      </c>
      <c r="M186" s="12">
        <v>2027</v>
      </c>
      <c r="N186" s="12">
        <v>2028</v>
      </c>
      <c r="O186" s="12">
        <v>2029</v>
      </c>
      <c r="P186" s="12">
        <v>2030</v>
      </c>
      <c r="Q186" s="12">
        <v>2031</v>
      </c>
      <c r="R186" s="12">
        <v>2032</v>
      </c>
      <c r="S186" s="12">
        <v>2033</v>
      </c>
      <c r="T186" s="12">
        <v>2034</v>
      </c>
      <c r="U186" s="12">
        <v>2035</v>
      </c>
      <c r="V186" s="12">
        <v>2036</v>
      </c>
      <c r="W186" s="12">
        <v>2037</v>
      </c>
      <c r="X186" s="12">
        <v>2038</v>
      </c>
      <c r="Y186" s="12">
        <v>2039</v>
      </c>
      <c r="Z186" s="12">
        <v>2040</v>
      </c>
      <c r="AA186" s="12">
        <v>2041</v>
      </c>
    </row>
    <row r="187" spans="2:27" x14ac:dyDescent="0.2">
      <c r="B187" s="134" t="s">
        <v>0</v>
      </c>
      <c r="C187" s="134"/>
      <c r="D187" s="134"/>
      <c r="E187" s="134"/>
      <c r="F187" s="136"/>
      <c r="G187" s="136" t="s">
        <v>22</v>
      </c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  <c r="AA187" s="109"/>
    </row>
    <row r="188" spans="2:27" hidden="1" x14ac:dyDescent="0.2">
      <c r="B188" s="134" t="s">
        <v>77</v>
      </c>
      <c r="C188" s="134"/>
      <c r="D188" s="134"/>
      <c r="E188" s="134"/>
      <c r="F188" s="136"/>
      <c r="G188" s="136" t="s">
        <v>22</v>
      </c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  <c r="Z188" s="109"/>
      <c r="AA188" s="109"/>
    </row>
    <row r="189" spans="2:27" hidden="1" x14ac:dyDescent="0.2">
      <c r="B189" s="134" t="s">
        <v>78</v>
      </c>
      <c r="C189" s="134"/>
      <c r="D189" s="134"/>
      <c r="E189" s="134"/>
      <c r="F189" s="136"/>
      <c r="G189" s="136" t="s">
        <v>22</v>
      </c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  <c r="Z189" s="109"/>
      <c r="AA189" s="109"/>
    </row>
    <row r="190" spans="2:27" hidden="1" x14ac:dyDescent="0.2">
      <c r="B190" s="134" t="s">
        <v>79</v>
      </c>
      <c r="C190" s="134"/>
      <c r="D190" s="134"/>
      <c r="E190" s="134"/>
      <c r="F190" s="136"/>
      <c r="G190" s="136" t="s">
        <v>22</v>
      </c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  <c r="Z190" s="109"/>
      <c r="AA190" s="109"/>
    </row>
    <row r="191" spans="2:27" hidden="1" x14ac:dyDescent="0.2">
      <c r="B191" s="134" t="s">
        <v>80</v>
      </c>
      <c r="C191" s="134"/>
      <c r="D191" s="134"/>
      <c r="E191" s="134"/>
      <c r="F191" s="136"/>
      <c r="G191" s="136" t="s">
        <v>22</v>
      </c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  <c r="Z191" s="109"/>
      <c r="AA191" s="109"/>
    </row>
    <row r="192" spans="2:27" hidden="1" x14ac:dyDescent="0.2">
      <c r="B192" s="134" t="s">
        <v>81</v>
      </c>
      <c r="C192" s="134"/>
      <c r="D192" s="134"/>
      <c r="E192" s="134"/>
      <c r="F192" s="136"/>
      <c r="G192" s="136" t="s">
        <v>22</v>
      </c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  <c r="Z192" s="109"/>
      <c r="AA192" s="109"/>
    </row>
    <row r="193" spans="2:27" hidden="1" x14ac:dyDescent="0.2">
      <c r="B193" s="134" t="s">
        <v>82</v>
      </c>
      <c r="C193" s="134"/>
      <c r="D193" s="134"/>
      <c r="E193" s="134"/>
      <c r="F193" s="136"/>
      <c r="G193" s="136" t="s">
        <v>22</v>
      </c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  <c r="Z193" s="109"/>
      <c r="AA193" s="109"/>
    </row>
    <row r="194" spans="2:27" hidden="1" x14ac:dyDescent="0.2">
      <c r="B194" s="134" t="s">
        <v>83</v>
      </c>
      <c r="C194" s="134"/>
      <c r="D194" s="134"/>
      <c r="E194" s="134"/>
      <c r="F194" s="136"/>
      <c r="G194" s="136" t="s">
        <v>22</v>
      </c>
      <c r="H194" s="109"/>
      <c r="I194" s="109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  <c r="Z194" s="109"/>
      <c r="AA194" s="109"/>
    </row>
    <row r="195" spans="2:27" hidden="1" x14ac:dyDescent="0.2">
      <c r="B195" s="134" t="s">
        <v>84</v>
      </c>
      <c r="C195" s="134"/>
      <c r="D195" s="134"/>
      <c r="E195" s="134"/>
      <c r="F195" s="136"/>
      <c r="G195" s="136" t="s">
        <v>22</v>
      </c>
      <c r="H195" s="109"/>
      <c r="I195" s="109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109"/>
      <c r="Z195" s="109"/>
      <c r="AA195" s="109"/>
    </row>
    <row r="196" spans="2:27" hidden="1" x14ac:dyDescent="0.2">
      <c r="B196" s="134" t="s">
        <v>85</v>
      </c>
      <c r="C196" s="134"/>
      <c r="D196" s="134"/>
      <c r="E196" s="134"/>
      <c r="F196" s="136"/>
      <c r="G196" s="136" t="s">
        <v>22</v>
      </c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109"/>
      <c r="Z196" s="109"/>
      <c r="AA196" s="109"/>
    </row>
    <row r="197" spans="2:27" s="82" customFormat="1" x14ac:dyDescent="0.2">
      <c r="B197" s="137" t="s">
        <v>101</v>
      </c>
      <c r="C197" s="134"/>
      <c r="D197" s="134"/>
      <c r="E197" s="134"/>
      <c r="F197" s="136"/>
      <c r="G197" s="136" t="s">
        <v>22</v>
      </c>
      <c r="H197" s="123" t="s">
        <v>179</v>
      </c>
      <c r="I197" s="109"/>
      <c r="J197" s="109"/>
      <c r="K197" s="109"/>
      <c r="L197" s="109"/>
      <c r="M197" s="109"/>
      <c r="N197" s="109"/>
      <c r="O197" s="109"/>
      <c r="P197" s="109"/>
      <c r="Q197" s="109"/>
      <c r="R197" s="109"/>
      <c r="S197" s="109"/>
      <c r="T197" s="109"/>
      <c r="U197" s="109"/>
      <c r="V197" s="109"/>
      <c r="W197" s="109"/>
      <c r="X197" s="109"/>
      <c r="Y197" s="109"/>
      <c r="Z197" s="109"/>
      <c r="AA197" s="109"/>
    </row>
    <row r="198" spans="2:27" s="82" customFormat="1" x14ac:dyDescent="0.2">
      <c r="B198" s="137" t="s">
        <v>102</v>
      </c>
      <c r="C198" s="134"/>
      <c r="D198" s="134"/>
      <c r="E198" s="134"/>
      <c r="F198" s="136"/>
      <c r="G198" s="136" t="s">
        <v>22</v>
      </c>
      <c r="H198" s="123" t="s">
        <v>179</v>
      </c>
      <c r="I198" s="109"/>
      <c r="J198" s="109"/>
      <c r="K198" s="109"/>
      <c r="L198" s="109"/>
      <c r="M198" s="109"/>
      <c r="N198" s="109"/>
      <c r="O198" s="109"/>
      <c r="P198" s="109"/>
      <c r="Q198" s="109"/>
      <c r="R198" s="109"/>
      <c r="S198" s="109"/>
      <c r="T198" s="109"/>
      <c r="U198" s="109"/>
      <c r="V198" s="109"/>
      <c r="W198" s="109"/>
      <c r="X198" s="109"/>
      <c r="Y198" s="109"/>
      <c r="Z198" s="109"/>
      <c r="AA198" s="109"/>
    </row>
    <row r="199" spans="2:27" x14ac:dyDescent="0.2">
      <c r="G199"/>
    </row>
    <row r="200" spans="2:27" ht="15" x14ac:dyDescent="0.25">
      <c r="B200" s="8" t="s">
        <v>157</v>
      </c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</row>
    <row r="201" spans="2:27" ht="15" x14ac:dyDescent="0.2">
      <c r="B201" s="11" t="s">
        <v>7</v>
      </c>
      <c r="C201" s="11"/>
      <c r="D201" s="18"/>
      <c r="E201" s="18"/>
      <c r="F201" s="15"/>
      <c r="G201" s="15" t="s">
        <v>13</v>
      </c>
      <c r="H201" s="12">
        <v>2022</v>
      </c>
      <c r="I201" s="12">
        <v>2023</v>
      </c>
      <c r="J201" s="12">
        <v>2024</v>
      </c>
      <c r="K201" s="12">
        <v>2025</v>
      </c>
      <c r="L201" s="12">
        <v>2026</v>
      </c>
      <c r="M201" s="12">
        <v>2027</v>
      </c>
      <c r="N201" s="12">
        <v>2028</v>
      </c>
      <c r="O201" s="12">
        <v>2029</v>
      </c>
      <c r="P201" s="12">
        <v>2030</v>
      </c>
      <c r="Q201" s="12">
        <v>2031</v>
      </c>
      <c r="R201" s="12">
        <v>2032</v>
      </c>
      <c r="S201" s="12">
        <v>2033</v>
      </c>
      <c r="T201" s="12">
        <v>2034</v>
      </c>
      <c r="U201" s="12">
        <v>2035</v>
      </c>
      <c r="V201" s="12">
        <v>2036</v>
      </c>
      <c r="W201" s="12">
        <v>2037</v>
      </c>
      <c r="X201" s="12">
        <v>2038</v>
      </c>
      <c r="Y201" s="12">
        <v>2039</v>
      </c>
      <c r="Z201" s="12">
        <v>2040</v>
      </c>
      <c r="AA201" s="12">
        <v>2041</v>
      </c>
    </row>
    <row r="202" spans="2:27" x14ac:dyDescent="0.2">
      <c r="B202" s="134" t="s">
        <v>0</v>
      </c>
      <c r="C202" s="134"/>
      <c r="D202" s="134"/>
      <c r="E202" s="134"/>
      <c r="F202" s="136"/>
      <c r="G202" s="136" t="s">
        <v>22</v>
      </c>
      <c r="H202" s="109"/>
      <c r="I202" s="109"/>
      <c r="J202" s="109"/>
      <c r="K202" s="109"/>
      <c r="L202" s="109"/>
      <c r="M202" s="109"/>
      <c r="N202" s="109"/>
      <c r="O202" s="109"/>
      <c r="P202" s="109"/>
      <c r="Q202" s="109"/>
      <c r="R202" s="109"/>
      <c r="S202" s="109"/>
      <c r="T202" s="109"/>
      <c r="U202" s="109"/>
      <c r="V202" s="109"/>
      <c r="W202" s="109"/>
      <c r="X202" s="109"/>
      <c r="Y202" s="109"/>
      <c r="Z202" s="109"/>
      <c r="AA202" s="109"/>
    </row>
    <row r="203" spans="2:27" hidden="1" x14ac:dyDescent="0.2">
      <c r="B203" s="134" t="s">
        <v>77</v>
      </c>
      <c r="C203" s="134"/>
      <c r="D203" s="134"/>
      <c r="E203" s="134"/>
      <c r="F203" s="136"/>
      <c r="G203" s="136" t="s">
        <v>22</v>
      </c>
      <c r="H203" s="109"/>
      <c r="I203" s="109"/>
      <c r="J203" s="109"/>
      <c r="K203" s="109"/>
      <c r="L203" s="109"/>
      <c r="M203" s="109"/>
      <c r="N203" s="109"/>
      <c r="O203" s="109"/>
      <c r="P203" s="109"/>
      <c r="Q203" s="109"/>
      <c r="R203" s="109"/>
      <c r="S203" s="109"/>
      <c r="T203" s="109"/>
      <c r="U203" s="109"/>
      <c r="V203" s="109"/>
      <c r="W203" s="109"/>
      <c r="X203" s="109"/>
      <c r="Y203" s="109"/>
      <c r="Z203" s="109"/>
      <c r="AA203" s="109"/>
    </row>
    <row r="204" spans="2:27" hidden="1" x14ac:dyDescent="0.2">
      <c r="B204" s="134" t="s">
        <v>78</v>
      </c>
      <c r="C204" s="134"/>
      <c r="D204" s="134"/>
      <c r="E204" s="134"/>
      <c r="F204" s="136"/>
      <c r="G204" s="136" t="s">
        <v>22</v>
      </c>
      <c r="H204" s="109"/>
      <c r="I204" s="109"/>
      <c r="J204" s="109"/>
      <c r="K204" s="109"/>
      <c r="L204" s="109"/>
      <c r="M204" s="109"/>
      <c r="N204" s="109"/>
      <c r="O204" s="109"/>
      <c r="P204" s="109"/>
      <c r="Q204" s="109"/>
      <c r="R204" s="109"/>
      <c r="S204" s="109"/>
      <c r="T204" s="109"/>
      <c r="U204" s="109"/>
      <c r="V204" s="109"/>
      <c r="W204" s="109"/>
      <c r="X204" s="109"/>
      <c r="Y204" s="109"/>
      <c r="Z204" s="109"/>
      <c r="AA204" s="109"/>
    </row>
    <row r="205" spans="2:27" hidden="1" x14ac:dyDescent="0.2">
      <c r="B205" s="134" t="s">
        <v>79</v>
      </c>
      <c r="C205" s="134"/>
      <c r="D205" s="134"/>
      <c r="E205" s="134"/>
      <c r="F205" s="136"/>
      <c r="G205" s="136" t="s">
        <v>22</v>
      </c>
      <c r="H205" s="109"/>
      <c r="I205" s="109"/>
      <c r="J205" s="109"/>
      <c r="K205" s="109"/>
      <c r="L205" s="109"/>
      <c r="M205" s="109"/>
      <c r="N205" s="109"/>
      <c r="O205" s="109"/>
      <c r="P205" s="109"/>
      <c r="Q205" s="109"/>
      <c r="R205" s="109"/>
      <c r="S205" s="109"/>
      <c r="T205" s="109"/>
      <c r="U205" s="109"/>
      <c r="V205" s="109"/>
      <c r="W205" s="109"/>
      <c r="X205" s="109"/>
      <c r="Y205" s="109"/>
      <c r="Z205" s="109"/>
      <c r="AA205" s="109"/>
    </row>
    <row r="206" spans="2:27" hidden="1" x14ac:dyDescent="0.2">
      <c r="B206" s="134" t="s">
        <v>80</v>
      </c>
      <c r="C206" s="134"/>
      <c r="D206" s="134"/>
      <c r="E206" s="134"/>
      <c r="F206" s="136"/>
      <c r="G206" s="136" t="s">
        <v>22</v>
      </c>
      <c r="H206" s="109"/>
      <c r="I206" s="109"/>
      <c r="J206" s="109"/>
      <c r="K206" s="109"/>
      <c r="L206" s="109"/>
      <c r="M206" s="109"/>
      <c r="N206" s="109"/>
      <c r="O206" s="109"/>
      <c r="P206" s="109"/>
      <c r="Q206" s="109"/>
      <c r="R206" s="109"/>
      <c r="S206" s="109"/>
      <c r="T206" s="109"/>
      <c r="U206" s="109"/>
      <c r="V206" s="109"/>
      <c r="W206" s="109"/>
      <c r="X206" s="109"/>
      <c r="Y206" s="109"/>
      <c r="Z206" s="109"/>
      <c r="AA206" s="109"/>
    </row>
    <row r="207" spans="2:27" hidden="1" x14ac:dyDescent="0.2">
      <c r="B207" s="134" t="s">
        <v>81</v>
      </c>
      <c r="C207" s="134"/>
      <c r="D207" s="134"/>
      <c r="E207" s="134"/>
      <c r="F207" s="136"/>
      <c r="G207" s="136" t="s">
        <v>22</v>
      </c>
      <c r="H207" s="109"/>
      <c r="I207" s="109"/>
      <c r="J207" s="109"/>
      <c r="K207" s="109"/>
      <c r="L207" s="109"/>
      <c r="M207" s="109"/>
      <c r="N207" s="109"/>
      <c r="O207" s="109"/>
      <c r="P207" s="109"/>
      <c r="Q207" s="109"/>
      <c r="R207" s="109"/>
      <c r="S207" s="109"/>
      <c r="T207" s="109"/>
      <c r="U207" s="109"/>
      <c r="V207" s="109"/>
      <c r="W207" s="109"/>
      <c r="X207" s="109"/>
      <c r="Y207" s="109"/>
      <c r="Z207" s="109"/>
      <c r="AA207" s="109"/>
    </row>
    <row r="208" spans="2:27" hidden="1" x14ac:dyDescent="0.2">
      <c r="B208" s="134" t="s">
        <v>82</v>
      </c>
      <c r="C208" s="134"/>
      <c r="D208" s="134"/>
      <c r="E208" s="134"/>
      <c r="F208" s="136"/>
      <c r="G208" s="136" t="s">
        <v>22</v>
      </c>
      <c r="H208" s="109"/>
      <c r="I208" s="109"/>
      <c r="J208" s="109"/>
      <c r="K208" s="109"/>
      <c r="L208" s="109"/>
      <c r="M208" s="109"/>
      <c r="N208" s="109"/>
      <c r="O208" s="109"/>
      <c r="P208" s="109"/>
      <c r="Q208" s="109"/>
      <c r="R208" s="109"/>
      <c r="S208" s="109"/>
      <c r="T208" s="109"/>
      <c r="U208" s="109"/>
      <c r="V208" s="109"/>
      <c r="W208" s="109"/>
      <c r="X208" s="109"/>
      <c r="Y208" s="109"/>
      <c r="Z208" s="109"/>
      <c r="AA208" s="109"/>
    </row>
    <row r="209" spans="2:27" hidden="1" x14ac:dyDescent="0.2">
      <c r="B209" s="134" t="s">
        <v>83</v>
      </c>
      <c r="C209" s="134"/>
      <c r="D209" s="134"/>
      <c r="E209" s="134"/>
      <c r="F209" s="136"/>
      <c r="G209" s="136" t="s">
        <v>22</v>
      </c>
      <c r="H209" s="109"/>
      <c r="I209" s="109"/>
      <c r="J209" s="109"/>
      <c r="K209" s="109"/>
      <c r="L209" s="109"/>
      <c r="M209" s="109"/>
      <c r="N209" s="109"/>
      <c r="O209" s="109"/>
      <c r="P209" s="109"/>
      <c r="Q209" s="109"/>
      <c r="R209" s="109"/>
      <c r="S209" s="109"/>
      <c r="T209" s="109"/>
      <c r="U209" s="109"/>
      <c r="V209" s="109"/>
      <c r="W209" s="109"/>
      <c r="X209" s="109"/>
      <c r="Y209" s="109"/>
      <c r="Z209" s="109"/>
      <c r="AA209" s="109"/>
    </row>
    <row r="210" spans="2:27" hidden="1" x14ac:dyDescent="0.2">
      <c r="B210" s="134" t="s">
        <v>84</v>
      </c>
      <c r="C210" s="134"/>
      <c r="D210" s="134"/>
      <c r="E210" s="134"/>
      <c r="F210" s="136"/>
      <c r="G210" s="136" t="s">
        <v>22</v>
      </c>
      <c r="H210" s="109"/>
      <c r="I210" s="109"/>
      <c r="J210" s="109"/>
      <c r="K210" s="109"/>
      <c r="L210" s="109"/>
      <c r="M210" s="109"/>
      <c r="N210" s="109"/>
      <c r="O210" s="109"/>
      <c r="P210" s="109"/>
      <c r="Q210" s="109"/>
      <c r="R210" s="109"/>
      <c r="S210" s="109"/>
      <c r="T210" s="109"/>
      <c r="U210" s="109"/>
      <c r="V210" s="109"/>
      <c r="W210" s="109"/>
      <c r="X210" s="109"/>
      <c r="Y210" s="109"/>
      <c r="Z210" s="109"/>
      <c r="AA210" s="109"/>
    </row>
    <row r="211" spans="2:27" hidden="1" x14ac:dyDescent="0.2">
      <c r="B211" s="134" t="s">
        <v>85</v>
      </c>
      <c r="C211" s="134"/>
      <c r="D211" s="134"/>
      <c r="E211" s="134"/>
      <c r="F211" s="136"/>
      <c r="G211" s="136" t="s">
        <v>22</v>
      </c>
      <c r="H211" s="109"/>
      <c r="I211" s="109"/>
      <c r="J211" s="109"/>
      <c r="K211" s="109"/>
      <c r="L211" s="109"/>
      <c r="M211" s="109"/>
      <c r="N211" s="109"/>
      <c r="O211" s="109"/>
      <c r="P211" s="109"/>
      <c r="Q211" s="109"/>
      <c r="R211" s="109"/>
      <c r="S211" s="109"/>
      <c r="T211" s="109"/>
      <c r="U211" s="109"/>
      <c r="V211" s="109"/>
      <c r="W211" s="109"/>
      <c r="X211" s="109"/>
      <c r="Y211" s="109"/>
      <c r="Z211" s="109"/>
      <c r="AA211" s="109"/>
    </row>
    <row r="212" spans="2:27" s="82" customFormat="1" x14ac:dyDescent="0.2">
      <c r="B212" s="137" t="s">
        <v>101</v>
      </c>
      <c r="C212" s="134"/>
      <c r="D212" s="134"/>
      <c r="E212" s="134"/>
      <c r="F212" s="136"/>
      <c r="G212" s="136" t="s">
        <v>22</v>
      </c>
      <c r="H212" s="123" t="s">
        <v>179</v>
      </c>
      <c r="I212" s="109"/>
      <c r="J212" s="109"/>
      <c r="K212" s="109"/>
      <c r="L212" s="109"/>
      <c r="M212" s="109"/>
      <c r="N212" s="109"/>
      <c r="O212" s="109"/>
      <c r="P212" s="109"/>
      <c r="Q212" s="109"/>
      <c r="R212" s="109"/>
      <c r="S212" s="109"/>
      <c r="T212" s="109"/>
      <c r="U212" s="109"/>
      <c r="V212" s="109"/>
      <c r="W212" s="109"/>
      <c r="X212" s="109"/>
      <c r="Y212" s="109"/>
      <c r="Z212" s="109"/>
      <c r="AA212" s="109"/>
    </row>
    <row r="213" spans="2:27" s="82" customFormat="1" x14ac:dyDescent="0.2">
      <c r="B213" s="137" t="s">
        <v>102</v>
      </c>
      <c r="C213" s="134"/>
      <c r="D213" s="134"/>
      <c r="E213" s="134"/>
      <c r="F213" s="136"/>
      <c r="G213" s="136" t="s">
        <v>22</v>
      </c>
      <c r="H213" s="123" t="s">
        <v>179</v>
      </c>
      <c r="I213" s="109"/>
      <c r="J213" s="109"/>
      <c r="K213" s="109"/>
      <c r="L213" s="109"/>
      <c r="M213" s="109"/>
      <c r="N213" s="109"/>
      <c r="O213" s="109"/>
      <c r="P213" s="109"/>
      <c r="Q213" s="109"/>
      <c r="R213" s="109"/>
      <c r="S213" s="109"/>
      <c r="T213" s="109"/>
      <c r="U213" s="109"/>
      <c r="V213" s="109"/>
      <c r="W213" s="109"/>
      <c r="X213" s="109"/>
      <c r="Y213" s="109"/>
      <c r="Z213" s="109"/>
      <c r="AA213" s="109"/>
    </row>
    <row r="214" spans="2:27" ht="15" x14ac:dyDescent="0.25">
      <c r="B214" s="63"/>
      <c r="G214"/>
    </row>
    <row r="215" spans="2:27" ht="15" x14ac:dyDescent="0.25">
      <c r="B215" s="8" t="s">
        <v>156</v>
      </c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</row>
    <row r="216" spans="2:27" ht="15" x14ac:dyDescent="0.2">
      <c r="B216" s="11" t="s">
        <v>7</v>
      </c>
      <c r="C216" s="11"/>
      <c r="D216" s="18" t="s">
        <v>27</v>
      </c>
      <c r="E216" s="18" t="s">
        <v>76</v>
      </c>
      <c r="F216" s="15"/>
      <c r="G216" s="15" t="s">
        <v>13</v>
      </c>
      <c r="H216" s="12">
        <v>2022</v>
      </c>
      <c r="I216" s="12">
        <v>2023</v>
      </c>
      <c r="J216" s="12">
        <v>2024</v>
      </c>
      <c r="K216" s="12">
        <v>2025</v>
      </c>
      <c r="L216" s="12">
        <v>2026</v>
      </c>
      <c r="M216" s="12">
        <v>2027</v>
      </c>
      <c r="N216" s="12">
        <v>2028</v>
      </c>
      <c r="O216" s="12">
        <v>2029</v>
      </c>
      <c r="P216" s="12">
        <v>2030</v>
      </c>
      <c r="Q216" s="12">
        <v>2031</v>
      </c>
      <c r="R216" s="12">
        <v>2032</v>
      </c>
      <c r="S216" s="12">
        <v>2033</v>
      </c>
      <c r="T216" s="12">
        <v>2034</v>
      </c>
      <c r="U216" s="12">
        <v>2035</v>
      </c>
      <c r="V216" s="12">
        <v>2036</v>
      </c>
      <c r="W216" s="12">
        <v>2037</v>
      </c>
      <c r="X216" s="12">
        <v>2038</v>
      </c>
      <c r="Y216" s="12">
        <v>2039</v>
      </c>
      <c r="Z216" s="12">
        <v>2040</v>
      </c>
      <c r="AA216" s="12">
        <v>2041</v>
      </c>
    </row>
    <row r="217" spans="2:27" x14ac:dyDescent="0.2">
      <c r="B217" s="134" t="s">
        <v>0</v>
      </c>
      <c r="C217" s="134"/>
      <c r="D217" s="134"/>
      <c r="E217" s="134"/>
      <c r="F217" s="136"/>
      <c r="G217" s="136" t="s">
        <v>73</v>
      </c>
      <c r="H217" s="109">
        <v>0</v>
      </c>
      <c r="I217" s="109">
        <v>23.048989919182141</v>
      </c>
      <c r="J217" s="109">
        <v>64.814654454387465</v>
      </c>
      <c r="K217" s="109">
        <v>433.7697914402234</v>
      </c>
      <c r="L217" s="109">
        <v>4248.0859934914724</v>
      </c>
      <c r="M217" s="109">
        <v>4384.9586100624092</v>
      </c>
      <c r="N217" s="109">
        <v>4503.1613139290639</v>
      </c>
      <c r="O217" s="109">
        <v>6249.1593866205303</v>
      </c>
      <c r="P217" s="109">
        <v>0</v>
      </c>
      <c r="Q217" s="109">
        <v>0</v>
      </c>
      <c r="R217" s="109">
        <v>0</v>
      </c>
      <c r="S217" s="109">
        <v>0</v>
      </c>
      <c r="T217" s="109">
        <v>0</v>
      </c>
      <c r="U217" s="109">
        <v>0</v>
      </c>
      <c r="V217" s="109">
        <v>0</v>
      </c>
      <c r="W217" s="109">
        <v>0</v>
      </c>
      <c r="X217" s="109">
        <v>0</v>
      </c>
      <c r="Y217" s="109">
        <v>0</v>
      </c>
      <c r="Z217" s="109">
        <v>0</v>
      </c>
      <c r="AA217" s="109">
        <v>0</v>
      </c>
    </row>
    <row r="218" spans="2:27" x14ac:dyDescent="0.2">
      <c r="B218" s="134" t="s">
        <v>77</v>
      </c>
      <c r="C218" s="134"/>
      <c r="D218" s="134"/>
      <c r="E218" s="134"/>
      <c r="F218" s="136"/>
      <c r="G218" s="136" t="s">
        <v>73</v>
      </c>
      <c r="H218" s="109">
        <v>0</v>
      </c>
      <c r="I218" s="109">
        <v>23.048989919182141</v>
      </c>
      <c r="J218" s="109">
        <v>64.814654454387465</v>
      </c>
      <c r="K218" s="109">
        <v>433.7697914402234</v>
      </c>
      <c r="L218" s="109">
        <v>4248.0859934914724</v>
      </c>
      <c r="M218" s="109">
        <v>4384.9586100624092</v>
      </c>
      <c r="N218" s="109">
        <v>2251.580656964532</v>
      </c>
      <c r="O218" s="109">
        <v>0</v>
      </c>
      <c r="P218" s="109">
        <v>0</v>
      </c>
      <c r="Q218" s="109">
        <v>0</v>
      </c>
      <c r="R218" s="109">
        <v>0</v>
      </c>
      <c r="S218" s="109">
        <v>0</v>
      </c>
      <c r="T218" s="109">
        <v>0</v>
      </c>
      <c r="U218" s="109">
        <v>0</v>
      </c>
      <c r="V218" s="109">
        <v>0</v>
      </c>
      <c r="W218" s="109">
        <v>0</v>
      </c>
      <c r="X218" s="109">
        <v>0</v>
      </c>
      <c r="Y218" s="109">
        <v>0</v>
      </c>
      <c r="Z218" s="109">
        <v>0</v>
      </c>
      <c r="AA218" s="109">
        <v>0</v>
      </c>
    </row>
    <row r="219" spans="2:27" x14ac:dyDescent="0.2">
      <c r="B219" s="134" t="s">
        <v>78</v>
      </c>
      <c r="C219" s="134"/>
      <c r="D219" s="134"/>
      <c r="E219" s="134"/>
      <c r="F219" s="136"/>
      <c r="G219" s="136" t="s">
        <v>73</v>
      </c>
      <c r="H219" s="109">
        <v>0</v>
      </c>
      <c r="I219" s="109">
        <v>23.048989919182141</v>
      </c>
      <c r="J219" s="109">
        <v>64.814654454387465</v>
      </c>
      <c r="K219" s="109">
        <v>433.7697914402234</v>
      </c>
      <c r="L219" s="109">
        <v>4248.0859934914724</v>
      </c>
      <c r="M219" s="109">
        <v>0</v>
      </c>
      <c r="N219" s="109">
        <v>0</v>
      </c>
      <c r="O219" s="109">
        <v>0</v>
      </c>
      <c r="P219" s="109">
        <v>0</v>
      </c>
      <c r="Q219" s="109">
        <v>0</v>
      </c>
      <c r="R219" s="109">
        <v>0</v>
      </c>
      <c r="S219" s="109">
        <v>0</v>
      </c>
      <c r="T219" s="109">
        <v>0</v>
      </c>
      <c r="U219" s="109">
        <v>0</v>
      </c>
      <c r="V219" s="109">
        <v>0</v>
      </c>
      <c r="W219" s="109">
        <v>0</v>
      </c>
      <c r="X219" s="109">
        <v>0</v>
      </c>
      <c r="Y219" s="109">
        <v>0</v>
      </c>
      <c r="Z219" s="109">
        <v>0</v>
      </c>
      <c r="AA219" s="109">
        <v>0</v>
      </c>
    </row>
    <row r="220" spans="2:27" x14ac:dyDescent="0.2">
      <c r="B220" s="134" t="s">
        <v>79</v>
      </c>
      <c r="C220" s="134"/>
      <c r="D220" s="134"/>
      <c r="E220" s="134"/>
      <c r="F220" s="136"/>
      <c r="G220" s="136" t="s">
        <v>73</v>
      </c>
      <c r="H220" s="109">
        <v>0</v>
      </c>
      <c r="I220" s="109">
        <v>23.048989919182141</v>
      </c>
      <c r="J220" s="109">
        <v>64.814654454387465</v>
      </c>
      <c r="K220" s="109">
        <v>433.7697914402234</v>
      </c>
      <c r="L220" s="109">
        <v>4248.0859934914724</v>
      </c>
      <c r="M220" s="109">
        <v>4384.9586100624092</v>
      </c>
      <c r="N220" s="109">
        <v>3602.5290511432513</v>
      </c>
      <c r="O220" s="109">
        <v>0</v>
      </c>
      <c r="P220" s="109">
        <v>0</v>
      </c>
      <c r="Q220" s="109">
        <v>0</v>
      </c>
      <c r="R220" s="109">
        <v>0</v>
      </c>
      <c r="S220" s="109">
        <v>0</v>
      </c>
      <c r="T220" s="109">
        <v>0</v>
      </c>
      <c r="U220" s="109">
        <v>0</v>
      </c>
      <c r="V220" s="109">
        <v>0</v>
      </c>
      <c r="W220" s="109">
        <v>0</v>
      </c>
      <c r="X220" s="109">
        <v>0</v>
      </c>
      <c r="Y220" s="109">
        <v>0</v>
      </c>
      <c r="Z220" s="109">
        <v>0</v>
      </c>
      <c r="AA220" s="109">
        <v>0</v>
      </c>
    </row>
    <row r="221" spans="2:27" x14ac:dyDescent="0.2">
      <c r="B221" s="134" t="s">
        <v>80</v>
      </c>
      <c r="C221" s="134"/>
      <c r="D221" s="134"/>
      <c r="E221" s="134"/>
      <c r="F221" s="136"/>
      <c r="G221" s="136" t="s">
        <v>73</v>
      </c>
      <c r="H221" s="109">
        <v>0</v>
      </c>
      <c r="I221" s="109">
        <v>23.048989919182141</v>
      </c>
      <c r="J221" s="109">
        <v>64.814654454387465</v>
      </c>
      <c r="K221" s="109">
        <v>433.7697914402234</v>
      </c>
      <c r="L221" s="109">
        <v>4248.0859934914724</v>
      </c>
      <c r="M221" s="109">
        <v>4384.9586100624092</v>
      </c>
      <c r="N221" s="109">
        <v>1801.2645255716257</v>
      </c>
      <c r="O221" s="109">
        <v>0</v>
      </c>
      <c r="P221" s="109">
        <v>0</v>
      </c>
      <c r="Q221" s="109">
        <v>0</v>
      </c>
      <c r="R221" s="109">
        <v>0</v>
      </c>
      <c r="S221" s="109">
        <v>0</v>
      </c>
      <c r="T221" s="109">
        <v>0</v>
      </c>
      <c r="U221" s="109">
        <v>0</v>
      </c>
      <c r="V221" s="109">
        <v>0</v>
      </c>
      <c r="W221" s="109">
        <v>0</v>
      </c>
      <c r="X221" s="109">
        <v>0</v>
      </c>
      <c r="Y221" s="109">
        <v>0</v>
      </c>
      <c r="Z221" s="109">
        <v>0</v>
      </c>
      <c r="AA221" s="109">
        <v>0</v>
      </c>
    </row>
    <row r="222" spans="2:27" x14ac:dyDescent="0.2">
      <c r="B222" s="134" t="s">
        <v>81</v>
      </c>
      <c r="C222" s="134"/>
      <c r="D222" s="134"/>
      <c r="E222" s="134"/>
      <c r="F222" s="136"/>
      <c r="G222" s="136" t="s">
        <v>73</v>
      </c>
      <c r="H222" s="109">
        <v>0</v>
      </c>
      <c r="I222" s="109">
        <v>23.048989919182141</v>
      </c>
      <c r="J222" s="109">
        <v>64.814654454387465</v>
      </c>
      <c r="K222" s="109">
        <v>433.7697914402234</v>
      </c>
      <c r="L222" s="109">
        <v>4248.0859934914724</v>
      </c>
      <c r="M222" s="109">
        <v>4384.9586100624092</v>
      </c>
      <c r="N222" s="109">
        <v>900.63226278581283</v>
      </c>
      <c r="O222" s="109">
        <v>0</v>
      </c>
      <c r="P222" s="109">
        <v>0</v>
      </c>
      <c r="Q222" s="109">
        <v>0</v>
      </c>
      <c r="R222" s="109">
        <v>0</v>
      </c>
      <c r="S222" s="109">
        <v>0</v>
      </c>
      <c r="T222" s="109">
        <v>0</v>
      </c>
      <c r="U222" s="109">
        <v>0</v>
      </c>
      <c r="V222" s="109">
        <v>0</v>
      </c>
      <c r="W222" s="109">
        <v>0</v>
      </c>
      <c r="X222" s="109">
        <v>0</v>
      </c>
      <c r="Y222" s="109">
        <v>0</v>
      </c>
      <c r="Z222" s="109">
        <v>0</v>
      </c>
      <c r="AA222" s="109">
        <v>0</v>
      </c>
    </row>
    <row r="223" spans="2:27" x14ac:dyDescent="0.2">
      <c r="B223" s="134" t="s">
        <v>82</v>
      </c>
      <c r="C223" s="134"/>
      <c r="D223" s="134"/>
      <c r="E223" s="134"/>
      <c r="F223" s="136"/>
      <c r="G223" s="136" t="s">
        <v>73</v>
      </c>
      <c r="H223" s="109">
        <v>0</v>
      </c>
      <c r="I223" s="109">
        <v>23.048989919182141</v>
      </c>
      <c r="J223" s="109">
        <v>64.814654454387465</v>
      </c>
      <c r="K223" s="109">
        <v>433.7697914402234</v>
      </c>
      <c r="L223" s="109">
        <v>4248.0859934914724</v>
      </c>
      <c r="M223" s="109">
        <v>4384.9586100624092</v>
      </c>
      <c r="N223" s="109">
        <v>3602.5290511432513</v>
      </c>
      <c r="O223" s="109">
        <v>0</v>
      </c>
      <c r="P223" s="109">
        <v>0</v>
      </c>
      <c r="Q223" s="109">
        <v>0</v>
      </c>
      <c r="R223" s="109">
        <v>0</v>
      </c>
      <c r="S223" s="109">
        <v>0</v>
      </c>
      <c r="T223" s="109">
        <v>0</v>
      </c>
      <c r="U223" s="109">
        <v>0</v>
      </c>
      <c r="V223" s="109">
        <v>0</v>
      </c>
      <c r="W223" s="109">
        <v>0</v>
      </c>
      <c r="X223" s="109">
        <v>0</v>
      </c>
      <c r="Y223" s="109">
        <v>0</v>
      </c>
      <c r="Z223" s="109">
        <v>0</v>
      </c>
      <c r="AA223" s="109">
        <v>0</v>
      </c>
    </row>
    <row r="224" spans="2:27" x14ac:dyDescent="0.2">
      <c r="B224" s="134" t="s">
        <v>83</v>
      </c>
      <c r="C224" s="134"/>
      <c r="D224" s="134"/>
      <c r="E224" s="134"/>
      <c r="F224" s="136"/>
      <c r="G224" s="136" t="s">
        <v>73</v>
      </c>
      <c r="H224" s="109">
        <v>0</v>
      </c>
      <c r="I224" s="109">
        <v>23.048989919182141</v>
      </c>
      <c r="J224" s="109">
        <v>64.814654454387465</v>
      </c>
      <c r="K224" s="109">
        <v>433.7697914402234</v>
      </c>
      <c r="L224" s="109">
        <v>3186.0644951186041</v>
      </c>
      <c r="M224" s="109">
        <v>0</v>
      </c>
      <c r="N224" s="109">
        <v>0</v>
      </c>
      <c r="O224" s="109">
        <v>0</v>
      </c>
      <c r="P224" s="109">
        <v>0</v>
      </c>
      <c r="Q224" s="109">
        <v>0</v>
      </c>
      <c r="R224" s="109">
        <v>0</v>
      </c>
      <c r="S224" s="109">
        <v>0</v>
      </c>
      <c r="T224" s="109">
        <v>0</v>
      </c>
      <c r="U224" s="109">
        <v>0</v>
      </c>
      <c r="V224" s="109">
        <v>0</v>
      </c>
      <c r="W224" s="109">
        <v>0</v>
      </c>
      <c r="X224" s="109">
        <v>0</v>
      </c>
      <c r="Y224" s="109">
        <v>0</v>
      </c>
      <c r="Z224" s="109">
        <v>0</v>
      </c>
      <c r="AA224" s="109">
        <v>0</v>
      </c>
    </row>
    <row r="225" spans="2:27" x14ac:dyDescent="0.2">
      <c r="B225" s="134" t="s">
        <v>84</v>
      </c>
      <c r="C225" s="134"/>
      <c r="D225" s="134"/>
      <c r="E225" s="134"/>
      <c r="F225" s="136"/>
      <c r="G225" s="136" t="s">
        <v>73</v>
      </c>
      <c r="H225" s="109">
        <v>0</v>
      </c>
      <c r="I225" s="109">
        <v>23.048989919182141</v>
      </c>
      <c r="J225" s="109">
        <v>64.814654454387465</v>
      </c>
      <c r="K225" s="109">
        <v>433.7697914402234</v>
      </c>
      <c r="L225" s="109">
        <v>3186.0644951186041</v>
      </c>
      <c r="M225" s="109">
        <v>0</v>
      </c>
      <c r="N225" s="109">
        <v>0</v>
      </c>
      <c r="O225" s="109">
        <v>0</v>
      </c>
      <c r="P225" s="109">
        <v>0</v>
      </c>
      <c r="Q225" s="109">
        <v>0</v>
      </c>
      <c r="R225" s="109">
        <v>0</v>
      </c>
      <c r="S225" s="109">
        <v>0</v>
      </c>
      <c r="T225" s="109">
        <v>0</v>
      </c>
      <c r="U225" s="109">
        <v>0</v>
      </c>
      <c r="V225" s="109">
        <v>0</v>
      </c>
      <c r="W225" s="109">
        <v>0</v>
      </c>
      <c r="X225" s="109">
        <v>0</v>
      </c>
      <c r="Y225" s="109">
        <v>0</v>
      </c>
      <c r="Z225" s="109">
        <v>0</v>
      </c>
      <c r="AA225" s="109">
        <v>0</v>
      </c>
    </row>
    <row r="226" spans="2:27" x14ac:dyDescent="0.2">
      <c r="B226" s="134" t="s">
        <v>85</v>
      </c>
      <c r="C226" s="134"/>
      <c r="D226" s="134"/>
      <c r="E226" s="134"/>
      <c r="F226" s="136"/>
      <c r="G226" s="136" t="s">
        <v>73</v>
      </c>
      <c r="H226" s="109">
        <v>0</v>
      </c>
      <c r="I226" s="109">
        <v>23.048989919182141</v>
      </c>
      <c r="J226" s="109">
        <v>64.814654454387465</v>
      </c>
      <c r="K226" s="109">
        <v>433.7697914402234</v>
      </c>
      <c r="L226" s="109">
        <v>3186.0644951186041</v>
      </c>
      <c r="M226" s="109">
        <v>0</v>
      </c>
      <c r="N226" s="109">
        <v>0</v>
      </c>
      <c r="O226" s="109">
        <v>0</v>
      </c>
      <c r="P226" s="109">
        <v>0</v>
      </c>
      <c r="Q226" s="109">
        <v>0</v>
      </c>
      <c r="R226" s="109">
        <v>0</v>
      </c>
      <c r="S226" s="109">
        <v>0</v>
      </c>
      <c r="T226" s="109">
        <v>0</v>
      </c>
      <c r="U226" s="109">
        <v>0</v>
      </c>
      <c r="V226" s="109">
        <v>0</v>
      </c>
      <c r="W226" s="109">
        <v>0</v>
      </c>
      <c r="X226" s="109">
        <v>0</v>
      </c>
      <c r="Y226" s="109">
        <v>0</v>
      </c>
      <c r="Z226" s="109">
        <v>0</v>
      </c>
      <c r="AA226" s="109">
        <v>0</v>
      </c>
    </row>
    <row r="227" spans="2:27" s="82" customFormat="1" x14ac:dyDescent="0.2">
      <c r="B227" s="137" t="s">
        <v>101</v>
      </c>
      <c r="C227" s="134"/>
      <c r="D227" s="134"/>
      <c r="E227" s="134"/>
      <c r="F227" s="136"/>
      <c r="G227" s="136" t="s">
        <v>73</v>
      </c>
      <c r="H227" s="123" t="s">
        <v>179</v>
      </c>
      <c r="I227" s="109"/>
      <c r="J227" s="109"/>
      <c r="K227" s="109"/>
      <c r="L227" s="109"/>
      <c r="M227" s="109"/>
      <c r="N227" s="109"/>
      <c r="O227" s="109"/>
      <c r="P227" s="109"/>
      <c r="Q227" s="109"/>
      <c r="R227" s="109"/>
      <c r="S227" s="109"/>
      <c r="T227" s="109"/>
      <c r="U227" s="109"/>
      <c r="V227" s="109"/>
      <c r="W227" s="109"/>
      <c r="X227" s="109"/>
      <c r="Y227" s="109"/>
      <c r="Z227" s="109"/>
      <c r="AA227" s="109"/>
    </row>
    <row r="228" spans="2:27" s="82" customFormat="1" x14ac:dyDescent="0.2">
      <c r="B228" s="137" t="s">
        <v>102</v>
      </c>
      <c r="C228" s="134"/>
      <c r="D228" s="134"/>
      <c r="E228" s="134"/>
      <c r="F228" s="136"/>
      <c r="G228" s="136" t="s">
        <v>73</v>
      </c>
      <c r="H228" s="123" t="s">
        <v>179</v>
      </c>
      <c r="I228" s="109"/>
      <c r="J228" s="109"/>
      <c r="K228" s="109"/>
      <c r="L228" s="109"/>
      <c r="M228" s="109"/>
      <c r="N228" s="109"/>
      <c r="O228" s="109"/>
      <c r="P228" s="109"/>
      <c r="Q228" s="109"/>
      <c r="R228" s="109"/>
      <c r="S228" s="109"/>
      <c r="T228" s="109"/>
      <c r="U228" s="109"/>
      <c r="V228" s="109"/>
      <c r="W228" s="109"/>
      <c r="X228" s="109"/>
      <c r="Y228" s="109"/>
      <c r="Z228" s="109"/>
      <c r="AA228" s="109"/>
    </row>
    <row r="229" spans="2:27" ht="15" x14ac:dyDescent="0.25">
      <c r="B229" s="63"/>
      <c r="G229"/>
      <c r="H229" s="154"/>
      <c r="I229" s="154"/>
      <c r="J229" s="154"/>
      <c r="K229" s="154"/>
      <c r="L229" s="154"/>
      <c r="M229" s="154"/>
      <c r="N229" s="154"/>
      <c r="O229" s="154"/>
    </row>
    <row r="230" spans="2:27" ht="15" x14ac:dyDescent="0.2">
      <c r="B230" s="11" t="s">
        <v>7</v>
      </c>
      <c r="C230" s="11"/>
      <c r="D230" s="18" t="s">
        <v>28</v>
      </c>
      <c r="E230" s="18" t="s">
        <v>63</v>
      </c>
      <c r="F230" s="15"/>
      <c r="G230" s="15" t="s">
        <v>13</v>
      </c>
      <c r="H230" s="12">
        <v>2022</v>
      </c>
      <c r="I230" s="12">
        <v>2023</v>
      </c>
      <c r="J230" s="12">
        <v>2024</v>
      </c>
      <c r="K230" s="12">
        <v>2025</v>
      </c>
      <c r="L230" s="12">
        <v>2026</v>
      </c>
      <c r="M230" s="12">
        <v>2027</v>
      </c>
      <c r="N230" s="12">
        <v>2028</v>
      </c>
      <c r="O230" s="12">
        <v>2029</v>
      </c>
      <c r="P230" s="12">
        <v>2030</v>
      </c>
      <c r="Q230" s="12">
        <v>2031</v>
      </c>
      <c r="R230" s="12">
        <v>2032</v>
      </c>
      <c r="S230" s="12">
        <v>2033</v>
      </c>
      <c r="T230" s="12">
        <v>2034</v>
      </c>
      <c r="U230" s="12">
        <v>2035</v>
      </c>
      <c r="V230" s="12">
        <v>2036</v>
      </c>
      <c r="W230" s="12">
        <v>2037</v>
      </c>
      <c r="X230" s="12">
        <v>2038</v>
      </c>
      <c r="Y230" s="12">
        <v>2039</v>
      </c>
      <c r="Z230" s="12">
        <v>2040</v>
      </c>
      <c r="AA230" s="12">
        <v>2041</v>
      </c>
    </row>
    <row r="231" spans="2:27" x14ac:dyDescent="0.2">
      <c r="B231" s="134" t="s">
        <v>0</v>
      </c>
      <c r="C231" s="134"/>
      <c r="D231" s="134"/>
      <c r="E231" s="134"/>
      <c r="F231" s="136"/>
      <c r="G231" s="136" t="s">
        <v>73</v>
      </c>
      <c r="H231" s="109">
        <v>0</v>
      </c>
      <c r="I231" s="109">
        <v>0</v>
      </c>
      <c r="J231" s="109">
        <v>0</v>
      </c>
      <c r="K231" s="109">
        <v>92.297205533914479</v>
      </c>
      <c r="L231" s="109">
        <v>972.52597022606437</v>
      </c>
      <c r="M231" s="109">
        <v>1025.946735963872</v>
      </c>
      <c r="N231" s="109">
        <v>1032.3356057329911</v>
      </c>
      <c r="O231" s="109">
        <v>1032.3356057329911</v>
      </c>
      <c r="P231" s="109">
        <v>0</v>
      </c>
      <c r="Q231" s="109">
        <v>0</v>
      </c>
      <c r="R231" s="109">
        <v>0</v>
      </c>
      <c r="S231" s="109">
        <v>0</v>
      </c>
      <c r="T231" s="109">
        <v>0</v>
      </c>
      <c r="U231" s="109">
        <v>0</v>
      </c>
      <c r="V231" s="109">
        <v>0</v>
      </c>
      <c r="W231" s="109">
        <v>0</v>
      </c>
      <c r="X231" s="109">
        <v>0</v>
      </c>
      <c r="Y231" s="109">
        <v>0</v>
      </c>
      <c r="Z231" s="109">
        <v>0</v>
      </c>
      <c r="AA231" s="109">
        <v>0</v>
      </c>
    </row>
    <row r="232" spans="2:27" x14ac:dyDescent="0.2">
      <c r="B232" s="134" t="s">
        <v>77</v>
      </c>
      <c r="C232" s="134"/>
      <c r="D232" s="134"/>
      <c r="E232" s="134"/>
      <c r="F232" s="136"/>
      <c r="G232" s="136" t="s">
        <v>73</v>
      </c>
      <c r="H232" s="109">
        <v>0</v>
      </c>
      <c r="I232" s="109">
        <v>0</v>
      </c>
      <c r="J232" s="109">
        <v>0</v>
      </c>
      <c r="K232" s="109">
        <v>92.297205533914479</v>
      </c>
      <c r="L232" s="109">
        <v>0</v>
      </c>
      <c r="M232" s="109">
        <v>0</v>
      </c>
      <c r="N232" s="109">
        <v>0</v>
      </c>
      <c r="O232" s="109">
        <v>0</v>
      </c>
      <c r="P232" s="109">
        <v>0</v>
      </c>
      <c r="Q232" s="109">
        <v>0</v>
      </c>
      <c r="R232" s="109">
        <v>0</v>
      </c>
      <c r="S232" s="109">
        <v>0</v>
      </c>
      <c r="T232" s="109">
        <v>0</v>
      </c>
      <c r="U232" s="109">
        <v>0</v>
      </c>
      <c r="V232" s="109">
        <v>0</v>
      </c>
      <c r="W232" s="109">
        <v>0</v>
      </c>
      <c r="X232" s="109">
        <v>0</v>
      </c>
      <c r="Y232" s="109">
        <v>0</v>
      </c>
      <c r="Z232" s="109">
        <v>0</v>
      </c>
      <c r="AA232" s="109">
        <v>0</v>
      </c>
    </row>
    <row r="233" spans="2:27" x14ac:dyDescent="0.2">
      <c r="B233" s="134" t="s">
        <v>78</v>
      </c>
      <c r="C233" s="134"/>
      <c r="D233" s="134"/>
      <c r="E233" s="134"/>
      <c r="F233" s="136"/>
      <c r="G233" s="136" t="s">
        <v>73</v>
      </c>
      <c r="H233" s="109">
        <v>0</v>
      </c>
      <c r="I233" s="109">
        <v>0</v>
      </c>
      <c r="J233" s="109">
        <v>0</v>
      </c>
      <c r="K233" s="109">
        <v>92.297205533914479</v>
      </c>
      <c r="L233" s="109">
        <v>0</v>
      </c>
      <c r="M233" s="109">
        <v>0</v>
      </c>
      <c r="N233" s="109">
        <v>0</v>
      </c>
      <c r="O233" s="109">
        <v>0</v>
      </c>
      <c r="P233" s="109">
        <v>0</v>
      </c>
      <c r="Q233" s="109">
        <v>0</v>
      </c>
      <c r="R233" s="109">
        <v>0</v>
      </c>
      <c r="S233" s="109">
        <v>0</v>
      </c>
      <c r="T233" s="109">
        <v>0</v>
      </c>
      <c r="U233" s="109">
        <v>0</v>
      </c>
      <c r="V233" s="109">
        <v>0</v>
      </c>
      <c r="W233" s="109">
        <v>0</v>
      </c>
      <c r="X233" s="109">
        <v>0</v>
      </c>
      <c r="Y233" s="109">
        <v>0</v>
      </c>
      <c r="Z233" s="109">
        <v>0</v>
      </c>
      <c r="AA233" s="109">
        <v>0</v>
      </c>
    </row>
    <row r="234" spans="2:27" x14ac:dyDescent="0.2">
      <c r="B234" s="134" t="s">
        <v>79</v>
      </c>
      <c r="C234" s="134"/>
      <c r="D234" s="134"/>
      <c r="E234" s="134"/>
      <c r="F234" s="136"/>
      <c r="G234" s="136" t="s">
        <v>73</v>
      </c>
      <c r="H234" s="109">
        <v>0</v>
      </c>
      <c r="I234" s="109">
        <v>0</v>
      </c>
      <c r="J234" s="109">
        <v>0</v>
      </c>
      <c r="K234" s="109">
        <v>92.297205533914479</v>
      </c>
      <c r="L234" s="109">
        <v>972.52597022606437</v>
      </c>
      <c r="M234" s="109">
        <v>1025.946735963872</v>
      </c>
      <c r="N234" s="109">
        <v>206.46712114659823</v>
      </c>
      <c r="O234" s="109">
        <v>0</v>
      </c>
      <c r="P234" s="109">
        <v>0</v>
      </c>
      <c r="Q234" s="109">
        <v>0</v>
      </c>
      <c r="R234" s="109">
        <v>0</v>
      </c>
      <c r="S234" s="109">
        <v>0</v>
      </c>
      <c r="T234" s="109">
        <v>0</v>
      </c>
      <c r="U234" s="109">
        <v>0</v>
      </c>
      <c r="V234" s="109">
        <v>0</v>
      </c>
      <c r="W234" s="109">
        <v>0</v>
      </c>
      <c r="X234" s="109">
        <v>0</v>
      </c>
      <c r="Y234" s="109">
        <v>0</v>
      </c>
      <c r="Z234" s="109">
        <v>0</v>
      </c>
      <c r="AA234" s="109">
        <v>0</v>
      </c>
    </row>
    <row r="235" spans="2:27" x14ac:dyDescent="0.2">
      <c r="B235" s="134" t="s">
        <v>80</v>
      </c>
      <c r="C235" s="134"/>
      <c r="D235" s="134"/>
      <c r="E235" s="134"/>
      <c r="F235" s="136"/>
      <c r="G235" s="136" t="s">
        <v>73</v>
      </c>
      <c r="H235" s="109">
        <v>0</v>
      </c>
      <c r="I235" s="109">
        <v>0</v>
      </c>
      <c r="J235" s="109">
        <v>0</v>
      </c>
      <c r="K235" s="109">
        <v>92.297205533914479</v>
      </c>
      <c r="L235" s="109">
        <v>972.52597022606437</v>
      </c>
      <c r="M235" s="109">
        <v>1025.946735963872</v>
      </c>
      <c r="N235" s="109">
        <v>412.93424229319646</v>
      </c>
      <c r="O235" s="109">
        <v>0</v>
      </c>
      <c r="P235" s="109">
        <v>0</v>
      </c>
      <c r="Q235" s="109">
        <v>0</v>
      </c>
      <c r="R235" s="109">
        <v>0</v>
      </c>
      <c r="S235" s="109">
        <v>0</v>
      </c>
      <c r="T235" s="109">
        <v>0</v>
      </c>
      <c r="U235" s="109">
        <v>0</v>
      </c>
      <c r="V235" s="109">
        <v>0</v>
      </c>
      <c r="W235" s="109">
        <v>0</v>
      </c>
      <c r="X235" s="109">
        <v>0</v>
      </c>
      <c r="Y235" s="109">
        <v>0</v>
      </c>
      <c r="Z235" s="109">
        <v>0</v>
      </c>
      <c r="AA235" s="109">
        <v>0</v>
      </c>
    </row>
    <row r="236" spans="2:27" x14ac:dyDescent="0.2">
      <c r="B236" s="134" t="s">
        <v>81</v>
      </c>
      <c r="C236" s="134"/>
      <c r="D236" s="134"/>
      <c r="E236" s="134"/>
      <c r="F236" s="136"/>
      <c r="G236" s="136" t="s">
        <v>73</v>
      </c>
      <c r="H236" s="109">
        <v>0</v>
      </c>
      <c r="I236" s="109">
        <v>0</v>
      </c>
      <c r="J236" s="109">
        <v>0</v>
      </c>
      <c r="K236" s="109">
        <v>92.297205533914479</v>
      </c>
      <c r="L236" s="109">
        <v>972.52597022606437</v>
      </c>
      <c r="M236" s="109">
        <v>1025.946735963872</v>
      </c>
      <c r="N236" s="109">
        <v>206.46712114659823</v>
      </c>
      <c r="O236" s="109">
        <v>0</v>
      </c>
      <c r="P236" s="109">
        <v>0</v>
      </c>
      <c r="Q236" s="109">
        <v>0</v>
      </c>
      <c r="R236" s="109">
        <v>0</v>
      </c>
      <c r="S236" s="109">
        <v>0</v>
      </c>
      <c r="T236" s="109">
        <v>0</v>
      </c>
      <c r="U236" s="109">
        <v>0</v>
      </c>
      <c r="V236" s="109">
        <v>0</v>
      </c>
      <c r="W236" s="109">
        <v>0</v>
      </c>
      <c r="X236" s="109">
        <v>0</v>
      </c>
      <c r="Y236" s="109">
        <v>0</v>
      </c>
      <c r="Z236" s="109">
        <v>0</v>
      </c>
      <c r="AA236" s="109">
        <v>0</v>
      </c>
    </row>
    <row r="237" spans="2:27" x14ac:dyDescent="0.2">
      <c r="B237" s="134" t="s">
        <v>82</v>
      </c>
      <c r="C237" s="134"/>
      <c r="D237" s="134"/>
      <c r="E237" s="134"/>
      <c r="F237" s="136"/>
      <c r="G237" s="136" t="s">
        <v>73</v>
      </c>
      <c r="H237" s="109">
        <v>0</v>
      </c>
      <c r="I237" s="109">
        <v>0</v>
      </c>
      <c r="J237" s="109">
        <v>0</v>
      </c>
      <c r="K237" s="109">
        <v>92.297205533914479</v>
      </c>
      <c r="L237" s="109">
        <v>972.52597022606437</v>
      </c>
      <c r="M237" s="109">
        <v>1025.946735963872</v>
      </c>
      <c r="N237" s="109">
        <v>206.46712114659823</v>
      </c>
      <c r="O237" s="109">
        <v>0</v>
      </c>
      <c r="P237" s="109">
        <v>0</v>
      </c>
      <c r="Q237" s="109">
        <v>0</v>
      </c>
      <c r="R237" s="109">
        <v>0</v>
      </c>
      <c r="S237" s="109">
        <v>0</v>
      </c>
      <c r="T237" s="109">
        <v>0</v>
      </c>
      <c r="U237" s="109">
        <v>0</v>
      </c>
      <c r="V237" s="109">
        <v>0</v>
      </c>
      <c r="W237" s="109">
        <v>0</v>
      </c>
      <c r="X237" s="109">
        <v>0</v>
      </c>
      <c r="Y237" s="109">
        <v>0</v>
      </c>
      <c r="Z237" s="109">
        <v>0</v>
      </c>
      <c r="AA237" s="109">
        <v>0</v>
      </c>
    </row>
    <row r="238" spans="2:27" x14ac:dyDescent="0.2">
      <c r="B238" s="134" t="s">
        <v>83</v>
      </c>
      <c r="C238" s="134"/>
      <c r="D238" s="134"/>
      <c r="E238" s="134"/>
      <c r="F238" s="136"/>
      <c r="G238" s="136" t="s">
        <v>73</v>
      </c>
      <c r="H238" s="109">
        <v>0</v>
      </c>
      <c r="I238" s="109">
        <v>0</v>
      </c>
      <c r="J238" s="109">
        <v>0</v>
      </c>
      <c r="K238" s="109">
        <v>92.297205533914479</v>
      </c>
      <c r="L238" s="109">
        <v>729.39447766954822</v>
      </c>
      <c r="M238" s="109">
        <v>0</v>
      </c>
      <c r="N238" s="109">
        <v>0</v>
      </c>
      <c r="O238" s="109">
        <v>0</v>
      </c>
      <c r="P238" s="109">
        <v>0</v>
      </c>
      <c r="Q238" s="109">
        <v>0</v>
      </c>
      <c r="R238" s="109">
        <v>0</v>
      </c>
      <c r="S238" s="109">
        <v>0</v>
      </c>
      <c r="T238" s="109">
        <v>0</v>
      </c>
      <c r="U238" s="109">
        <v>0</v>
      </c>
      <c r="V238" s="109">
        <v>0</v>
      </c>
      <c r="W238" s="109">
        <v>0</v>
      </c>
      <c r="X238" s="109">
        <v>0</v>
      </c>
      <c r="Y238" s="109">
        <v>0</v>
      </c>
      <c r="Z238" s="109">
        <v>0</v>
      </c>
      <c r="AA238" s="109">
        <v>0</v>
      </c>
    </row>
    <row r="239" spans="2:27" x14ac:dyDescent="0.2">
      <c r="B239" s="134" t="s">
        <v>84</v>
      </c>
      <c r="C239" s="134"/>
      <c r="D239" s="134"/>
      <c r="E239" s="134"/>
      <c r="F239" s="136"/>
      <c r="G239" s="136" t="s">
        <v>73</v>
      </c>
      <c r="H239" s="109">
        <v>0</v>
      </c>
      <c r="I239" s="109">
        <v>0</v>
      </c>
      <c r="J239" s="109">
        <v>0</v>
      </c>
      <c r="K239" s="109">
        <v>92.297205533914479</v>
      </c>
      <c r="L239" s="109">
        <v>729.39447766954822</v>
      </c>
      <c r="M239" s="109">
        <v>0</v>
      </c>
      <c r="N239" s="109">
        <v>0</v>
      </c>
      <c r="O239" s="109">
        <v>0</v>
      </c>
      <c r="P239" s="109">
        <v>0</v>
      </c>
      <c r="Q239" s="109">
        <v>0</v>
      </c>
      <c r="R239" s="109">
        <v>0</v>
      </c>
      <c r="S239" s="109">
        <v>0</v>
      </c>
      <c r="T239" s="109">
        <v>0</v>
      </c>
      <c r="U239" s="109">
        <v>0</v>
      </c>
      <c r="V239" s="109">
        <v>0</v>
      </c>
      <c r="W239" s="109">
        <v>0</v>
      </c>
      <c r="X239" s="109">
        <v>0</v>
      </c>
      <c r="Y239" s="109">
        <v>0</v>
      </c>
      <c r="Z239" s="109">
        <v>0</v>
      </c>
      <c r="AA239" s="109">
        <v>0</v>
      </c>
    </row>
    <row r="240" spans="2:27" x14ac:dyDescent="0.2">
      <c r="B240" s="134" t="s">
        <v>85</v>
      </c>
      <c r="C240" s="134"/>
      <c r="D240" s="134"/>
      <c r="E240" s="134"/>
      <c r="F240" s="136"/>
      <c r="G240" s="136" t="s">
        <v>73</v>
      </c>
      <c r="H240" s="109">
        <v>0</v>
      </c>
      <c r="I240" s="109">
        <v>0</v>
      </c>
      <c r="J240" s="109">
        <v>0</v>
      </c>
      <c r="K240" s="109">
        <v>92.297205533914479</v>
      </c>
      <c r="L240" s="109">
        <v>729.39447766954822</v>
      </c>
      <c r="M240" s="109">
        <v>0</v>
      </c>
      <c r="N240" s="109">
        <v>0</v>
      </c>
      <c r="O240" s="109">
        <v>0</v>
      </c>
      <c r="P240" s="109">
        <v>0</v>
      </c>
      <c r="Q240" s="109">
        <v>0</v>
      </c>
      <c r="R240" s="109">
        <v>0</v>
      </c>
      <c r="S240" s="109">
        <v>0</v>
      </c>
      <c r="T240" s="109">
        <v>0</v>
      </c>
      <c r="U240" s="109">
        <v>0</v>
      </c>
      <c r="V240" s="109">
        <v>0</v>
      </c>
      <c r="W240" s="109">
        <v>0</v>
      </c>
      <c r="X240" s="109">
        <v>0</v>
      </c>
      <c r="Y240" s="109">
        <v>0</v>
      </c>
      <c r="Z240" s="109">
        <v>0</v>
      </c>
      <c r="AA240" s="109">
        <v>0</v>
      </c>
    </row>
    <row r="241" spans="2:28" s="82" customFormat="1" x14ac:dyDescent="0.2">
      <c r="B241" s="137" t="s">
        <v>101</v>
      </c>
      <c r="C241" s="134"/>
      <c r="D241" s="134"/>
      <c r="E241" s="134"/>
      <c r="F241" s="136"/>
      <c r="G241" s="136" t="s">
        <v>73</v>
      </c>
      <c r="H241" s="123" t="s">
        <v>179</v>
      </c>
      <c r="I241" s="109"/>
      <c r="J241" s="109"/>
      <c r="K241" s="109"/>
      <c r="L241" s="109"/>
      <c r="M241" s="109"/>
      <c r="N241" s="109"/>
      <c r="O241" s="109"/>
      <c r="P241" s="109"/>
      <c r="Q241" s="109"/>
      <c r="R241" s="109"/>
      <c r="S241" s="109"/>
      <c r="T241" s="109"/>
      <c r="U241" s="109"/>
      <c r="V241" s="109"/>
      <c r="W241" s="109"/>
      <c r="X241" s="109"/>
      <c r="Y241" s="109"/>
      <c r="Z241" s="109"/>
      <c r="AA241" s="109"/>
      <c r="AB241" s="100"/>
    </row>
    <row r="242" spans="2:28" s="82" customFormat="1" x14ac:dyDescent="0.2">
      <c r="B242" s="137" t="s">
        <v>102</v>
      </c>
      <c r="C242" s="134"/>
      <c r="D242" s="134"/>
      <c r="E242" s="134"/>
      <c r="F242" s="136"/>
      <c r="G242" s="136" t="s">
        <v>73</v>
      </c>
      <c r="H242" s="123" t="s">
        <v>179</v>
      </c>
      <c r="I242" s="109"/>
      <c r="J242" s="109"/>
      <c r="K242" s="109"/>
      <c r="L242" s="109"/>
      <c r="M242" s="109"/>
      <c r="N242" s="109"/>
      <c r="O242" s="109"/>
      <c r="P242" s="109"/>
      <c r="Q242" s="109"/>
      <c r="R242" s="109"/>
      <c r="S242" s="109"/>
      <c r="T242" s="109"/>
      <c r="U242" s="109"/>
      <c r="V242" s="109"/>
      <c r="W242" s="109"/>
      <c r="X242" s="109"/>
      <c r="Y242" s="109"/>
      <c r="Z242" s="109"/>
      <c r="AA242" s="109"/>
      <c r="AB242" s="100"/>
    </row>
    <row r="243" spans="2:28" ht="15" x14ac:dyDescent="0.25">
      <c r="B243" s="63"/>
      <c r="G243"/>
    </row>
    <row r="244" spans="2:28" ht="15" x14ac:dyDescent="0.2">
      <c r="B244" s="11" t="s">
        <v>7</v>
      </c>
      <c r="C244" s="11"/>
      <c r="D244" s="18" t="s">
        <v>29</v>
      </c>
      <c r="E244" s="18" t="s">
        <v>111</v>
      </c>
      <c r="F244" s="15"/>
      <c r="G244" s="15" t="s">
        <v>13</v>
      </c>
      <c r="H244" s="12">
        <v>2022</v>
      </c>
      <c r="I244" s="12">
        <v>2023</v>
      </c>
      <c r="J244" s="12">
        <v>2024</v>
      </c>
      <c r="K244" s="12">
        <v>2025</v>
      </c>
      <c r="L244" s="12">
        <v>2026</v>
      </c>
      <c r="M244" s="12">
        <v>2027</v>
      </c>
      <c r="N244" s="12">
        <v>2028</v>
      </c>
      <c r="O244" s="12">
        <v>2029</v>
      </c>
      <c r="P244" s="12">
        <v>2030</v>
      </c>
      <c r="Q244" s="12">
        <v>2031</v>
      </c>
      <c r="R244" s="12">
        <v>2032</v>
      </c>
      <c r="S244" s="12">
        <v>2033</v>
      </c>
      <c r="T244" s="12">
        <v>2034</v>
      </c>
      <c r="U244" s="12">
        <v>2035</v>
      </c>
      <c r="V244" s="12">
        <v>2036</v>
      </c>
      <c r="W244" s="12">
        <v>2037</v>
      </c>
      <c r="X244" s="12">
        <v>2038</v>
      </c>
      <c r="Y244" s="12">
        <v>2039</v>
      </c>
      <c r="Z244" s="12">
        <v>2040</v>
      </c>
      <c r="AA244" s="12">
        <v>2041</v>
      </c>
    </row>
    <row r="245" spans="2:28" x14ac:dyDescent="0.2">
      <c r="B245" s="134" t="s">
        <v>0</v>
      </c>
      <c r="C245" s="134"/>
      <c r="D245" s="134"/>
      <c r="E245" s="134"/>
      <c r="F245" s="136"/>
      <c r="G245" s="136" t="s">
        <v>73</v>
      </c>
      <c r="H245" s="109">
        <v>0</v>
      </c>
      <c r="I245" s="109">
        <v>23.048989919182141</v>
      </c>
      <c r="J245" s="109">
        <v>64.814654454387465</v>
      </c>
      <c r="K245" s="109">
        <v>433.7697914402234</v>
      </c>
      <c r="L245" s="109">
        <v>4248.0859934914724</v>
      </c>
      <c r="M245" s="109">
        <v>4384.9586100624092</v>
      </c>
      <c r="N245" s="109">
        <v>4503.1613139290639</v>
      </c>
      <c r="O245" s="109">
        <v>6249.1593866205303</v>
      </c>
      <c r="P245" s="109">
        <v>0</v>
      </c>
      <c r="Q245" s="109">
        <v>0</v>
      </c>
      <c r="R245" s="109">
        <v>0</v>
      </c>
      <c r="S245" s="109">
        <v>0</v>
      </c>
      <c r="T245" s="109">
        <v>0</v>
      </c>
      <c r="U245" s="109">
        <v>0</v>
      </c>
      <c r="V245" s="109">
        <v>0</v>
      </c>
      <c r="W245" s="109">
        <v>0</v>
      </c>
      <c r="X245" s="109">
        <v>0</v>
      </c>
      <c r="Y245" s="109">
        <v>0</v>
      </c>
      <c r="Z245" s="109">
        <v>0</v>
      </c>
      <c r="AA245" s="109">
        <v>0</v>
      </c>
    </row>
    <row r="246" spans="2:28" x14ac:dyDescent="0.2">
      <c r="B246" s="134" t="s">
        <v>77</v>
      </c>
      <c r="C246" s="134"/>
      <c r="D246" s="134"/>
      <c r="E246" s="134"/>
      <c r="F246" s="136"/>
      <c r="G246" s="136" t="s">
        <v>73</v>
      </c>
      <c r="H246" s="109">
        <v>0</v>
      </c>
      <c r="I246" s="109">
        <v>23.048989919182141</v>
      </c>
      <c r="J246" s="109">
        <v>64.814654454387465</v>
      </c>
      <c r="K246" s="109">
        <v>433.7697914402234</v>
      </c>
      <c r="L246" s="109">
        <v>4248.0859934914724</v>
      </c>
      <c r="M246" s="109">
        <v>4384.9586100624092</v>
      </c>
      <c r="N246" s="109">
        <v>2251.580656964532</v>
      </c>
      <c r="O246" s="109">
        <v>0</v>
      </c>
      <c r="P246" s="109">
        <v>0</v>
      </c>
      <c r="Q246" s="109">
        <v>0</v>
      </c>
      <c r="R246" s="109">
        <v>0</v>
      </c>
      <c r="S246" s="109">
        <v>0</v>
      </c>
      <c r="T246" s="109">
        <v>0</v>
      </c>
      <c r="U246" s="109">
        <v>0</v>
      </c>
      <c r="V246" s="109">
        <v>0</v>
      </c>
      <c r="W246" s="109">
        <v>0</v>
      </c>
      <c r="X246" s="109">
        <v>0</v>
      </c>
      <c r="Y246" s="109">
        <v>0</v>
      </c>
      <c r="Z246" s="109">
        <v>0</v>
      </c>
      <c r="AA246" s="109">
        <v>0</v>
      </c>
    </row>
    <row r="247" spans="2:28" x14ac:dyDescent="0.2">
      <c r="B247" s="134" t="s">
        <v>78</v>
      </c>
      <c r="C247" s="134"/>
      <c r="D247" s="134"/>
      <c r="E247" s="134"/>
      <c r="F247" s="136"/>
      <c r="G247" s="136" t="s">
        <v>73</v>
      </c>
      <c r="H247" s="109">
        <v>0</v>
      </c>
      <c r="I247" s="109">
        <v>23.048989919182141</v>
      </c>
      <c r="J247" s="109">
        <v>64.814654454387465</v>
      </c>
      <c r="K247" s="109">
        <v>433.7697914402234</v>
      </c>
      <c r="L247" s="109">
        <v>4248.0859934914724</v>
      </c>
      <c r="M247" s="109">
        <v>0</v>
      </c>
      <c r="N247" s="109">
        <v>0</v>
      </c>
      <c r="O247" s="109">
        <v>0</v>
      </c>
      <c r="P247" s="109">
        <v>0</v>
      </c>
      <c r="Q247" s="109">
        <v>0</v>
      </c>
      <c r="R247" s="109">
        <v>0</v>
      </c>
      <c r="S247" s="109">
        <v>0</v>
      </c>
      <c r="T247" s="109">
        <v>0</v>
      </c>
      <c r="U247" s="109">
        <v>0</v>
      </c>
      <c r="V247" s="109">
        <v>0</v>
      </c>
      <c r="W247" s="109">
        <v>0</v>
      </c>
      <c r="X247" s="109">
        <v>0</v>
      </c>
      <c r="Y247" s="109">
        <v>0</v>
      </c>
      <c r="Z247" s="109">
        <v>0</v>
      </c>
      <c r="AA247" s="109">
        <v>0</v>
      </c>
    </row>
    <row r="248" spans="2:28" x14ac:dyDescent="0.2">
      <c r="B248" s="134" t="s">
        <v>79</v>
      </c>
      <c r="C248" s="134"/>
      <c r="D248" s="134"/>
      <c r="E248" s="134"/>
      <c r="F248" s="136"/>
      <c r="G248" s="136" t="s">
        <v>73</v>
      </c>
      <c r="H248" s="109">
        <v>0</v>
      </c>
      <c r="I248" s="109">
        <v>23.048989919182141</v>
      </c>
      <c r="J248" s="109">
        <v>64.814654454387465</v>
      </c>
      <c r="K248" s="109">
        <v>433.7697914402234</v>
      </c>
      <c r="L248" s="109">
        <v>4248.0859934914724</v>
      </c>
      <c r="M248" s="109">
        <v>4384.9586100624092</v>
      </c>
      <c r="N248" s="109">
        <v>3602.5290511432513</v>
      </c>
      <c r="O248" s="109">
        <v>0</v>
      </c>
      <c r="P248" s="109">
        <v>0</v>
      </c>
      <c r="Q248" s="109">
        <v>0</v>
      </c>
      <c r="R248" s="109">
        <v>0</v>
      </c>
      <c r="S248" s="109">
        <v>0</v>
      </c>
      <c r="T248" s="109">
        <v>0</v>
      </c>
      <c r="U248" s="109">
        <v>0</v>
      </c>
      <c r="V248" s="109">
        <v>0</v>
      </c>
      <c r="W248" s="109">
        <v>0</v>
      </c>
      <c r="X248" s="109">
        <v>0</v>
      </c>
      <c r="Y248" s="109">
        <v>0</v>
      </c>
      <c r="Z248" s="109">
        <v>0</v>
      </c>
      <c r="AA248" s="109">
        <v>0</v>
      </c>
    </row>
    <row r="249" spans="2:28" x14ac:dyDescent="0.2">
      <c r="B249" s="134" t="s">
        <v>80</v>
      </c>
      <c r="C249" s="134"/>
      <c r="D249" s="134"/>
      <c r="E249" s="134"/>
      <c r="F249" s="136"/>
      <c r="G249" s="136" t="s">
        <v>73</v>
      </c>
      <c r="H249" s="109">
        <v>0</v>
      </c>
      <c r="I249" s="109">
        <v>23.048989919182141</v>
      </c>
      <c r="J249" s="109">
        <v>64.814654454387465</v>
      </c>
      <c r="K249" s="109">
        <v>433.7697914402234</v>
      </c>
      <c r="L249" s="109">
        <v>4248.0859934914724</v>
      </c>
      <c r="M249" s="109">
        <v>4384.9586100624092</v>
      </c>
      <c r="N249" s="109">
        <v>1801.2645255716257</v>
      </c>
      <c r="O249" s="109">
        <v>0</v>
      </c>
      <c r="P249" s="109">
        <v>0</v>
      </c>
      <c r="Q249" s="109">
        <v>0</v>
      </c>
      <c r="R249" s="109">
        <v>0</v>
      </c>
      <c r="S249" s="109">
        <v>0</v>
      </c>
      <c r="T249" s="109">
        <v>0</v>
      </c>
      <c r="U249" s="109">
        <v>0</v>
      </c>
      <c r="V249" s="109">
        <v>0</v>
      </c>
      <c r="W249" s="109">
        <v>0</v>
      </c>
      <c r="X249" s="109">
        <v>0</v>
      </c>
      <c r="Y249" s="109">
        <v>0</v>
      </c>
      <c r="Z249" s="109">
        <v>0</v>
      </c>
      <c r="AA249" s="109">
        <v>0</v>
      </c>
    </row>
    <row r="250" spans="2:28" x14ac:dyDescent="0.2">
      <c r="B250" s="134" t="s">
        <v>81</v>
      </c>
      <c r="C250" s="134"/>
      <c r="D250" s="134"/>
      <c r="E250" s="134"/>
      <c r="F250" s="136"/>
      <c r="G250" s="136" t="s">
        <v>73</v>
      </c>
      <c r="H250" s="109">
        <v>0</v>
      </c>
      <c r="I250" s="109">
        <v>23.048989919182141</v>
      </c>
      <c r="J250" s="109">
        <v>64.814654454387465</v>
      </c>
      <c r="K250" s="109">
        <v>433.7697914402234</v>
      </c>
      <c r="L250" s="109">
        <v>4248.0859934914724</v>
      </c>
      <c r="M250" s="109">
        <v>4384.9586100624092</v>
      </c>
      <c r="N250" s="109">
        <v>900.63226278581283</v>
      </c>
      <c r="O250" s="109">
        <v>0</v>
      </c>
      <c r="P250" s="109">
        <v>0</v>
      </c>
      <c r="Q250" s="109">
        <v>0</v>
      </c>
      <c r="R250" s="109">
        <v>0</v>
      </c>
      <c r="S250" s="109">
        <v>0</v>
      </c>
      <c r="T250" s="109">
        <v>0</v>
      </c>
      <c r="U250" s="109">
        <v>0</v>
      </c>
      <c r="V250" s="109">
        <v>0</v>
      </c>
      <c r="W250" s="109">
        <v>0</v>
      </c>
      <c r="X250" s="109">
        <v>0</v>
      </c>
      <c r="Y250" s="109">
        <v>0</v>
      </c>
      <c r="Z250" s="109">
        <v>0</v>
      </c>
      <c r="AA250" s="109">
        <v>0</v>
      </c>
    </row>
    <row r="251" spans="2:28" x14ac:dyDescent="0.2">
      <c r="B251" s="134" t="s">
        <v>82</v>
      </c>
      <c r="C251" s="134"/>
      <c r="D251" s="134"/>
      <c r="E251" s="134"/>
      <c r="F251" s="136"/>
      <c r="G251" s="136" t="s">
        <v>73</v>
      </c>
      <c r="H251" s="109">
        <v>0</v>
      </c>
      <c r="I251" s="109">
        <v>23.048989919182141</v>
      </c>
      <c r="J251" s="109">
        <v>64.814654454387465</v>
      </c>
      <c r="K251" s="109">
        <v>433.7697914402234</v>
      </c>
      <c r="L251" s="109">
        <v>4248.0859934914724</v>
      </c>
      <c r="M251" s="109">
        <v>4384.9586100624092</v>
      </c>
      <c r="N251" s="109">
        <v>3602.5290511432513</v>
      </c>
      <c r="O251" s="109">
        <v>0</v>
      </c>
      <c r="P251" s="109">
        <v>0</v>
      </c>
      <c r="Q251" s="109">
        <v>0</v>
      </c>
      <c r="R251" s="109">
        <v>0</v>
      </c>
      <c r="S251" s="109">
        <v>0</v>
      </c>
      <c r="T251" s="109">
        <v>0</v>
      </c>
      <c r="U251" s="109">
        <v>0</v>
      </c>
      <c r="V251" s="109">
        <v>0</v>
      </c>
      <c r="W251" s="109">
        <v>0</v>
      </c>
      <c r="X251" s="109">
        <v>0</v>
      </c>
      <c r="Y251" s="109">
        <v>0</v>
      </c>
      <c r="Z251" s="109">
        <v>0</v>
      </c>
      <c r="AA251" s="109">
        <v>0</v>
      </c>
    </row>
    <row r="252" spans="2:28" x14ac:dyDescent="0.2">
      <c r="B252" s="134" t="s">
        <v>83</v>
      </c>
      <c r="C252" s="134"/>
      <c r="D252" s="134"/>
      <c r="E252" s="134"/>
      <c r="F252" s="136"/>
      <c r="G252" s="136" t="s">
        <v>73</v>
      </c>
      <c r="H252" s="109">
        <v>0</v>
      </c>
      <c r="I252" s="109">
        <v>23.048989919182141</v>
      </c>
      <c r="J252" s="109">
        <v>64.814654454387465</v>
      </c>
      <c r="K252" s="109">
        <v>433.7697914402234</v>
      </c>
      <c r="L252" s="109">
        <v>3186.0644951186041</v>
      </c>
      <c r="M252" s="109">
        <v>0</v>
      </c>
      <c r="N252" s="109">
        <v>0</v>
      </c>
      <c r="O252" s="109">
        <v>0</v>
      </c>
      <c r="P252" s="109">
        <v>0</v>
      </c>
      <c r="Q252" s="109">
        <v>0</v>
      </c>
      <c r="R252" s="109">
        <v>0</v>
      </c>
      <c r="S252" s="109">
        <v>0</v>
      </c>
      <c r="T252" s="109">
        <v>0</v>
      </c>
      <c r="U252" s="109">
        <v>0</v>
      </c>
      <c r="V252" s="109">
        <v>0</v>
      </c>
      <c r="W252" s="109">
        <v>0</v>
      </c>
      <c r="X252" s="109">
        <v>0</v>
      </c>
      <c r="Y252" s="109">
        <v>0</v>
      </c>
      <c r="Z252" s="109">
        <v>0</v>
      </c>
      <c r="AA252" s="109">
        <v>0</v>
      </c>
    </row>
    <row r="253" spans="2:28" x14ac:dyDescent="0.2">
      <c r="B253" s="134" t="s">
        <v>84</v>
      </c>
      <c r="C253" s="134"/>
      <c r="D253" s="134"/>
      <c r="E253" s="134"/>
      <c r="F253" s="136"/>
      <c r="G253" s="136" t="s">
        <v>73</v>
      </c>
      <c r="H253" s="109">
        <v>0</v>
      </c>
      <c r="I253" s="109">
        <v>23.048989919182141</v>
      </c>
      <c r="J253" s="109">
        <v>64.814654454387465</v>
      </c>
      <c r="K253" s="109">
        <v>433.7697914402234</v>
      </c>
      <c r="L253" s="109">
        <v>3186.0644951186041</v>
      </c>
      <c r="M253" s="109">
        <v>0</v>
      </c>
      <c r="N253" s="109">
        <v>0</v>
      </c>
      <c r="O253" s="109">
        <v>0</v>
      </c>
      <c r="P253" s="109">
        <v>0</v>
      </c>
      <c r="Q253" s="109">
        <v>0</v>
      </c>
      <c r="R253" s="109">
        <v>0</v>
      </c>
      <c r="S253" s="109">
        <v>0</v>
      </c>
      <c r="T253" s="109">
        <v>0</v>
      </c>
      <c r="U253" s="109">
        <v>0</v>
      </c>
      <c r="V253" s="109">
        <v>0</v>
      </c>
      <c r="W253" s="109">
        <v>0</v>
      </c>
      <c r="X253" s="109">
        <v>0</v>
      </c>
      <c r="Y253" s="109">
        <v>0</v>
      </c>
      <c r="Z253" s="109">
        <v>0</v>
      </c>
      <c r="AA253" s="109">
        <v>0</v>
      </c>
    </row>
    <row r="254" spans="2:28" x14ac:dyDescent="0.2">
      <c r="B254" s="134" t="s">
        <v>85</v>
      </c>
      <c r="C254" s="134"/>
      <c r="D254" s="134"/>
      <c r="E254" s="134"/>
      <c r="F254" s="136"/>
      <c r="G254" s="136" t="s">
        <v>73</v>
      </c>
      <c r="H254" s="109">
        <v>0</v>
      </c>
      <c r="I254" s="109">
        <v>23.048989919182141</v>
      </c>
      <c r="J254" s="109">
        <v>64.814654454387465</v>
      </c>
      <c r="K254" s="109">
        <v>433.7697914402234</v>
      </c>
      <c r="L254" s="109">
        <v>3186.0644951186041</v>
      </c>
      <c r="M254" s="109">
        <v>0</v>
      </c>
      <c r="N254" s="109">
        <v>0</v>
      </c>
      <c r="O254" s="109">
        <v>0</v>
      </c>
      <c r="P254" s="109">
        <v>0</v>
      </c>
      <c r="Q254" s="109">
        <v>0</v>
      </c>
      <c r="R254" s="109">
        <v>0</v>
      </c>
      <c r="S254" s="109">
        <v>0</v>
      </c>
      <c r="T254" s="109">
        <v>0</v>
      </c>
      <c r="U254" s="109">
        <v>0</v>
      </c>
      <c r="V254" s="109">
        <v>0</v>
      </c>
      <c r="W254" s="109">
        <v>0</v>
      </c>
      <c r="X254" s="109">
        <v>0</v>
      </c>
      <c r="Y254" s="109">
        <v>0</v>
      </c>
      <c r="Z254" s="109">
        <v>0</v>
      </c>
      <c r="AA254" s="109">
        <v>0</v>
      </c>
    </row>
    <row r="255" spans="2:28" s="100" customFormat="1" x14ac:dyDescent="0.2">
      <c r="B255" s="137" t="s">
        <v>101</v>
      </c>
      <c r="C255" s="134"/>
      <c r="D255" s="134"/>
      <c r="E255" s="134"/>
      <c r="F255" s="136"/>
      <c r="G255" s="136" t="s">
        <v>73</v>
      </c>
      <c r="H255" s="123" t="s">
        <v>179</v>
      </c>
      <c r="I255" s="109"/>
      <c r="J255" s="109"/>
      <c r="K255" s="109"/>
      <c r="L255" s="109"/>
      <c r="M255" s="109"/>
      <c r="N255" s="109"/>
      <c r="O255" s="109"/>
      <c r="P255" s="109"/>
      <c r="Q255" s="109"/>
      <c r="R255" s="109"/>
      <c r="S255" s="109"/>
      <c r="T255" s="109"/>
      <c r="U255" s="109"/>
      <c r="V255" s="109"/>
      <c r="W255" s="109"/>
      <c r="X255" s="109"/>
      <c r="Y255" s="109"/>
      <c r="Z255" s="109"/>
      <c r="AA255" s="109"/>
      <c r="AB255" s="101"/>
    </row>
    <row r="256" spans="2:28" s="100" customFormat="1" x14ac:dyDescent="0.2">
      <c r="B256" s="137" t="s">
        <v>102</v>
      </c>
      <c r="C256" s="134"/>
      <c r="D256" s="134"/>
      <c r="E256" s="134"/>
      <c r="F256" s="136"/>
      <c r="G256" s="136" t="s">
        <v>73</v>
      </c>
      <c r="H256" s="123" t="s">
        <v>179</v>
      </c>
      <c r="I256" s="109"/>
      <c r="J256" s="109"/>
      <c r="K256" s="109"/>
      <c r="L256" s="109"/>
      <c r="M256" s="109"/>
      <c r="N256" s="109"/>
      <c r="O256" s="109"/>
      <c r="P256" s="109"/>
      <c r="Q256" s="109"/>
      <c r="R256" s="109"/>
      <c r="S256" s="109"/>
      <c r="T256" s="109"/>
      <c r="U256" s="109"/>
      <c r="V256" s="109"/>
      <c r="W256" s="109"/>
      <c r="X256" s="109"/>
      <c r="Y256" s="109"/>
      <c r="Z256" s="109"/>
      <c r="AA256" s="109"/>
      <c r="AB256" s="101"/>
    </row>
    <row r="257" spans="2:27" ht="15" hidden="1" x14ac:dyDescent="0.25">
      <c r="B257" s="63"/>
      <c r="G257"/>
      <c r="H257" s="156"/>
      <c r="I257" s="156"/>
      <c r="J257" s="156"/>
      <c r="K257" s="156"/>
      <c r="L257" s="156"/>
      <c r="M257" s="156"/>
      <c r="N257" s="156"/>
      <c r="O257" s="156"/>
    </row>
    <row r="258" spans="2:27" ht="15" hidden="1" x14ac:dyDescent="0.2">
      <c r="B258" s="11" t="s">
        <v>7</v>
      </c>
      <c r="C258" s="11"/>
      <c r="D258" s="18" t="s">
        <v>30</v>
      </c>
      <c r="E258" s="18">
        <v>0</v>
      </c>
      <c r="F258" s="15"/>
      <c r="G258" s="15" t="s">
        <v>13</v>
      </c>
      <c r="H258" s="12">
        <v>2022</v>
      </c>
      <c r="I258" s="12">
        <v>2023</v>
      </c>
      <c r="J258" s="12">
        <v>2024</v>
      </c>
      <c r="K258" s="12">
        <v>2025</v>
      </c>
      <c r="L258" s="12">
        <v>2026</v>
      </c>
      <c r="M258" s="12">
        <v>2027</v>
      </c>
      <c r="N258" s="12">
        <v>2028</v>
      </c>
      <c r="O258" s="12">
        <v>2029</v>
      </c>
      <c r="P258" s="12">
        <v>2030</v>
      </c>
      <c r="Q258" s="12">
        <v>2031</v>
      </c>
      <c r="R258" s="12">
        <v>2032</v>
      </c>
      <c r="S258" s="12">
        <v>2033</v>
      </c>
      <c r="T258" s="12">
        <v>2034</v>
      </c>
      <c r="U258" s="12">
        <v>2035</v>
      </c>
      <c r="V258" s="12">
        <v>2036</v>
      </c>
      <c r="W258" s="12">
        <v>2037</v>
      </c>
      <c r="X258" s="12">
        <v>2038</v>
      </c>
      <c r="Y258" s="12">
        <v>2039</v>
      </c>
      <c r="Z258" s="12">
        <v>2040</v>
      </c>
      <c r="AA258" s="12">
        <v>2041</v>
      </c>
    </row>
    <row r="259" spans="2:27" hidden="1" x14ac:dyDescent="0.2">
      <c r="B259" s="134" t="s">
        <v>0</v>
      </c>
      <c r="C259" s="134"/>
      <c r="D259" s="134"/>
      <c r="E259" s="134"/>
      <c r="F259" s="136"/>
      <c r="G259" s="136" t="s">
        <v>73</v>
      </c>
      <c r="H259" s="56">
        <v>0</v>
      </c>
      <c r="I259" s="56">
        <v>0</v>
      </c>
      <c r="J259" s="56">
        <v>0</v>
      </c>
      <c r="K259" s="56">
        <v>0</v>
      </c>
      <c r="L259" s="56">
        <v>0</v>
      </c>
      <c r="M259" s="56">
        <v>0</v>
      </c>
      <c r="N259" s="56">
        <v>0</v>
      </c>
      <c r="O259" s="56">
        <v>0</v>
      </c>
      <c r="P259" s="56">
        <v>0</v>
      </c>
      <c r="Q259" s="56">
        <v>0</v>
      </c>
      <c r="R259" s="56">
        <v>0</v>
      </c>
      <c r="S259" s="56">
        <v>0</v>
      </c>
      <c r="T259" s="56">
        <v>0</v>
      </c>
      <c r="U259" s="56">
        <v>0</v>
      </c>
      <c r="V259" s="56">
        <v>0</v>
      </c>
      <c r="W259" s="56">
        <v>0</v>
      </c>
      <c r="X259" s="56">
        <v>0</v>
      </c>
      <c r="Y259" s="56">
        <v>0</v>
      </c>
      <c r="Z259" s="56">
        <v>0</v>
      </c>
      <c r="AA259" s="56">
        <v>0</v>
      </c>
    </row>
    <row r="260" spans="2:27" hidden="1" x14ac:dyDescent="0.2">
      <c r="B260" s="134" t="s">
        <v>77</v>
      </c>
      <c r="C260" s="134"/>
      <c r="D260" s="134"/>
      <c r="E260" s="134"/>
      <c r="F260" s="136"/>
      <c r="G260" s="136" t="s">
        <v>73</v>
      </c>
      <c r="H260" s="56">
        <v>0</v>
      </c>
      <c r="I260" s="56">
        <v>0</v>
      </c>
      <c r="J260" s="56">
        <v>0</v>
      </c>
      <c r="K260" s="56">
        <v>0</v>
      </c>
      <c r="L260" s="56">
        <v>0</v>
      </c>
      <c r="M260" s="56">
        <v>0</v>
      </c>
      <c r="N260" s="56">
        <v>0</v>
      </c>
      <c r="O260" s="56">
        <v>0</v>
      </c>
      <c r="P260" s="56">
        <v>0</v>
      </c>
      <c r="Q260" s="56">
        <v>0</v>
      </c>
      <c r="R260" s="56">
        <v>0</v>
      </c>
      <c r="S260" s="56">
        <v>0</v>
      </c>
      <c r="T260" s="56">
        <v>0</v>
      </c>
      <c r="U260" s="56">
        <v>0</v>
      </c>
      <c r="V260" s="56">
        <v>0</v>
      </c>
      <c r="W260" s="56">
        <v>0</v>
      </c>
      <c r="X260" s="56">
        <v>0</v>
      </c>
      <c r="Y260" s="56">
        <v>0</v>
      </c>
      <c r="Z260" s="56">
        <v>0</v>
      </c>
      <c r="AA260" s="56">
        <v>0</v>
      </c>
    </row>
    <row r="261" spans="2:27" hidden="1" x14ac:dyDescent="0.2">
      <c r="B261" s="134" t="s">
        <v>78</v>
      </c>
      <c r="C261" s="134"/>
      <c r="D261" s="134"/>
      <c r="E261" s="134"/>
      <c r="F261" s="136"/>
      <c r="G261" s="136" t="s">
        <v>73</v>
      </c>
      <c r="H261" s="56">
        <v>0</v>
      </c>
      <c r="I261" s="56">
        <v>0</v>
      </c>
      <c r="J261" s="56">
        <v>0</v>
      </c>
      <c r="K261" s="56">
        <v>0</v>
      </c>
      <c r="L261" s="56">
        <v>0</v>
      </c>
      <c r="M261" s="56">
        <v>0</v>
      </c>
      <c r="N261" s="56">
        <v>0</v>
      </c>
      <c r="O261" s="56">
        <v>0</v>
      </c>
      <c r="P261" s="56">
        <v>0</v>
      </c>
      <c r="Q261" s="56">
        <v>0</v>
      </c>
      <c r="R261" s="56">
        <v>0</v>
      </c>
      <c r="S261" s="56">
        <v>0</v>
      </c>
      <c r="T261" s="56">
        <v>0</v>
      </c>
      <c r="U261" s="56">
        <v>0</v>
      </c>
      <c r="V261" s="56">
        <v>0</v>
      </c>
      <c r="W261" s="56">
        <v>0</v>
      </c>
      <c r="X261" s="56">
        <v>0</v>
      </c>
      <c r="Y261" s="56">
        <v>0</v>
      </c>
      <c r="Z261" s="56">
        <v>0</v>
      </c>
      <c r="AA261" s="56">
        <v>0</v>
      </c>
    </row>
    <row r="262" spans="2:27" hidden="1" x14ac:dyDescent="0.2">
      <c r="B262" s="134" t="s">
        <v>79</v>
      </c>
      <c r="C262" s="134"/>
      <c r="D262" s="134"/>
      <c r="E262" s="134"/>
      <c r="F262" s="136"/>
      <c r="G262" s="136" t="s">
        <v>73</v>
      </c>
      <c r="H262" s="56">
        <v>0</v>
      </c>
      <c r="I262" s="56">
        <v>0</v>
      </c>
      <c r="J262" s="56">
        <v>0</v>
      </c>
      <c r="K262" s="56">
        <v>0</v>
      </c>
      <c r="L262" s="56">
        <v>0</v>
      </c>
      <c r="M262" s="56">
        <v>0</v>
      </c>
      <c r="N262" s="56">
        <v>0</v>
      </c>
      <c r="O262" s="56">
        <v>0</v>
      </c>
      <c r="P262" s="56">
        <v>0</v>
      </c>
      <c r="Q262" s="56">
        <v>0</v>
      </c>
      <c r="R262" s="56">
        <v>0</v>
      </c>
      <c r="S262" s="56">
        <v>0</v>
      </c>
      <c r="T262" s="56">
        <v>0</v>
      </c>
      <c r="U262" s="56">
        <v>0</v>
      </c>
      <c r="V262" s="56">
        <v>0</v>
      </c>
      <c r="W262" s="56">
        <v>0</v>
      </c>
      <c r="X262" s="56">
        <v>0</v>
      </c>
      <c r="Y262" s="56">
        <v>0</v>
      </c>
      <c r="Z262" s="56">
        <v>0</v>
      </c>
      <c r="AA262" s="56">
        <v>0</v>
      </c>
    </row>
    <row r="263" spans="2:27" hidden="1" x14ac:dyDescent="0.2">
      <c r="B263" s="134" t="s">
        <v>80</v>
      </c>
      <c r="C263" s="134"/>
      <c r="D263" s="134"/>
      <c r="E263" s="134"/>
      <c r="F263" s="136"/>
      <c r="G263" s="136" t="s">
        <v>73</v>
      </c>
      <c r="H263" s="56">
        <v>0</v>
      </c>
      <c r="I263" s="56">
        <v>0</v>
      </c>
      <c r="J263" s="56">
        <v>0</v>
      </c>
      <c r="K263" s="56">
        <v>0</v>
      </c>
      <c r="L263" s="56">
        <v>0</v>
      </c>
      <c r="M263" s="56">
        <v>0</v>
      </c>
      <c r="N263" s="56">
        <v>0</v>
      </c>
      <c r="O263" s="56">
        <v>0</v>
      </c>
      <c r="P263" s="56">
        <v>0</v>
      </c>
      <c r="Q263" s="56">
        <v>0</v>
      </c>
      <c r="R263" s="56">
        <v>0</v>
      </c>
      <c r="S263" s="56">
        <v>0</v>
      </c>
      <c r="T263" s="56">
        <v>0</v>
      </c>
      <c r="U263" s="56">
        <v>0</v>
      </c>
      <c r="V263" s="56">
        <v>0</v>
      </c>
      <c r="W263" s="56">
        <v>0</v>
      </c>
      <c r="X263" s="56">
        <v>0</v>
      </c>
      <c r="Y263" s="56">
        <v>0</v>
      </c>
      <c r="Z263" s="56">
        <v>0</v>
      </c>
      <c r="AA263" s="56">
        <v>0</v>
      </c>
    </row>
    <row r="264" spans="2:27" hidden="1" x14ac:dyDescent="0.2">
      <c r="B264" s="134" t="s">
        <v>81</v>
      </c>
      <c r="C264" s="134"/>
      <c r="D264" s="134"/>
      <c r="E264" s="134"/>
      <c r="F264" s="136"/>
      <c r="G264" s="136" t="s">
        <v>73</v>
      </c>
      <c r="H264" s="56">
        <v>0</v>
      </c>
      <c r="I264" s="56">
        <v>0</v>
      </c>
      <c r="J264" s="56">
        <v>0</v>
      </c>
      <c r="K264" s="56">
        <v>0</v>
      </c>
      <c r="L264" s="56">
        <v>0</v>
      </c>
      <c r="M264" s="56">
        <v>0</v>
      </c>
      <c r="N264" s="56">
        <v>0</v>
      </c>
      <c r="O264" s="56">
        <v>0</v>
      </c>
      <c r="P264" s="56">
        <v>0</v>
      </c>
      <c r="Q264" s="56">
        <v>0</v>
      </c>
      <c r="R264" s="56">
        <v>0</v>
      </c>
      <c r="S264" s="56">
        <v>0</v>
      </c>
      <c r="T264" s="56">
        <v>0</v>
      </c>
      <c r="U264" s="56">
        <v>0</v>
      </c>
      <c r="V264" s="56">
        <v>0</v>
      </c>
      <c r="W264" s="56">
        <v>0</v>
      </c>
      <c r="X264" s="56">
        <v>0</v>
      </c>
      <c r="Y264" s="56">
        <v>0</v>
      </c>
      <c r="Z264" s="56">
        <v>0</v>
      </c>
      <c r="AA264" s="56">
        <v>0</v>
      </c>
    </row>
    <row r="265" spans="2:27" hidden="1" x14ac:dyDescent="0.2">
      <c r="B265" s="134" t="s">
        <v>82</v>
      </c>
      <c r="C265" s="134"/>
      <c r="D265" s="134"/>
      <c r="E265" s="134"/>
      <c r="F265" s="136"/>
      <c r="G265" s="136" t="s">
        <v>73</v>
      </c>
      <c r="H265" s="56">
        <v>0</v>
      </c>
      <c r="I265" s="56">
        <v>0</v>
      </c>
      <c r="J265" s="56">
        <v>0</v>
      </c>
      <c r="K265" s="56">
        <v>0</v>
      </c>
      <c r="L265" s="56">
        <v>0</v>
      </c>
      <c r="M265" s="56">
        <v>0</v>
      </c>
      <c r="N265" s="56">
        <v>0</v>
      </c>
      <c r="O265" s="56">
        <v>0</v>
      </c>
      <c r="P265" s="56">
        <v>0</v>
      </c>
      <c r="Q265" s="56">
        <v>0</v>
      </c>
      <c r="R265" s="56">
        <v>0</v>
      </c>
      <c r="S265" s="56">
        <v>0</v>
      </c>
      <c r="T265" s="56">
        <v>0</v>
      </c>
      <c r="U265" s="56">
        <v>0</v>
      </c>
      <c r="V265" s="56">
        <v>0</v>
      </c>
      <c r="W265" s="56">
        <v>0</v>
      </c>
      <c r="X265" s="56">
        <v>0</v>
      </c>
      <c r="Y265" s="56">
        <v>0</v>
      </c>
      <c r="Z265" s="56">
        <v>0</v>
      </c>
      <c r="AA265" s="56">
        <v>0</v>
      </c>
    </row>
    <row r="266" spans="2:27" hidden="1" x14ac:dyDescent="0.2">
      <c r="B266" s="134" t="s">
        <v>83</v>
      </c>
      <c r="C266" s="134"/>
      <c r="D266" s="134"/>
      <c r="E266" s="134"/>
      <c r="F266" s="136"/>
      <c r="G266" s="136" t="s">
        <v>73</v>
      </c>
      <c r="H266" s="56">
        <v>0</v>
      </c>
      <c r="I266" s="56">
        <v>0</v>
      </c>
      <c r="J266" s="56">
        <v>0</v>
      </c>
      <c r="K266" s="56">
        <v>0</v>
      </c>
      <c r="L266" s="56">
        <v>0</v>
      </c>
      <c r="M266" s="56">
        <v>0</v>
      </c>
      <c r="N266" s="56">
        <v>0</v>
      </c>
      <c r="O266" s="56">
        <v>0</v>
      </c>
      <c r="P266" s="56">
        <v>0</v>
      </c>
      <c r="Q266" s="56">
        <v>0</v>
      </c>
      <c r="R266" s="56">
        <v>0</v>
      </c>
      <c r="S266" s="56">
        <v>0</v>
      </c>
      <c r="T266" s="56">
        <v>0</v>
      </c>
      <c r="U266" s="56">
        <v>0</v>
      </c>
      <c r="V266" s="56">
        <v>0</v>
      </c>
      <c r="W266" s="56">
        <v>0</v>
      </c>
      <c r="X266" s="56">
        <v>0</v>
      </c>
      <c r="Y266" s="56">
        <v>0</v>
      </c>
      <c r="Z266" s="56">
        <v>0</v>
      </c>
      <c r="AA266" s="56">
        <v>0</v>
      </c>
    </row>
    <row r="267" spans="2:27" hidden="1" x14ac:dyDescent="0.2">
      <c r="B267" s="134" t="s">
        <v>84</v>
      </c>
      <c r="C267" s="134"/>
      <c r="D267" s="134"/>
      <c r="E267" s="134"/>
      <c r="F267" s="136"/>
      <c r="G267" s="136" t="s">
        <v>73</v>
      </c>
      <c r="H267" s="56">
        <v>0</v>
      </c>
      <c r="I267" s="56">
        <v>0</v>
      </c>
      <c r="J267" s="56">
        <v>0</v>
      </c>
      <c r="K267" s="56">
        <v>0</v>
      </c>
      <c r="L267" s="56">
        <v>0</v>
      </c>
      <c r="M267" s="56">
        <v>0</v>
      </c>
      <c r="N267" s="56">
        <v>0</v>
      </c>
      <c r="O267" s="56">
        <v>0</v>
      </c>
      <c r="P267" s="56">
        <v>0</v>
      </c>
      <c r="Q267" s="56">
        <v>0</v>
      </c>
      <c r="R267" s="56">
        <v>0</v>
      </c>
      <c r="S267" s="56">
        <v>0</v>
      </c>
      <c r="T267" s="56">
        <v>0</v>
      </c>
      <c r="U267" s="56">
        <v>0</v>
      </c>
      <c r="V267" s="56">
        <v>0</v>
      </c>
      <c r="W267" s="56">
        <v>0</v>
      </c>
      <c r="X267" s="56">
        <v>0</v>
      </c>
      <c r="Y267" s="56">
        <v>0</v>
      </c>
      <c r="Z267" s="56">
        <v>0</v>
      </c>
      <c r="AA267" s="56">
        <v>0</v>
      </c>
    </row>
    <row r="268" spans="2:27" hidden="1" x14ac:dyDescent="0.2">
      <c r="B268" s="134" t="s">
        <v>85</v>
      </c>
      <c r="C268" s="134"/>
      <c r="D268" s="134"/>
      <c r="E268" s="134"/>
      <c r="F268" s="136"/>
      <c r="G268" s="136" t="s">
        <v>73</v>
      </c>
      <c r="H268" s="56">
        <v>0</v>
      </c>
      <c r="I268" s="56">
        <v>0</v>
      </c>
      <c r="J268" s="56">
        <v>0</v>
      </c>
      <c r="K268" s="56">
        <v>0</v>
      </c>
      <c r="L268" s="56">
        <v>0</v>
      </c>
      <c r="M268" s="56">
        <v>0</v>
      </c>
      <c r="N268" s="56">
        <v>0</v>
      </c>
      <c r="O268" s="56">
        <v>0</v>
      </c>
      <c r="P268" s="56">
        <v>0</v>
      </c>
      <c r="Q268" s="56">
        <v>0</v>
      </c>
      <c r="R268" s="56">
        <v>0</v>
      </c>
      <c r="S268" s="56">
        <v>0</v>
      </c>
      <c r="T268" s="56">
        <v>0</v>
      </c>
      <c r="U268" s="56">
        <v>0</v>
      </c>
      <c r="V268" s="56">
        <v>0</v>
      </c>
      <c r="W268" s="56">
        <v>0</v>
      </c>
      <c r="X268" s="56">
        <v>0</v>
      </c>
      <c r="Y268" s="56">
        <v>0</v>
      </c>
      <c r="Z268" s="56">
        <v>0</v>
      </c>
      <c r="AA268" s="56">
        <v>0</v>
      </c>
    </row>
    <row r="269" spans="2:27" hidden="1" x14ac:dyDescent="0.2">
      <c r="B269" s="134" t="s">
        <v>134</v>
      </c>
      <c r="C269" s="134"/>
      <c r="D269" s="134"/>
      <c r="E269" s="134"/>
      <c r="F269" s="136"/>
      <c r="G269" s="136" t="s">
        <v>73</v>
      </c>
      <c r="H269" s="56">
        <v>0</v>
      </c>
      <c r="I269" s="56">
        <v>0</v>
      </c>
      <c r="J269" s="56">
        <v>0</v>
      </c>
      <c r="K269" s="56">
        <v>0</v>
      </c>
      <c r="L269" s="56">
        <v>0</v>
      </c>
      <c r="M269" s="56">
        <v>0</v>
      </c>
      <c r="N269" s="56">
        <v>0</v>
      </c>
      <c r="O269" s="56">
        <v>0</v>
      </c>
      <c r="P269" s="56">
        <v>0</v>
      </c>
      <c r="Q269" s="56">
        <v>0</v>
      </c>
      <c r="R269" s="56">
        <v>0</v>
      </c>
      <c r="S269" s="56">
        <v>0</v>
      </c>
      <c r="T269" s="56">
        <v>0</v>
      </c>
      <c r="U269" s="56">
        <v>0</v>
      </c>
      <c r="V269" s="56">
        <v>0</v>
      </c>
      <c r="W269" s="56">
        <v>0</v>
      </c>
      <c r="X269" s="56">
        <v>0</v>
      </c>
      <c r="Y269" s="56">
        <v>0</v>
      </c>
      <c r="Z269" s="56">
        <v>0</v>
      </c>
      <c r="AA269" s="56">
        <v>0</v>
      </c>
    </row>
    <row r="270" spans="2:27" s="101" customFormat="1" hidden="1" x14ac:dyDescent="0.2">
      <c r="B270" s="137" t="s">
        <v>101</v>
      </c>
      <c r="C270" s="134"/>
      <c r="D270" s="134"/>
      <c r="E270" s="134"/>
      <c r="F270" s="136"/>
      <c r="G270" s="136" t="s">
        <v>73</v>
      </c>
      <c r="H270" s="56">
        <v>0</v>
      </c>
      <c r="I270" s="56">
        <v>0</v>
      </c>
      <c r="J270" s="56">
        <v>0</v>
      </c>
      <c r="K270" s="56">
        <v>0</v>
      </c>
      <c r="L270" s="56">
        <v>0</v>
      </c>
      <c r="M270" s="56">
        <v>0</v>
      </c>
      <c r="N270" s="56">
        <v>0</v>
      </c>
      <c r="O270" s="56">
        <v>0</v>
      </c>
      <c r="P270" s="56">
        <v>0</v>
      </c>
      <c r="Q270" s="56">
        <v>0</v>
      </c>
      <c r="R270" s="56">
        <v>0</v>
      </c>
      <c r="S270" s="56">
        <v>0</v>
      </c>
      <c r="T270" s="56">
        <v>0</v>
      </c>
      <c r="U270" s="56">
        <v>0</v>
      </c>
      <c r="V270" s="56">
        <v>0</v>
      </c>
      <c r="W270" s="56">
        <v>0</v>
      </c>
      <c r="X270" s="56">
        <v>0</v>
      </c>
      <c r="Y270" s="56">
        <v>0</v>
      </c>
      <c r="Z270" s="56">
        <v>0</v>
      </c>
      <c r="AA270" s="56">
        <v>0</v>
      </c>
    </row>
    <row r="271" spans="2:27" s="101" customFormat="1" hidden="1" x14ac:dyDescent="0.2">
      <c r="B271" s="137" t="s">
        <v>102</v>
      </c>
      <c r="C271" s="134"/>
      <c r="D271" s="134"/>
      <c r="E271" s="134"/>
      <c r="F271" s="136"/>
      <c r="G271" s="136" t="s">
        <v>73</v>
      </c>
      <c r="H271" s="56">
        <v>0</v>
      </c>
      <c r="I271" s="56">
        <v>0</v>
      </c>
      <c r="J271" s="56">
        <v>0</v>
      </c>
      <c r="K271" s="56">
        <v>0</v>
      </c>
      <c r="L271" s="56">
        <v>0</v>
      </c>
      <c r="M271" s="56">
        <v>0</v>
      </c>
      <c r="N271" s="56">
        <v>0</v>
      </c>
      <c r="O271" s="56">
        <v>0</v>
      </c>
      <c r="P271" s="56">
        <v>0</v>
      </c>
      <c r="Q271" s="56">
        <v>0</v>
      </c>
      <c r="R271" s="56">
        <v>0</v>
      </c>
      <c r="S271" s="56">
        <v>0</v>
      </c>
      <c r="T271" s="56">
        <v>0</v>
      </c>
      <c r="U271" s="56">
        <v>0</v>
      </c>
      <c r="V271" s="56">
        <v>0</v>
      </c>
      <c r="W271" s="56">
        <v>0</v>
      </c>
      <c r="X271" s="56">
        <v>0</v>
      </c>
      <c r="Y271" s="56">
        <v>0</v>
      </c>
      <c r="Z271" s="56">
        <v>0</v>
      </c>
      <c r="AA271" s="56">
        <v>0</v>
      </c>
    </row>
    <row r="272" spans="2:27" x14ac:dyDescent="0.2">
      <c r="G272"/>
    </row>
    <row r="273" spans="2:27" ht="15" x14ac:dyDescent="0.25">
      <c r="B273" s="8" t="s">
        <v>4</v>
      </c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</row>
    <row r="274" spans="2:27" ht="15" x14ac:dyDescent="0.2">
      <c r="B274" s="11" t="s">
        <v>7</v>
      </c>
      <c r="C274" s="11"/>
      <c r="D274" s="18"/>
      <c r="E274" s="18"/>
      <c r="F274" s="15"/>
      <c r="G274" s="15" t="s">
        <v>13</v>
      </c>
      <c r="H274" s="12">
        <v>2022</v>
      </c>
      <c r="I274" s="12">
        <v>2023</v>
      </c>
      <c r="J274" s="12">
        <v>2024</v>
      </c>
      <c r="K274" s="12">
        <v>2025</v>
      </c>
      <c r="L274" s="12">
        <v>2026</v>
      </c>
      <c r="M274" s="12">
        <v>2027</v>
      </c>
      <c r="N274" s="12">
        <v>2028</v>
      </c>
      <c r="O274" s="12">
        <v>2029</v>
      </c>
      <c r="P274" s="12">
        <v>2030</v>
      </c>
      <c r="Q274" s="12">
        <v>2031</v>
      </c>
      <c r="R274" s="12">
        <v>2032</v>
      </c>
      <c r="S274" s="12">
        <v>2033</v>
      </c>
      <c r="T274" s="12">
        <v>2034</v>
      </c>
      <c r="U274" s="12">
        <v>2035</v>
      </c>
      <c r="V274" s="12">
        <v>2036</v>
      </c>
      <c r="W274" s="12">
        <v>2037</v>
      </c>
      <c r="X274" s="12">
        <v>2038</v>
      </c>
      <c r="Y274" s="12">
        <v>2039</v>
      </c>
      <c r="Z274" s="12">
        <v>2040</v>
      </c>
      <c r="AA274" s="12">
        <v>2041</v>
      </c>
    </row>
    <row r="275" spans="2:27" x14ac:dyDescent="0.2">
      <c r="B275" s="134" t="s">
        <v>0</v>
      </c>
      <c r="C275" s="134"/>
      <c r="D275" s="134"/>
      <c r="E275" s="134"/>
      <c r="F275" s="136"/>
      <c r="G275" s="136" t="s">
        <v>22</v>
      </c>
      <c r="H275" s="109"/>
      <c r="I275" s="109"/>
      <c r="J275" s="109"/>
      <c r="K275" s="109"/>
      <c r="L275" s="109"/>
      <c r="M275" s="109"/>
      <c r="N275" s="109"/>
      <c r="O275" s="109"/>
      <c r="P275" s="109"/>
      <c r="Q275" s="109"/>
      <c r="R275" s="109"/>
      <c r="S275" s="109"/>
      <c r="T275" s="109"/>
      <c r="U275" s="109"/>
      <c r="V275" s="109"/>
      <c r="W275" s="109"/>
      <c r="X275" s="109"/>
      <c r="Y275" s="109"/>
      <c r="Z275" s="109"/>
      <c r="AA275" s="109"/>
    </row>
    <row r="276" spans="2:27" s="82" customFormat="1" x14ac:dyDescent="0.2">
      <c r="B276" s="137" t="s">
        <v>101</v>
      </c>
      <c r="C276" s="134"/>
      <c r="D276" s="134"/>
      <c r="E276" s="134"/>
      <c r="F276" s="136"/>
      <c r="G276" s="136" t="s">
        <v>22</v>
      </c>
      <c r="H276" s="123" t="s">
        <v>179</v>
      </c>
      <c r="I276" s="109"/>
      <c r="J276" s="109"/>
      <c r="K276" s="109"/>
      <c r="L276" s="109"/>
      <c r="M276" s="109"/>
      <c r="N276" s="109"/>
      <c r="O276" s="109"/>
      <c r="P276" s="109"/>
      <c r="Q276" s="109"/>
      <c r="R276" s="109"/>
      <c r="S276" s="109"/>
      <c r="T276" s="109"/>
      <c r="U276" s="109"/>
      <c r="V276" s="109"/>
      <c r="W276" s="109"/>
      <c r="X276" s="109"/>
      <c r="Y276" s="109"/>
      <c r="Z276" s="109"/>
      <c r="AA276" s="109"/>
    </row>
    <row r="277" spans="2:27" s="82" customFormat="1" x14ac:dyDescent="0.2">
      <c r="B277" s="137" t="s">
        <v>102</v>
      </c>
      <c r="C277" s="134"/>
      <c r="D277" s="134"/>
      <c r="E277" s="134"/>
      <c r="F277" s="136"/>
      <c r="G277" s="136" t="s">
        <v>22</v>
      </c>
      <c r="H277" s="123" t="s">
        <v>179</v>
      </c>
      <c r="I277" s="109"/>
      <c r="J277" s="109"/>
      <c r="K277" s="109"/>
      <c r="L277" s="109"/>
      <c r="M277" s="109"/>
      <c r="N277" s="109"/>
      <c r="O277" s="109"/>
      <c r="P277" s="109"/>
      <c r="Q277" s="109"/>
      <c r="R277" s="109"/>
      <c r="S277" s="109"/>
      <c r="T277" s="109"/>
      <c r="U277" s="109"/>
      <c r="V277" s="109"/>
      <c r="W277" s="109"/>
      <c r="X277" s="109"/>
      <c r="Y277" s="109"/>
      <c r="Z277" s="109"/>
      <c r="AA277" s="109"/>
    </row>
    <row r="278" spans="2:27" hidden="1" x14ac:dyDescent="0.2">
      <c r="G278"/>
    </row>
    <row r="279" spans="2:27" ht="15" hidden="1" x14ac:dyDescent="0.2">
      <c r="B279" s="11" t="s">
        <v>7</v>
      </c>
      <c r="C279" s="11"/>
      <c r="D279" s="18" t="s">
        <v>28</v>
      </c>
      <c r="E279" s="18" t="s">
        <v>63</v>
      </c>
      <c r="F279" s="15"/>
      <c r="G279" s="15" t="s">
        <v>13</v>
      </c>
      <c r="H279" s="12">
        <v>2022</v>
      </c>
      <c r="I279" s="12">
        <v>2023</v>
      </c>
      <c r="J279" s="12">
        <v>2024</v>
      </c>
      <c r="K279" s="12">
        <v>2025</v>
      </c>
      <c r="L279" s="12">
        <v>2026</v>
      </c>
      <c r="M279" s="12">
        <v>2027</v>
      </c>
      <c r="N279" s="12">
        <v>2028</v>
      </c>
      <c r="O279" s="12">
        <v>2029</v>
      </c>
      <c r="P279" s="12">
        <v>2030</v>
      </c>
      <c r="Q279" s="12">
        <v>2031</v>
      </c>
      <c r="R279" s="12">
        <v>2032</v>
      </c>
      <c r="S279" s="12">
        <v>2033</v>
      </c>
      <c r="T279" s="12">
        <v>2034</v>
      </c>
      <c r="U279" s="12">
        <v>2035</v>
      </c>
      <c r="V279" s="12">
        <v>2036</v>
      </c>
      <c r="W279" s="12">
        <v>2037</v>
      </c>
      <c r="X279" s="12">
        <v>2038</v>
      </c>
      <c r="Y279" s="12">
        <v>2039</v>
      </c>
      <c r="Z279" s="12">
        <v>2040</v>
      </c>
      <c r="AA279" s="12">
        <v>2041</v>
      </c>
    </row>
    <row r="280" spans="2:27" hidden="1" x14ac:dyDescent="0.2">
      <c r="B280" s="134" t="s">
        <v>0</v>
      </c>
      <c r="C280" s="134"/>
      <c r="D280" s="134"/>
      <c r="E280" s="134"/>
      <c r="F280" s="136"/>
      <c r="G280" s="136" t="s">
        <v>22</v>
      </c>
      <c r="H280" s="109"/>
      <c r="I280" s="109">
        <v>646338593.66647613</v>
      </c>
      <c r="J280" s="109">
        <v>2233745194.5905747</v>
      </c>
      <c r="K280" s="109">
        <v>3642433494.8212953</v>
      </c>
      <c r="L280" s="109">
        <v>5248591283.767065</v>
      </c>
      <c r="M280" s="109">
        <v>5205066394.4510088</v>
      </c>
      <c r="N280" s="109">
        <v>7580981675.2879658</v>
      </c>
      <c r="O280" s="109">
        <v>7858359432.9437876</v>
      </c>
      <c r="P280" s="109">
        <v>5184736438.7015181</v>
      </c>
      <c r="Q280" s="109">
        <v>1794420113.3186569</v>
      </c>
      <c r="R280" s="109">
        <v>1252198868.4719338</v>
      </c>
      <c r="S280" s="109">
        <v>4468044545.0252028</v>
      </c>
      <c r="T280" s="109">
        <v>6487761425.6506386</v>
      </c>
      <c r="U280" s="109">
        <v>4011420252.1720648</v>
      </c>
      <c r="V280" s="109">
        <v>13557627995.401094</v>
      </c>
      <c r="W280" s="109">
        <v>6911117720.5982838</v>
      </c>
      <c r="X280" s="109">
        <v>12489445213.444366</v>
      </c>
      <c r="Y280" s="109">
        <v>3206147013.2837629</v>
      </c>
      <c r="Z280" s="109">
        <v>1463692645.2204318</v>
      </c>
      <c r="AA280" s="109">
        <v>2562839389.4418015</v>
      </c>
    </row>
    <row r="281" spans="2:27" hidden="1" x14ac:dyDescent="0.2">
      <c r="B281" s="134" t="s">
        <v>77</v>
      </c>
      <c r="C281" s="134"/>
      <c r="D281" s="134"/>
      <c r="E281" s="134"/>
      <c r="F281" s="136"/>
      <c r="G281" s="136" t="s">
        <v>22</v>
      </c>
      <c r="H281" s="109"/>
      <c r="I281" s="109">
        <v>646338593.66647613</v>
      </c>
      <c r="J281" s="109">
        <v>2233745194.5905747</v>
      </c>
      <c r="K281" s="109">
        <v>3642433494.8212953</v>
      </c>
      <c r="L281" s="109">
        <v>5248591283.767065</v>
      </c>
      <c r="M281" s="109">
        <v>5205066394.4510088</v>
      </c>
      <c r="N281" s="109">
        <v>7580981675.2879658</v>
      </c>
      <c r="O281" s="109">
        <v>7858359432.9437876</v>
      </c>
      <c r="P281" s="109">
        <v>5184736438.7015181</v>
      </c>
      <c r="Q281" s="109">
        <v>1794420113.3186569</v>
      </c>
      <c r="R281" s="109">
        <v>1252198868.4719338</v>
      </c>
      <c r="S281" s="109">
        <v>4468044545.0252028</v>
      </c>
      <c r="T281" s="109">
        <v>6487761425.6506386</v>
      </c>
      <c r="U281" s="109">
        <v>4011420252.1720648</v>
      </c>
      <c r="V281" s="109">
        <v>13557627995.401094</v>
      </c>
      <c r="W281" s="109">
        <v>6911117720.5982838</v>
      </c>
      <c r="X281" s="109">
        <v>12489445213.444366</v>
      </c>
      <c r="Y281" s="109">
        <v>3206147013.2837629</v>
      </c>
      <c r="Z281" s="109">
        <v>1463692645.2204318</v>
      </c>
      <c r="AA281" s="109">
        <v>2562839389.4418015</v>
      </c>
    </row>
    <row r="282" spans="2:27" hidden="1" x14ac:dyDescent="0.2">
      <c r="B282" s="134" t="s">
        <v>78</v>
      </c>
      <c r="C282" s="134"/>
      <c r="D282" s="134"/>
      <c r="E282" s="134"/>
      <c r="F282" s="136"/>
      <c r="G282" s="136" t="s">
        <v>22</v>
      </c>
      <c r="H282" s="109"/>
      <c r="I282" s="109">
        <v>646338593.66647613</v>
      </c>
      <c r="J282" s="109">
        <v>2233745194.5905747</v>
      </c>
      <c r="K282" s="109">
        <v>3642433494.8212953</v>
      </c>
      <c r="L282" s="109">
        <v>5248591283.767065</v>
      </c>
      <c r="M282" s="109">
        <v>5205066394.4510088</v>
      </c>
      <c r="N282" s="109">
        <v>7580981675.2879658</v>
      </c>
      <c r="O282" s="109">
        <v>7858359432.9437876</v>
      </c>
      <c r="P282" s="109">
        <v>5184736438.7015181</v>
      </c>
      <c r="Q282" s="109">
        <v>1794420113.3186569</v>
      </c>
      <c r="R282" s="109">
        <v>1252198868.4719338</v>
      </c>
      <c r="S282" s="109">
        <v>4468044545.0252028</v>
      </c>
      <c r="T282" s="109">
        <v>6487761425.6506386</v>
      </c>
      <c r="U282" s="109">
        <v>4011420252.1720648</v>
      </c>
      <c r="V282" s="109">
        <v>13557627995.401094</v>
      </c>
      <c r="W282" s="109">
        <v>6911117720.5982838</v>
      </c>
      <c r="X282" s="109">
        <v>12489445213.444366</v>
      </c>
      <c r="Y282" s="109">
        <v>3206147013.2837629</v>
      </c>
      <c r="Z282" s="109">
        <v>1463692645.2204318</v>
      </c>
      <c r="AA282" s="109">
        <v>2562839389.4418015</v>
      </c>
    </row>
    <row r="283" spans="2:27" hidden="1" x14ac:dyDescent="0.2">
      <c r="B283" s="134" t="s">
        <v>79</v>
      </c>
      <c r="C283" s="134"/>
      <c r="D283" s="134"/>
      <c r="E283" s="134"/>
      <c r="F283" s="136"/>
      <c r="G283" s="136" t="s">
        <v>22</v>
      </c>
      <c r="H283" s="109"/>
      <c r="I283" s="109">
        <v>646338593.66647613</v>
      </c>
      <c r="J283" s="109">
        <v>2233745194.5905747</v>
      </c>
      <c r="K283" s="109">
        <v>3642433494.8212953</v>
      </c>
      <c r="L283" s="109">
        <v>5248591283.767065</v>
      </c>
      <c r="M283" s="109">
        <v>5205066394.4510088</v>
      </c>
      <c r="N283" s="109">
        <v>7580981675.2879658</v>
      </c>
      <c r="O283" s="109">
        <v>7858359432.9437876</v>
      </c>
      <c r="P283" s="109">
        <v>5184736438.7015181</v>
      </c>
      <c r="Q283" s="109">
        <v>1794420113.3186569</v>
      </c>
      <c r="R283" s="109">
        <v>1252198868.4719338</v>
      </c>
      <c r="S283" s="109">
        <v>4468044545.0252028</v>
      </c>
      <c r="T283" s="109">
        <v>6487761425.6506386</v>
      </c>
      <c r="U283" s="109">
        <v>4011420252.1720648</v>
      </c>
      <c r="V283" s="109">
        <v>13557627995.401094</v>
      </c>
      <c r="W283" s="109">
        <v>6911117720.5982838</v>
      </c>
      <c r="X283" s="109">
        <v>12489445213.444366</v>
      </c>
      <c r="Y283" s="109">
        <v>3206147013.2837629</v>
      </c>
      <c r="Z283" s="109">
        <v>1463692645.2204318</v>
      </c>
      <c r="AA283" s="109">
        <v>2562839389.4418015</v>
      </c>
    </row>
    <row r="284" spans="2:27" hidden="1" x14ac:dyDescent="0.2">
      <c r="B284" s="134" t="s">
        <v>80</v>
      </c>
      <c r="C284" s="134"/>
      <c r="D284" s="134"/>
      <c r="E284" s="134"/>
      <c r="F284" s="136"/>
      <c r="G284" s="136" t="s">
        <v>22</v>
      </c>
      <c r="H284" s="109"/>
      <c r="I284" s="109">
        <v>646338593.66647613</v>
      </c>
      <c r="J284" s="109">
        <v>2233745194.5905747</v>
      </c>
      <c r="K284" s="109">
        <v>3642433494.8212953</v>
      </c>
      <c r="L284" s="109">
        <v>5248591283.767065</v>
      </c>
      <c r="M284" s="109">
        <v>5205066394.4510088</v>
      </c>
      <c r="N284" s="109">
        <v>7580981675.2879658</v>
      </c>
      <c r="O284" s="109">
        <v>7858359432.9437876</v>
      </c>
      <c r="P284" s="109">
        <v>5184736438.7015181</v>
      </c>
      <c r="Q284" s="109">
        <v>1794420113.3186569</v>
      </c>
      <c r="R284" s="109">
        <v>1252198868.4719338</v>
      </c>
      <c r="S284" s="109">
        <v>4468044545.0252028</v>
      </c>
      <c r="T284" s="109">
        <v>6487761425.6506386</v>
      </c>
      <c r="U284" s="109">
        <v>4011420252.1720648</v>
      </c>
      <c r="V284" s="109">
        <v>13557627995.401094</v>
      </c>
      <c r="W284" s="109">
        <v>6911117720.5982838</v>
      </c>
      <c r="X284" s="109">
        <v>12489445213.444366</v>
      </c>
      <c r="Y284" s="109">
        <v>3206147013.2837629</v>
      </c>
      <c r="Z284" s="109">
        <v>1463692645.2204318</v>
      </c>
      <c r="AA284" s="109">
        <v>2562839389.4418015</v>
      </c>
    </row>
    <row r="285" spans="2:27" hidden="1" x14ac:dyDescent="0.2">
      <c r="B285" s="134" t="s">
        <v>81</v>
      </c>
      <c r="C285" s="134"/>
      <c r="D285" s="134"/>
      <c r="E285" s="134"/>
      <c r="F285" s="136"/>
      <c r="G285" s="136" t="s">
        <v>22</v>
      </c>
      <c r="H285" s="109"/>
      <c r="I285" s="109">
        <v>646338593.66647613</v>
      </c>
      <c r="J285" s="109">
        <v>2233745194.5905747</v>
      </c>
      <c r="K285" s="109">
        <v>3642433494.8212953</v>
      </c>
      <c r="L285" s="109">
        <v>5248591283.767065</v>
      </c>
      <c r="M285" s="109">
        <v>5205066394.4510088</v>
      </c>
      <c r="N285" s="109">
        <v>7580981675.2879658</v>
      </c>
      <c r="O285" s="109">
        <v>7858359432.9437876</v>
      </c>
      <c r="P285" s="109">
        <v>5184736438.7015181</v>
      </c>
      <c r="Q285" s="109">
        <v>1794420113.3186569</v>
      </c>
      <c r="R285" s="109">
        <v>1252198868.4719338</v>
      </c>
      <c r="S285" s="109">
        <v>4468044545.0252028</v>
      </c>
      <c r="T285" s="109">
        <v>6487761425.6506386</v>
      </c>
      <c r="U285" s="109">
        <v>4011420252.1720648</v>
      </c>
      <c r="V285" s="109">
        <v>13557627995.401094</v>
      </c>
      <c r="W285" s="109">
        <v>6911117720.5982838</v>
      </c>
      <c r="X285" s="109">
        <v>12489445213.444366</v>
      </c>
      <c r="Y285" s="109">
        <v>3206147013.2837629</v>
      </c>
      <c r="Z285" s="109">
        <v>1463692645.2204318</v>
      </c>
      <c r="AA285" s="109">
        <v>2562839389.4418015</v>
      </c>
    </row>
    <row r="286" spans="2:27" hidden="1" x14ac:dyDescent="0.2">
      <c r="B286" s="134" t="s">
        <v>82</v>
      </c>
      <c r="C286" s="134"/>
      <c r="D286" s="134"/>
      <c r="E286" s="134"/>
      <c r="F286" s="136"/>
      <c r="G286" s="136" t="s">
        <v>22</v>
      </c>
      <c r="H286" s="109"/>
      <c r="I286" s="109">
        <v>646338593.66647613</v>
      </c>
      <c r="J286" s="109">
        <v>2233745194.5905747</v>
      </c>
      <c r="K286" s="109">
        <v>3642433494.8212953</v>
      </c>
      <c r="L286" s="109">
        <v>5248591283.767065</v>
      </c>
      <c r="M286" s="109">
        <v>5205066394.4510088</v>
      </c>
      <c r="N286" s="109">
        <v>7580981675.2879658</v>
      </c>
      <c r="O286" s="109">
        <v>7858359432.9437876</v>
      </c>
      <c r="P286" s="109">
        <v>5184736438.7015181</v>
      </c>
      <c r="Q286" s="109">
        <v>1794420113.3186569</v>
      </c>
      <c r="R286" s="109">
        <v>1252198868.4719338</v>
      </c>
      <c r="S286" s="109">
        <v>4468044545.0252028</v>
      </c>
      <c r="T286" s="109">
        <v>6487761425.6506386</v>
      </c>
      <c r="U286" s="109">
        <v>4011420252.1720648</v>
      </c>
      <c r="V286" s="109">
        <v>13557627995.401094</v>
      </c>
      <c r="W286" s="109">
        <v>6911117720.5982838</v>
      </c>
      <c r="X286" s="109">
        <v>12489445213.444366</v>
      </c>
      <c r="Y286" s="109">
        <v>3206147013.2837629</v>
      </c>
      <c r="Z286" s="109">
        <v>1463692645.2204318</v>
      </c>
      <c r="AA286" s="109">
        <v>2562839389.4418015</v>
      </c>
    </row>
    <row r="287" spans="2:27" hidden="1" x14ac:dyDescent="0.2">
      <c r="B287" s="134" t="s">
        <v>83</v>
      </c>
      <c r="C287" s="134"/>
      <c r="D287" s="134"/>
      <c r="E287" s="134"/>
      <c r="F287" s="136"/>
      <c r="G287" s="136" t="s">
        <v>22</v>
      </c>
      <c r="H287" s="109"/>
      <c r="I287" s="109">
        <v>646338593.66647613</v>
      </c>
      <c r="J287" s="109">
        <v>2233745194.5905747</v>
      </c>
      <c r="K287" s="109">
        <v>3642433494.8212953</v>
      </c>
      <c r="L287" s="109">
        <v>5248591283.767065</v>
      </c>
      <c r="M287" s="109">
        <v>5205066394.4510088</v>
      </c>
      <c r="N287" s="109">
        <v>7580981675.2879658</v>
      </c>
      <c r="O287" s="109">
        <v>7858359432.9437876</v>
      </c>
      <c r="P287" s="109">
        <v>5184736438.7015181</v>
      </c>
      <c r="Q287" s="109">
        <v>1794420113.3186569</v>
      </c>
      <c r="R287" s="109">
        <v>1252198868.4719338</v>
      </c>
      <c r="S287" s="109">
        <v>4468044545.0252028</v>
      </c>
      <c r="T287" s="109">
        <v>6487761425.6506386</v>
      </c>
      <c r="U287" s="109">
        <v>4011420252.1720648</v>
      </c>
      <c r="V287" s="109">
        <v>13557627995.401094</v>
      </c>
      <c r="W287" s="109">
        <v>6911117720.5982838</v>
      </c>
      <c r="X287" s="109">
        <v>12489445213.444366</v>
      </c>
      <c r="Y287" s="109">
        <v>3206147013.2837629</v>
      </c>
      <c r="Z287" s="109">
        <v>1463692645.2204318</v>
      </c>
      <c r="AA287" s="109">
        <v>2562839389.4418015</v>
      </c>
    </row>
    <row r="288" spans="2:27" hidden="1" x14ac:dyDescent="0.2">
      <c r="B288" s="134" t="s">
        <v>84</v>
      </c>
      <c r="C288" s="134"/>
      <c r="D288" s="134"/>
      <c r="E288" s="134"/>
      <c r="F288" s="136"/>
      <c r="G288" s="136" t="s">
        <v>22</v>
      </c>
      <c r="H288" s="109"/>
      <c r="I288" s="109">
        <v>646338593.66647613</v>
      </c>
      <c r="J288" s="109">
        <v>2233745194.5905747</v>
      </c>
      <c r="K288" s="109">
        <v>3642433494.8212953</v>
      </c>
      <c r="L288" s="109">
        <v>5248591283.767065</v>
      </c>
      <c r="M288" s="109">
        <v>5205066394.4510088</v>
      </c>
      <c r="N288" s="109">
        <v>7580981675.2879658</v>
      </c>
      <c r="O288" s="109">
        <v>7858359432.9437876</v>
      </c>
      <c r="P288" s="109">
        <v>5184736438.7015181</v>
      </c>
      <c r="Q288" s="109">
        <v>1794420113.3186569</v>
      </c>
      <c r="R288" s="109">
        <v>1252198868.4719338</v>
      </c>
      <c r="S288" s="109">
        <v>4468044545.0252028</v>
      </c>
      <c r="T288" s="109">
        <v>6487761425.6506386</v>
      </c>
      <c r="U288" s="109">
        <v>4011420252.1720648</v>
      </c>
      <c r="V288" s="109">
        <v>13557627995.401094</v>
      </c>
      <c r="W288" s="109">
        <v>6911117720.5982838</v>
      </c>
      <c r="X288" s="109">
        <v>12489445213.444366</v>
      </c>
      <c r="Y288" s="109">
        <v>3206147013.2837629</v>
      </c>
      <c r="Z288" s="109">
        <v>1463692645.2204318</v>
      </c>
      <c r="AA288" s="109">
        <v>2562839389.4418015</v>
      </c>
    </row>
    <row r="289" spans="2:27" hidden="1" x14ac:dyDescent="0.2">
      <c r="B289" s="134" t="s">
        <v>85</v>
      </c>
      <c r="C289" s="134"/>
      <c r="D289" s="134"/>
      <c r="E289" s="134"/>
      <c r="F289" s="136"/>
      <c r="G289" s="136" t="s">
        <v>22</v>
      </c>
      <c r="H289" s="109"/>
      <c r="I289" s="109">
        <v>646338593.66647613</v>
      </c>
      <c r="J289" s="109">
        <v>2233745194.5905747</v>
      </c>
      <c r="K289" s="109">
        <v>3642433494.8212953</v>
      </c>
      <c r="L289" s="109">
        <v>5248591283.767065</v>
      </c>
      <c r="M289" s="109">
        <v>5205066394.4510088</v>
      </c>
      <c r="N289" s="109">
        <v>7580981675.2879658</v>
      </c>
      <c r="O289" s="109">
        <v>7858359432.9437876</v>
      </c>
      <c r="P289" s="109">
        <v>5184736438.7015181</v>
      </c>
      <c r="Q289" s="109">
        <v>1794420113.3186569</v>
      </c>
      <c r="R289" s="109">
        <v>1252198868.4719338</v>
      </c>
      <c r="S289" s="109">
        <v>4468044545.0252028</v>
      </c>
      <c r="T289" s="109">
        <v>6487761425.6506386</v>
      </c>
      <c r="U289" s="109">
        <v>4011420252.1720648</v>
      </c>
      <c r="V289" s="109">
        <v>13557627995.401094</v>
      </c>
      <c r="W289" s="109">
        <v>6911117720.5982838</v>
      </c>
      <c r="X289" s="109">
        <v>12489445213.444366</v>
      </c>
      <c r="Y289" s="109">
        <v>3206147013.2837629</v>
      </c>
      <c r="Z289" s="109">
        <v>1463692645.2204318</v>
      </c>
      <c r="AA289" s="109">
        <v>2562839389.4418015</v>
      </c>
    </row>
    <row r="290" spans="2:27" hidden="1" x14ac:dyDescent="0.2">
      <c r="B290" s="134" t="s">
        <v>134</v>
      </c>
      <c r="C290" s="134"/>
      <c r="D290" s="134"/>
      <c r="E290" s="134"/>
      <c r="F290" s="136"/>
      <c r="G290" s="136" t="s">
        <v>22</v>
      </c>
      <c r="H290" s="109"/>
      <c r="I290" s="109">
        <v>646338593.66647613</v>
      </c>
      <c r="J290" s="109">
        <v>2233745194.5905747</v>
      </c>
      <c r="K290" s="109">
        <v>3642433494.8212953</v>
      </c>
      <c r="L290" s="109">
        <v>5248591283.767065</v>
      </c>
      <c r="M290" s="109">
        <v>5205066394.4510088</v>
      </c>
      <c r="N290" s="109">
        <v>7580981675.2879658</v>
      </c>
      <c r="O290" s="109">
        <v>7858359432.9437876</v>
      </c>
      <c r="P290" s="109">
        <v>5184736438.7015181</v>
      </c>
      <c r="Q290" s="109">
        <v>1794420113.3186569</v>
      </c>
      <c r="R290" s="109">
        <v>1252198868.4719338</v>
      </c>
      <c r="S290" s="109">
        <v>4468044545.0252028</v>
      </c>
      <c r="T290" s="109">
        <v>6487761425.6506386</v>
      </c>
      <c r="U290" s="109">
        <v>4011420252.1720648</v>
      </c>
      <c r="V290" s="109">
        <v>13557627995.401094</v>
      </c>
      <c r="W290" s="109">
        <v>6911117720.5982838</v>
      </c>
      <c r="X290" s="109">
        <v>12489445213.444366</v>
      </c>
      <c r="Y290" s="109">
        <v>3206147013.2837629</v>
      </c>
      <c r="Z290" s="109">
        <v>1463692645.2204318</v>
      </c>
      <c r="AA290" s="109">
        <v>2562839389.4418015</v>
      </c>
    </row>
    <row r="291" spans="2:27" s="82" customFormat="1" hidden="1" x14ac:dyDescent="0.2">
      <c r="B291" s="137" t="s">
        <v>101</v>
      </c>
      <c r="C291" s="134"/>
      <c r="D291" s="134"/>
      <c r="E291" s="134"/>
      <c r="F291" s="136"/>
      <c r="G291" s="136" t="s">
        <v>22</v>
      </c>
      <c r="H291" s="109"/>
      <c r="I291" s="109">
        <v>646336043.75706005</v>
      </c>
      <c r="J291" s="109">
        <v>2233755490.6357117</v>
      </c>
      <c r="K291" s="109">
        <v>3651706179.4703097</v>
      </c>
      <c r="L291" s="109">
        <v>5220239693.2637777</v>
      </c>
      <c r="M291" s="109">
        <v>5260498419.1359234</v>
      </c>
      <c r="N291" s="109">
        <v>7555876248.669364</v>
      </c>
      <c r="O291" s="109">
        <v>7810890107.4249582</v>
      </c>
      <c r="P291" s="109">
        <v>5169758809.890542</v>
      </c>
      <c r="Q291" s="109">
        <v>1792511240.9767704</v>
      </c>
      <c r="R291" s="109">
        <v>1283668173.3394365</v>
      </c>
      <c r="S291" s="109">
        <v>4377947167.403698</v>
      </c>
      <c r="T291" s="109">
        <v>6487440094.5777416</v>
      </c>
      <c r="U291" s="109">
        <v>4008964925.0481534</v>
      </c>
      <c r="V291" s="109">
        <v>13568040587.176289</v>
      </c>
      <c r="W291" s="109">
        <v>6907014740.758235</v>
      </c>
      <c r="X291" s="109">
        <v>12482410381.722183</v>
      </c>
      <c r="Y291" s="109">
        <v>3209262068.774622</v>
      </c>
      <c r="Z291" s="109">
        <v>1467014509.7440863</v>
      </c>
      <c r="AA291" s="109">
        <v>2563209475.0997529</v>
      </c>
    </row>
    <row r="292" spans="2:27" s="82" customFormat="1" hidden="1" x14ac:dyDescent="0.2">
      <c r="B292" s="137" t="s">
        <v>102</v>
      </c>
      <c r="C292" s="134"/>
      <c r="D292" s="134"/>
      <c r="E292" s="134"/>
      <c r="F292" s="136"/>
      <c r="G292" s="136" t="s">
        <v>22</v>
      </c>
      <c r="H292" s="109"/>
      <c r="I292" s="109">
        <v>646332703.25544763</v>
      </c>
      <c r="J292" s="109">
        <v>2233758695.5105524</v>
      </c>
      <c r="K292" s="109">
        <v>3652488995.358923</v>
      </c>
      <c r="L292" s="109">
        <v>5215665240.625967</v>
      </c>
      <c r="M292" s="109">
        <v>5264693083.5835676</v>
      </c>
      <c r="N292" s="109">
        <v>7551909827.57798</v>
      </c>
      <c r="O292" s="109">
        <v>7831745972.7963991</v>
      </c>
      <c r="P292" s="109">
        <v>5170385831.3105536</v>
      </c>
      <c r="Q292" s="109">
        <v>1792169934.0839398</v>
      </c>
      <c r="R292" s="109">
        <v>1268515173.6863203</v>
      </c>
      <c r="S292" s="109">
        <v>4387124275.5625086</v>
      </c>
      <c r="T292" s="109">
        <v>6487350871.6023102</v>
      </c>
      <c r="U292" s="109">
        <v>4007840293.4181542</v>
      </c>
      <c r="V292" s="109">
        <v>13570076604.633974</v>
      </c>
      <c r="W292" s="109">
        <v>6907035903.0056486</v>
      </c>
      <c r="X292" s="109">
        <v>12482479380.090855</v>
      </c>
      <c r="Y292" s="109">
        <v>3211015298.3284125</v>
      </c>
      <c r="Z292" s="109">
        <v>1466120496.839608</v>
      </c>
      <c r="AA292" s="109">
        <v>2563053854.3829422</v>
      </c>
    </row>
    <row r="293" spans="2:27" hidden="1" x14ac:dyDescent="0.2">
      <c r="G293"/>
    </row>
    <row r="294" spans="2:27" ht="15" hidden="1" x14ac:dyDescent="0.2">
      <c r="B294" s="11" t="s">
        <v>7</v>
      </c>
      <c r="C294" s="11"/>
      <c r="D294" s="18" t="s">
        <v>29</v>
      </c>
      <c r="E294" s="18" t="s">
        <v>111</v>
      </c>
      <c r="F294" s="15"/>
      <c r="G294" s="15" t="s">
        <v>13</v>
      </c>
      <c r="H294" s="12">
        <v>2022</v>
      </c>
      <c r="I294" s="12">
        <v>2023</v>
      </c>
      <c r="J294" s="12">
        <v>2024</v>
      </c>
      <c r="K294" s="12">
        <v>2025</v>
      </c>
      <c r="L294" s="12">
        <v>2026</v>
      </c>
      <c r="M294" s="12">
        <v>2027</v>
      </c>
      <c r="N294" s="12">
        <v>2028</v>
      </c>
      <c r="O294" s="12">
        <v>2029</v>
      </c>
      <c r="P294" s="12">
        <v>2030</v>
      </c>
      <c r="Q294" s="12">
        <v>2031</v>
      </c>
      <c r="R294" s="12">
        <v>2032</v>
      </c>
      <c r="S294" s="12">
        <v>2033</v>
      </c>
      <c r="T294" s="12">
        <v>2034</v>
      </c>
      <c r="U294" s="12">
        <v>2035</v>
      </c>
      <c r="V294" s="12">
        <v>2036</v>
      </c>
      <c r="W294" s="12">
        <v>2037</v>
      </c>
      <c r="X294" s="12">
        <v>2038</v>
      </c>
      <c r="Y294" s="12">
        <v>2039</v>
      </c>
      <c r="Z294" s="12">
        <v>2040</v>
      </c>
      <c r="AA294" s="12">
        <v>2041</v>
      </c>
    </row>
    <row r="295" spans="2:27" hidden="1" x14ac:dyDescent="0.2">
      <c r="B295" s="134" t="s">
        <v>0</v>
      </c>
      <c r="C295" s="134"/>
      <c r="D295" s="134"/>
      <c r="E295" s="134"/>
      <c r="F295" s="136"/>
      <c r="G295" s="136" t="s">
        <v>22</v>
      </c>
      <c r="H295" s="109"/>
      <c r="I295" s="109">
        <v>646338593.66647613</v>
      </c>
      <c r="J295" s="109">
        <v>2233745194.5905747</v>
      </c>
      <c r="K295" s="109">
        <v>3642433494.8212953</v>
      </c>
      <c r="L295" s="109">
        <v>5248591283.767065</v>
      </c>
      <c r="M295" s="109">
        <v>5205066394.4510088</v>
      </c>
      <c r="N295" s="109">
        <v>7580981675.2879658</v>
      </c>
      <c r="O295" s="109">
        <v>7858359432.9437876</v>
      </c>
      <c r="P295" s="109">
        <v>5184736438.7015181</v>
      </c>
      <c r="Q295" s="109">
        <v>1794420113.3186569</v>
      </c>
      <c r="R295" s="109">
        <v>1252198868.4719338</v>
      </c>
      <c r="S295" s="109">
        <v>4468044545.0252028</v>
      </c>
      <c r="T295" s="109">
        <v>6487761425.6506386</v>
      </c>
      <c r="U295" s="109">
        <v>4011420252.1720648</v>
      </c>
      <c r="V295" s="109">
        <v>13557627995.401094</v>
      </c>
      <c r="W295" s="109">
        <v>6911117720.5982838</v>
      </c>
      <c r="X295" s="109">
        <v>12489445213.444366</v>
      </c>
      <c r="Y295" s="109">
        <v>3206147013.2837629</v>
      </c>
      <c r="Z295" s="109">
        <v>1463692645.2204318</v>
      </c>
      <c r="AA295" s="109">
        <v>2562839389.4418015</v>
      </c>
    </row>
    <row r="296" spans="2:27" hidden="1" x14ac:dyDescent="0.2">
      <c r="B296" s="134" t="s">
        <v>77</v>
      </c>
      <c r="C296" s="134"/>
      <c r="D296" s="134"/>
      <c r="E296" s="134"/>
      <c r="F296" s="136"/>
      <c r="G296" s="136" t="s">
        <v>22</v>
      </c>
      <c r="H296" s="109"/>
      <c r="I296" s="109">
        <v>646338593.66647613</v>
      </c>
      <c r="J296" s="109">
        <v>2233745194.5905747</v>
      </c>
      <c r="K296" s="109">
        <v>3642433494.8212953</v>
      </c>
      <c r="L296" s="109">
        <v>5248591283.767065</v>
      </c>
      <c r="M296" s="109">
        <v>5205066394.4510088</v>
      </c>
      <c r="N296" s="109">
        <v>7580981675.2879658</v>
      </c>
      <c r="O296" s="109">
        <v>7858359432.9437876</v>
      </c>
      <c r="P296" s="109">
        <v>5184736438.7015181</v>
      </c>
      <c r="Q296" s="109">
        <v>1794420113.3186569</v>
      </c>
      <c r="R296" s="109">
        <v>1252198868.4719338</v>
      </c>
      <c r="S296" s="109">
        <v>4468044545.0252028</v>
      </c>
      <c r="T296" s="109">
        <v>6487761425.6506386</v>
      </c>
      <c r="U296" s="109">
        <v>4011420252.1720648</v>
      </c>
      <c r="V296" s="109">
        <v>13557627995.401094</v>
      </c>
      <c r="W296" s="109">
        <v>6911117720.5982838</v>
      </c>
      <c r="X296" s="109">
        <v>12489445213.444366</v>
      </c>
      <c r="Y296" s="109">
        <v>3206147013.2837629</v>
      </c>
      <c r="Z296" s="109">
        <v>1463692645.2204318</v>
      </c>
      <c r="AA296" s="109">
        <v>2562839389.4418015</v>
      </c>
    </row>
    <row r="297" spans="2:27" hidden="1" x14ac:dyDescent="0.2">
      <c r="B297" s="134" t="s">
        <v>78</v>
      </c>
      <c r="C297" s="134"/>
      <c r="D297" s="134"/>
      <c r="E297" s="134"/>
      <c r="F297" s="136"/>
      <c r="G297" s="136" t="s">
        <v>22</v>
      </c>
      <c r="H297" s="109"/>
      <c r="I297" s="109">
        <v>646338593.66647613</v>
      </c>
      <c r="J297" s="109">
        <v>2233745194.5905747</v>
      </c>
      <c r="K297" s="109">
        <v>3642433494.8212953</v>
      </c>
      <c r="L297" s="109">
        <v>5248591283.767065</v>
      </c>
      <c r="M297" s="109">
        <v>5205066394.4510088</v>
      </c>
      <c r="N297" s="109">
        <v>7580981675.2879658</v>
      </c>
      <c r="O297" s="109">
        <v>7858359432.9437876</v>
      </c>
      <c r="P297" s="109">
        <v>5184736438.7015181</v>
      </c>
      <c r="Q297" s="109">
        <v>1794420113.3186569</v>
      </c>
      <c r="R297" s="109">
        <v>1252198868.4719338</v>
      </c>
      <c r="S297" s="109">
        <v>4468044545.0252028</v>
      </c>
      <c r="T297" s="109">
        <v>6487761425.6506386</v>
      </c>
      <c r="U297" s="109">
        <v>4011420252.1720648</v>
      </c>
      <c r="V297" s="109">
        <v>13557627995.401094</v>
      </c>
      <c r="W297" s="109">
        <v>6911117720.5982838</v>
      </c>
      <c r="X297" s="109">
        <v>12489445213.444366</v>
      </c>
      <c r="Y297" s="109">
        <v>3206147013.2837629</v>
      </c>
      <c r="Z297" s="109">
        <v>1463692645.2204318</v>
      </c>
      <c r="AA297" s="109">
        <v>2562839389.4418015</v>
      </c>
    </row>
    <row r="298" spans="2:27" hidden="1" x14ac:dyDescent="0.2">
      <c r="B298" s="134" t="s">
        <v>79</v>
      </c>
      <c r="C298" s="134"/>
      <c r="D298" s="134"/>
      <c r="E298" s="134"/>
      <c r="F298" s="136"/>
      <c r="G298" s="136" t="s">
        <v>22</v>
      </c>
      <c r="H298" s="109"/>
      <c r="I298" s="109">
        <v>646338593.66647613</v>
      </c>
      <c r="J298" s="109">
        <v>2233745194.5905747</v>
      </c>
      <c r="K298" s="109">
        <v>3642433494.8212953</v>
      </c>
      <c r="L298" s="109">
        <v>5248591283.767065</v>
      </c>
      <c r="M298" s="109">
        <v>5205066394.4510088</v>
      </c>
      <c r="N298" s="109">
        <v>7580981675.2879658</v>
      </c>
      <c r="O298" s="109">
        <v>7858359432.9437876</v>
      </c>
      <c r="P298" s="109">
        <v>5184736438.7015181</v>
      </c>
      <c r="Q298" s="109">
        <v>1794420113.3186569</v>
      </c>
      <c r="R298" s="109">
        <v>1252198868.4719338</v>
      </c>
      <c r="S298" s="109">
        <v>4468044545.0252028</v>
      </c>
      <c r="T298" s="109">
        <v>6487761425.6506386</v>
      </c>
      <c r="U298" s="109">
        <v>4011420252.1720648</v>
      </c>
      <c r="V298" s="109">
        <v>13557627995.401094</v>
      </c>
      <c r="W298" s="109">
        <v>6911117720.5982838</v>
      </c>
      <c r="X298" s="109">
        <v>12489445213.444366</v>
      </c>
      <c r="Y298" s="109">
        <v>3206147013.2837629</v>
      </c>
      <c r="Z298" s="109">
        <v>1463692645.2204318</v>
      </c>
      <c r="AA298" s="109">
        <v>2562839389.4418015</v>
      </c>
    </row>
    <row r="299" spans="2:27" hidden="1" x14ac:dyDescent="0.2">
      <c r="B299" s="134" t="s">
        <v>80</v>
      </c>
      <c r="C299" s="134"/>
      <c r="D299" s="134"/>
      <c r="E299" s="134"/>
      <c r="F299" s="136"/>
      <c r="G299" s="136" t="s">
        <v>22</v>
      </c>
      <c r="H299" s="109"/>
      <c r="I299" s="109">
        <v>646338593.66647613</v>
      </c>
      <c r="J299" s="109">
        <v>2233745194.5905747</v>
      </c>
      <c r="K299" s="109">
        <v>3642433494.8212953</v>
      </c>
      <c r="L299" s="109">
        <v>5248591283.767065</v>
      </c>
      <c r="M299" s="109">
        <v>5205066394.4510088</v>
      </c>
      <c r="N299" s="109">
        <v>7580981675.2879658</v>
      </c>
      <c r="O299" s="109">
        <v>7858359432.9437876</v>
      </c>
      <c r="P299" s="109">
        <v>5184736438.7015181</v>
      </c>
      <c r="Q299" s="109">
        <v>1794420113.3186569</v>
      </c>
      <c r="R299" s="109">
        <v>1252198868.4719338</v>
      </c>
      <c r="S299" s="109">
        <v>4468044545.0252028</v>
      </c>
      <c r="T299" s="109">
        <v>6487761425.6506386</v>
      </c>
      <c r="U299" s="109">
        <v>4011420252.1720648</v>
      </c>
      <c r="V299" s="109">
        <v>13557627995.401094</v>
      </c>
      <c r="W299" s="109">
        <v>6911117720.5982838</v>
      </c>
      <c r="X299" s="109">
        <v>12489445213.444366</v>
      </c>
      <c r="Y299" s="109">
        <v>3206147013.2837629</v>
      </c>
      <c r="Z299" s="109">
        <v>1463692645.2204318</v>
      </c>
      <c r="AA299" s="109">
        <v>2562839389.4418015</v>
      </c>
    </row>
    <row r="300" spans="2:27" hidden="1" x14ac:dyDescent="0.2">
      <c r="B300" s="134" t="s">
        <v>81</v>
      </c>
      <c r="C300" s="134"/>
      <c r="D300" s="134"/>
      <c r="E300" s="134"/>
      <c r="F300" s="136"/>
      <c r="G300" s="136" t="s">
        <v>22</v>
      </c>
      <c r="H300" s="109"/>
      <c r="I300" s="109">
        <v>646338593.66647613</v>
      </c>
      <c r="J300" s="109">
        <v>2233745194.5905747</v>
      </c>
      <c r="K300" s="109">
        <v>3642433494.8212953</v>
      </c>
      <c r="L300" s="109">
        <v>5248591283.767065</v>
      </c>
      <c r="M300" s="109">
        <v>5205066394.4510088</v>
      </c>
      <c r="N300" s="109">
        <v>7580981675.2879658</v>
      </c>
      <c r="O300" s="109">
        <v>7858359432.9437876</v>
      </c>
      <c r="P300" s="109">
        <v>5184736438.7015181</v>
      </c>
      <c r="Q300" s="109">
        <v>1794420113.3186569</v>
      </c>
      <c r="R300" s="109">
        <v>1252198868.4719338</v>
      </c>
      <c r="S300" s="109">
        <v>4468044545.0252028</v>
      </c>
      <c r="T300" s="109">
        <v>6487761425.6506386</v>
      </c>
      <c r="U300" s="109">
        <v>4011420252.1720648</v>
      </c>
      <c r="V300" s="109">
        <v>13557627995.401094</v>
      </c>
      <c r="W300" s="109">
        <v>6911117720.5982838</v>
      </c>
      <c r="X300" s="109">
        <v>12489445213.444366</v>
      </c>
      <c r="Y300" s="109">
        <v>3206147013.2837629</v>
      </c>
      <c r="Z300" s="109">
        <v>1463692645.2204318</v>
      </c>
      <c r="AA300" s="109">
        <v>2562839389.4418015</v>
      </c>
    </row>
    <row r="301" spans="2:27" hidden="1" x14ac:dyDescent="0.2">
      <c r="B301" s="134" t="s">
        <v>82</v>
      </c>
      <c r="C301" s="134"/>
      <c r="D301" s="134"/>
      <c r="E301" s="134"/>
      <c r="F301" s="136"/>
      <c r="G301" s="136" t="s">
        <v>22</v>
      </c>
      <c r="H301" s="109"/>
      <c r="I301" s="109">
        <v>646338593.66647613</v>
      </c>
      <c r="J301" s="109">
        <v>2233745194.5905747</v>
      </c>
      <c r="K301" s="109">
        <v>3642433494.8212953</v>
      </c>
      <c r="L301" s="109">
        <v>5248591283.767065</v>
      </c>
      <c r="M301" s="109">
        <v>5205066394.4510088</v>
      </c>
      <c r="N301" s="109">
        <v>7580981675.2879658</v>
      </c>
      <c r="O301" s="109">
        <v>7858359432.9437876</v>
      </c>
      <c r="P301" s="109">
        <v>5184736438.7015181</v>
      </c>
      <c r="Q301" s="109">
        <v>1794420113.3186569</v>
      </c>
      <c r="R301" s="109">
        <v>1252198868.4719338</v>
      </c>
      <c r="S301" s="109">
        <v>4468044545.0252028</v>
      </c>
      <c r="T301" s="109">
        <v>6487761425.6506386</v>
      </c>
      <c r="U301" s="109">
        <v>4011420252.1720648</v>
      </c>
      <c r="V301" s="109">
        <v>13557627995.401094</v>
      </c>
      <c r="W301" s="109">
        <v>6911117720.5982838</v>
      </c>
      <c r="X301" s="109">
        <v>12489445213.444366</v>
      </c>
      <c r="Y301" s="109">
        <v>3206147013.2837629</v>
      </c>
      <c r="Z301" s="109">
        <v>1463692645.2204318</v>
      </c>
      <c r="AA301" s="109">
        <v>2562839389.4418015</v>
      </c>
    </row>
    <row r="302" spans="2:27" hidden="1" x14ac:dyDescent="0.2">
      <c r="B302" s="134" t="s">
        <v>83</v>
      </c>
      <c r="C302" s="134"/>
      <c r="D302" s="134"/>
      <c r="E302" s="134"/>
      <c r="F302" s="136"/>
      <c r="G302" s="136" t="s">
        <v>22</v>
      </c>
      <c r="H302" s="109"/>
      <c r="I302" s="109">
        <v>646338593.66647613</v>
      </c>
      <c r="J302" s="109">
        <v>2233745194.5905747</v>
      </c>
      <c r="K302" s="109">
        <v>3642433494.8212953</v>
      </c>
      <c r="L302" s="109">
        <v>5248591283.767065</v>
      </c>
      <c r="M302" s="109">
        <v>5205066394.4510088</v>
      </c>
      <c r="N302" s="109">
        <v>7580981675.2879658</v>
      </c>
      <c r="O302" s="109">
        <v>7858359432.9437876</v>
      </c>
      <c r="P302" s="109">
        <v>5184736438.7015181</v>
      </c>
      <c r="Q302" s="109">
        <v>1794420113.3186569</v>
      </c>
      <c r="R302" s="109">
        <v>1252198868.4719338</v>
      </c>
      <c r="S302" s="109">
        <v>4468044545.0252028</v>
      </c>
      <c r="T302" s="109">
        <v>6487761425.6506386</v>
      </c>
      <c r="U302" s="109">
        <v>4011420252.1720648</v>
      </c>
      <c r="V302" s="109">
        <v>13557627995.401094</v>
      </c>
      <c r="W302" s="109">
        <v>6911117720.5982838</v>
      </c>
      <c r="X302" s="109">
        <v>12489445213.444366</v>
      </c>
      <c r="Y302" s="109">
        <v>3206147013.2837629</v>
      </c>
      <c r="Z302" s="109">
        <v>1463692645.2204318</v>
      </c>
      <c r="AA302" s="109">
        <v>2562839389.4418015</v>
      </c>
    </row>
    <row r="303" spans="2:27" hidden="1" x14ac:dyDescent="0.2">
      <c r="B303" s="134" t="s">
        <v>84</v>
      </c>
      <c r="C303" s="134"/>
      <c r="D303" s="134"/>
      <c r="E303" s="134"/>
      <c r="F303" s="136"/>
      <c r="G303" s="136" t="s">
        <v>22</v>
      </c>
      <c r="H303" s="109"/>
      <c r="I303" s="109">
        <v>646338593.66647613</v>
      </c>
      <c r="J303" s="109">
        <v>2233745194.5905747</v>
      </c>
      <c r="K303" s="109">
        <v>3642433494.8212953</v>
      </c>
      <c r="L303" s="109">
        <v>5248591283.767065</v>
      </c>
      <c r="M303" s="109">
        <v>5205066394.4510088</v>
      </c>
      <c r="N303" s="109">
        <v>7580981675.2879658</v>
      </c>
      <c r="O303" s="109">
        <v>7858359432.9437876</v>
      </c>
      <c r="P303" s="109">
        <v>5184736438.7015181</v>
      </c>
      <c r="Q303" s="109">
        <v>1794420113.3186569</v>
      </c>
      <c r="R303" s="109">
        <v>1252198868.4719338</v>
      </c>
      <c r="S303" s="109">
        <v>4468044545.0252028</v>
      </c>
      <c r="T303" s="109">
        <v>6487761425.6506386</v>
      </c>
      <c r="U303" s="109">
        <v>4011420252.1720648</v>
      </c>
      <c r="V303" s="109">
        <v>13557627995.401094</v>
      </c>
      <c r="W303" s="109">
        <v>6911117720.5982838</v>
      </c>
      <c r="X303" s="109">
        <v>12489445213.444366</v>
      </c>
      <c r="Y303" s="109">
        <v>3206147013.2837629</v>
      </c>
      <c r="Z303" s="109">
        <v>1463692645.2204318</v>
      </c>
      <c r="AA303" s="109">
        <v>2562839389.4418015</v>
      </c>
    </row>
    <row r="304" spans="2:27" hidden="1" x14ac:dyDescent="0.2">
      <c r="B304" s="134" t="s">
        <v>85</v>
      </c>
      <c r="C304" s="134"/>
      <c r="D304" s="134"/>
      <c r="E304" s="134"/>
      <c r="F304" s="136"/>
      <c r="G304" s="136" t="s">
        <v>22</v>
      </c>
      <c r="H304" s="109"/>
      <c r="I304" s="109">
        <v>646338593.66647613</v>
      </c>
      <c r="J304" s="109">
        <v>2233745194.5905747</v>
      </c>
      <c r="K304" s="109">
        <v>3642433494.8212953</v>
      </c>
      <c r="L304" s="109">
        <v>5248591283.767065</v>
      </c>
      <c r="M304" s="109">
        <v>5205066394.4510088</v>
      </c>
      <c r="N304" s="109">
        <v>7580981675.2879658</v>
      </c>
      <c r="O304" s="109">
        <v>7858359432.9437876</v>
      </c>
      <c r="P304" s="109">
        <v>5184736438.7015181</v>
      </c>
      <c r="Q304" s="109">
        <v>1794420113.3186569</v>
      </c>
      <c r="R304" s="109">
        <v>1252198868.4719338</v>
      </c>
      <c r="S304" s="109">
        <v>4468044545.0252028</v>
      </c>
      <c r="T304" s="109">
        <v>6487761425.6506386</v>
      </c>
      <c r="U304" s="109">
        <v>4011420252.1720648</v>
      </c>
      <c r="V304" s="109">
        <v>13557627995.401094</v>
      </c>
      <c r="W304" s="109">
        <v>6911117720.5982838</v>
      </c>
      <c r="X304" s="109">
        <v>12489445213.444366</v>
      </c>
      <c r="Y304" s="109">
        <v>3206147013.2837629</v>
      </c>
      <c r="Z304" s="109">
        <v>1463692645.2204318</v>
      </c>
      <c r="AA304" s="109">
        <v>2562839389.4418015</v>
      </c>
    </row>
    <row r="305" spans="2:27" hidden="1" x14ac:dyDescent="0.2">
      <c r="B305" s="134" t="s">
        <v>134</v>
      </c>
      <c r="C305" s="134"/>
      <c r="D305" s="134"/>
      <c r="E305" s="134"/>
      <c r="F305" s="136"/>
      <c r="G305" s="136" t="s">
        <v>22</v>
      </c>
      <c r="H305" s="109"/>
      <c r="I305" s="109">
        <v>646338593.66647613</v>
      </c>
      <c r="J305" s="109">
        <v>2233745194.5905747</v>
      </c>
      <c r="K305" s="109">
        <v>3642433494.8212953</v>
      </c>
      <c r="L305" s="109">
        <v>5248591283.767065</v>
      </c>
      <c r="M305" s="109">
        <v>5205066394.4510088</v>
      </c>
      <c r="N305" s="109">
        <v>7580981675.2879658</v>
      </c>
      <c r="O305" s="109">
        <v>7858359432.9437876</v>
      </c>
      <c r="P305" s="109">
        <v>5184736438.7015181</v>
      </c>
      <c r="Q305" s="109">
        <v>1794420113.3186569</v>
      </c>
      <c r="R305" s="109">
        <v>1252198868.4719338</v>
      </c>
      <c r="S305" s="109">
        <v>4468044545.0252028</v>
      </c>
      <c r="T305" s="109">
        <v>6487761425.6506386</v>
      </c>
      <c r="U305" s="109">
        <v>4011420252.1720648</v>
      </c>
      <c r="V305" s="109">
        <v>13557627995.401094</v>
      </c>
      <c r="W305" s="109">
        <v>6911117720.5982838</v>
      </c>
      <c r="X305" s="109">
        <v>12489445213.444366</v>
      </c>
      <c r="Y305" s="109">
        <v>3206147013.2837629</v>
      </c>
      <c r="Z305" s="109">
        <v>1463692645.2204318</v>
      </c>
      <c r="AA305" s="109">
        <v>2562839389.4418015</v>
      </c>
    </row>
    <row r="306" spans="2:27" s="101" customFormat="1" hidden="1" x14ac:dyDescent="0.2">
      <c r="B306" s="137" t="s">
        <v>101</v>
      </c>
      <c r="C306" s="134"/>
      <c r="D306" s="134"/>
      <c r="E306" s="134"/>
      <c r="F306" s="136"/>
      <c r="G306" s="136" t="s">
        <v>22</v>
      </c>
      <c r="H306" s="109"/>
      <c r="I306" s="109">
        <v>646336043.75706005</v>
      </c>
      <c r="J306" s="109">
        <v>2233755490.6357117</v>
      </c>
      <c r="K306" s="109">
        <v>3651706179.4703097</v>
      </c>
      <c r="L306" s="109">
        <v>5220239693.2637777</v>
      </c>
      <c r="M306" s="109">
        <v>5260498419.1359234</v>
      </c>
      <c r="N306" s="109">
        <v>7555876248.669364</v>
      </c>
      <c r="O306" s="109">
        <v>7810890107.4249582</v>
      </c>
      <c r="P306" s="109">
        <v>5169758809.890542</v>
      </c>
      <c r="Q306" s="109">
        <v>1792511240.9767704</v>
      </c>
      <c r="R306" s="109">
        <v>1283668173.3394365</v>
      </c>
      <c r="S306" s="109">
        <v>4377947167.403698</v>
      </c>
      <c r="T306" s="109">
        <v>6487440094.5777416</v>
      </c>
      <c r="U306" s="109">
        <v>4008964925.0481534</v>
      </c>
      <c r="V306" s="109">
        <v>13568040587.176289</v>
      </c>
      <c r="W306" s="109">
        <v>6907014740.758235</v>
      </c>
      <c r="X306" s="109">
        <v>12482410381.722183</v>
      </c>
      <c r="Y306" s="109">
        <v>3209262068.774622</v>
      </c>
      <c r="Z306" s="109">
        <v>1467014509.7440863</v>
      </c>
      <c r="AA306" s="109">
        <v>2563209475.0997529</v>
      </c>
    </row>
    <row r="307" spans="2:27" s="101" customFormat="1" hidden="1" x14ac:dyDescent="0.2">
      <c r="B307" s="137" t="s">
        <v>102</v>
      </c>
      <c r="C307" s="134"/>
      <c r="D307" s="134"/>
      <c r="E307" s="134"/>
      <c r="F307" s="136"/>
      <c r="G307" s="136" t="s">
        <v>22</v>
      </c>
      <c r="H307" s="109"/>
      <c r="I307" s="109">
        <v>646332703.25544763</v>
      </c>
      <c r="J307" s="109">
        <v>2233758695.5105524</v>
      </c>
      <c r="K307" s="109">
        <v>3652488995.358923</v>
      </c>
      <c r="L307" s="109">
        <v>5215665240.625967</v>
      </c>
      <c r="M307" s="109">
        <v>5264693083.5835676</v>
      </c>
      <c r="N307" s="109">
        <v>7551909827.57798</v>
      </c>
      <c r="O307" s="109">
        <v>7831745972.7963991</v>
      </c>
      <c r="P307" s="109">
        <v>5170385831.3105536</v>
      </c>
      <c r="Q307" s="109">
        <v>1792169934.0839398</v>
      </c>
      <c r="R307" s="109">
        <v>1268515173.6863203</v>
      </c>
      <c r="S307" s="109">
        <v>4387124275.5625086</v>
      </c>
      <c r="T307" s="109">
        <v>6487350871.6023102</v>
      </c>
      <c r="U307" s="109">
        <v>4007840293.4181542</v>
      </c>
      <c r="V307" s="109">
        <v>13570076604.633974</v>
      </c>
      <c r="W307" s="109">
        <v>6907035903.0056486</v>
      </c>
      <c r="X307" s="109">
        <v>12482479380.090855</v>
      </c>
      <c r="Y307" s="109">
        <v>3211015298.3284125</v>
      </c>
      <c r="Z307" s="109">
        <v>1466120496.839608</v>
      </c>
      <c r="AA307" s="109">
        <v>2563053854.3829422</v>
      </c>
    </row>
    <row r="308" spans="2:27" hidden="1" x14ac:dyDescent="0.2">
      <c r="G308"/>
    </row>
    <row r="309" spans="2:27" ht="15" hidden="1" x14ac:dyDescent="0.2">
      <c r="B309" s="11" t="s">
        <v>7</v>
      </c>
      <c r="C309" s="11"/>
      <c r="D309" s="18" t="s">
        <v>30</v>
      </c>
      <c r="E309" s="18">
        <v>0</v>
      </c>
      <c r="F309" s="15"/>
      <c r="G309" s="15" t="s">
        <v>13</v>
      </c>
      <c r="H309" s="12">
        <v>2022</v>
      </c>
      <c r="I309" s="12">
        <v>2023</v>
      </c>
      <c r="J309" s="12">
        <v>2024</v>
      </c>
      <c r="K309" s="12">
        <v>2025</v>
      </c>
      <c r="L309" s="12">
        <v>2026</v>
      </c>
      <c r="M309" s="12">
        <v>2027</v>
      </c>
      <c r="N309" s="12">
        <v>2028</v>
      </c>
      <c r="O309" s="12">
        <v>2029</v>
      </c>
      <c r="P309" s="12">
        <v>2030</v>
      </c>
      <c r="Q309" s="12">
        <v>2031</v>
      </c>
      <c r="R309" s="12">
        <v>2032</v>
      </c>
      <c r="S309" s="12">
        <v>2033</v>
      </c>
      <c r="T309" s="12">
        <v>2034</v>
      </c>
      <c r="U309" s="12">
        <v>2035</v>
      </c>
      <c r="V309" s="12">
        <v>2036</v>
      </c>
      <c r="W309" s="12">
        <v>2037</v>
      </c>
      <c r="X309" s="12">
        <v>2038</v>
      </c>
      <c r="Y309" s="12">
        <v>2039</v>
      </c>
      <c r="Z309" s="12">
        <v>2040</v>
      </c>
      <c r="AA309" s="12">
        <v>2041</v>
      </c>
    </row>
    <row r="310" spans="2:27" hidden="1" x14ac:dyDescent="0.2">
      <c r="B310" s="134" t="s">
        <v>0</v>
      </c>
      <c r="C310" s="134"/>
      <c r="D310" s="134"/>
      <c r="E310" s="134"/>
      <c r="F310" s="136"/>
      <c r="G310" s="136" t="s">
        <v>22</v>
      </c>
      <c r="H310" s="65"/>
      <c r="I310" s="65"/>
      <c r="J310" s="65"/>
      <c r="K310" s="65"/>
      <c r="L310" s="65"/>
      <c r="M310" s="65"/>
      <c r="N310" s="65"/>
      <c r="O310" s="65"/>
      <c r="P310" s="65"/>
      <c r="Q310" s="65"/>
      <c r="R310" s="65"/>
      <c r="S310" s="65"/>
      <c r="T310" s="65"/>
      <c r="U310" s="65"/>
      <c r="V310" s="65"/>
      <c r="W310" s="65"/>
      <c r="X310" s="65"/>
      <c r="Y310" s="65"/>
      <c r="Z310" s="65"/>
      <c r="AA310" s="65"/>
    </row>
    <row r="311" spans="2:27" hidden="1" x14ac:dyDescent="0.2">
      <c r="B311" s="134" t="s">
        <v>77</v>
      </c>
      <c r="C311" s="134"/>
      <c r="D311" s="134"/>
      <c r="E311" s="134"/>
      <c r="F311" s="136"/>
      <c r="G311" s="136" t="s">
        <v>22</v>
      </c>
      <c r="H311" s="65"/>
      <c r="I311" s="65"/>
      <c r="J311" s="65"/>
      <c r="K311" s="65"/>
      <c r="L311" s="65"/>
      <c r="M311" s="65"/>
      <c r="N311" s="65"/>
      <c r="O311" s="65"/>
      <c r="P311" s="65"/>
      <c r="Q311" s="65"/>
      <c r="R311" s="65"/>
      <c r="S311" s="65"/>
      <c r="T311" s="65"/>
      <c r="U311" s="65"/>
      <c r="V311" s="65"/>
      <c r="W311" s="65"/>
      <c r="X311" s="65"/>
      <c r="Y311" s="65"/>
      <c r="Z311" s="65"/>
      <c r="AA311" s="65"/>
    </row>
    <row r="312" spans="2:27" hidden="1" x14ac:dyDescent="0.2">
      <c r="B312" s="134" t="s">
        <v>78</v>
      </c>
      <c r="C312" s="134"/>
      <c r="D312" s="134"/>
      <c r="E312" s="134"/>
      <c r="F312" s="136"/>
      <c r="G312" s="136" t="s">
        <v>22</v>
      </c>
      <c r="H312" s="65"/>
      <c r="I312" s="65"/>
      <c r="J312" s="65"/>
      <c r="K312" s="65"/>
      <c r="L312" s="65"/>
      <c r="M312" s="65"/>
      <c r="N312" s="65"/>
      <c r="O312" s="65"/>
      <c r="P312" s="65"/>
      <c r="Q312" s="65"/>
      <c r="R312" s="65"/>
      <c r="S312" s="65"/>
      <c r="T312" s="65"/>
      <c r="U312" s="65"/>
      <c r="V312" s="65"/>
      <c r="W312" s="65"/>
      <c r="X312" s="65"/>
      <c r="Y312" s="65"/>
      <c r="Z312" s="65"/>
      <c r="AA312" s="65"/>
    </row>
    <row r="313" spans="2:27" hidden="1" x14ac:dyDescent="0.2">
      <c r="B313" s="134" t="s">
        <v>79</v>
      </c>
      <c r="C313" s="134"/>
      <c r="D313" s="134"/>
      <c r="E313" s="134"/>
      <c r="F313" s="136"/>
      <c r="G313" s="136" t="s">
        <v>22</v>
      </c>
      <c r="H313" s="65"/>
      <c r="I313" s="65"/>
      <c r="J313" s="65"/>
      <c r="K313" s="65"/>
      <c r="L313" s="65"/>
      <c r="M313" s="65"/>
      <c r="N313" s="65"/>
      <c r="O313" s="65"/>
      <c r="P313" s="65"/>
      <c r="Q313" s="65"/>
      <c r="R313" s="65"/>
      <c r="S313" s="65"/>
      <c r="T313" s="65"/>
      <c r="U313" s="65"/>
      <c r="V313" s="65"/>
      <c r="W313" s="65"/>
      <c r="X313" s="65"/>
      <c r="Y313" s="65"/>
      <c r="Z313" s="65"/>
      <c r="AA313" s="65"/>
    </row>
    <row r="314" spans="2:27" hidden="1" x14ac:dyDescent="0.2">
      <c r="B314" s="134" t="s">
        <v>80</v>
      </c>
      <c r="C314" s="134"/>
      <c r="D314" s="134"/>
      <c r="E314" s="134"/>
      <c r="F314" s="136"/>
      <c r="G314" s="136" t="s">
        <v>22</v>
      </c>
      <c r="H314" s="65"/>
      <c r="I314" s="65"/>
      <c r="J314" s="65"/>
      <c r="K314" s="65"/>
      <c r="L314" s="65"/>
      <c r="M314" s="65"/>
      <c r="N314" s="65"/>
      <c r="O314" s="65"/>
      <c r="P314" s="65"/>
      <c r="Q314" s="65"/>
      <c r="R314" s="65"/>
      <c r="S314" s="65"/>
      <c r="T314" s="65"/>
      <c r="U314" s="65"/>
      <c r="V314" s="65"/>
      <c r="W314" s="65"/>
      <c r="X314" s="65"/>
      <c r="Y314" s="65"/>
      <c r="Z314" s="65"/>
      <c r="AA314" s="65"/>
    </row>
    <row r="315" spans="2:27" hidden="1" x14ac:dyDescent="0.2">
      <c r="B315" s="134" t="s">
        <v>81</v>
      </c>
      <c r="C315" s="134"/>
      <c r="D315" s="134"/>
      <c r="E315" s="134"/>
      <c r="F315" s="136"/>
      <c r="G315" s="136" t="s">
        <v>22</v>
      </c>
      <c r="H315" s="65"/>
      <c r="I315" s="65"/>
      <c r="J315" s="65"/>
      <c r="K315" s="65"/>
      <c r="L315" s="65"/>
      <c r="M315" s="65"/>
      <c r="N315" s="65"/>
      <c r="O315" s="65"/>
      <c r="P315" s="65"/>
      <c r="Q315" s="65"/>
      <c r="R315" s="65"/>
      <c r="S315" s="65"/>
      <c r="T315" s="65"/>
      <c r="U315" s="65"/>
      <c r="V315" s="65"/>
      <c r="W315" s="65"/>
      <c r="X315" s="65"/>
      <c r="Y315" s="65"/>
      <c r="Z315" s="65"/>
      <c r="AA315" s="65"/>
    </row>
    <row r="316" spans="2:27" hidden="1" x14ac:dyDescent="0.2">
      <c r="B316" s="134" t="s">
        <v>82</v>
      </c>
      <c r="C316" s="134"/>
      <c r="D316" s="134"/>
      <c r="E316" s="134"/>
      <c r="F316" s="136"/>
      <c r="G316" s="136" t="s">
        <v>22</v>
      </c>
      <c r="H316" s="65"/>
      <c r="I316" s="65"/>
      <c r="J316" s="65"/>
      <c r="K316" s="65"/>
      <c r="L316" s="65"/>
      <c r="M316" s="65"/>
      <c r="N316" s="65"/>
      <c r="O316" s="65"/>
      <c r="P316" s="65"/>
      <c r="Q316" s="65"/>
      <c r="R316" s="65"/>
      <c r="S316" s="65"/>
      <c r="T316" s="65"/>
      <c r="U316" s="65"/>
      <c r="V316" s="65"/>
      <c r="W316" s="65"/>
      <c r="X316" s="65"/>
      <c r="Y316" s="65"/>
      <c r="Z316" s="65"/>
      <c r="AA316" s="65"/>
    </row>
    <row r="317" spans="2:27" hidden="1" x14ac:dyDescent="0.2">
      <c r="B317" s="134" t="s">
        <v>83</v>
      </c>
      <c r="C317" s="134"/>
      <c r="D317" s="134"/>
      <c r="E317" s="134"/>
      <c r="F317" s="136"/>
      <c r="G317" s="136" t="s">
        <v>22</v>
      </c>
      <c r="H317" s="65"/>
      <c r="I317" s="65"/>
      <c r="J317" s="65"/>
      <c r="K317" s="65"/>
      <c r="L317" s="65"/>
      <c r="M317" s="65"/>
      <c r="N317" s="65"/>
      <c r="O317" s="65"/>
      <c r="P317" s="65"/>
      <c r="Q317" s="65"/>
      <c r="R317" s="65"/>
      <c r="S317" s="65"/>
      <c r="T317" s="65"/>
      <c r="U317" s="65"/>
      <c r="V317" s="65"/>
      <c r="W317" s="65"/>
      <c r="X317" s="65"/>
      <c r="Y317" s="65"/>
      <c r="Z317" s="65"/>
      <c r="AA317" s="65"/>
    </row>
    <row r="318" spans="2:27" hidden="1" x14ac:dyDescent="0.2">
      <c r="B318" s="134" t="s">
        <v>84</v>
      </c>
      <c r="C318" s="134"/>
      <c r="D318" s="134"/>
      <c r="E318" s="134"/>
      <c r="F318" s="136"/>
      <c r="G318" s="136" t="s">
        <v>22</v>
      </c>
      <c r="H318" s="65"/>
      <c r="I318" s="65"/>
      <c r="J318" s="65"/>
      <c r="K318" s="65"/>
      <c r="L318" s="65"/>
      <c r="M318" s="65"/>
      <c r="N318" s="65"/>
      <c r="O318" s="65"/>
      <c r="P318" s="65"/>
      <c r="Q318" s="65"/>
      <c r="R318" s="65"/>
      <c r="S318" s="65"/>
      <c r="T318" s="65"/>
      <c r="U318" s="65"/>
      <c r="V318" s="65"/>
      <c r="W318" s="65"/>
      <c r="X318" s="65"/>
      <c r="Y318" s="65"/>
      <c r="Z318" s="65"/>
      <c r="AA318" s="65"/>
    </row>
    <row r="319" spans="2:27" hidden="1" x14ac:dyDescent="0.2">
      <c r="B319" s="134" t="s">
        <v>85</v>
      </c>
      <c r="C319" s="134"/>
      <c r="D319" s="134"/>
      <c r="E319" s="134"/>
      <c r="F319" s="136"/>
      <c r="G319" s="136" t="s">
        <v>22</v>
      </c>
      <c r="H319" s="65"/>
      <c r="I319" s="65"/>
      <c r="J319" s="65"/>
      <c r="K319" s="65"/>
      <c r="L319" s="65"/>
      <c r="M319" s="65"/>
      <c r="N319" s="65"/>
      <c r="O319" s="65"/>
      <c r="P319" s="65"/>
      <c r="Q319" s="65"/>
      <c r="R319" s="65"/>
      <c r="S319" s="65"/>
      <c r="T319" s="65"/>
      <c r="U319" s="65"/>
      <c r="V319" s="65"/>
      <c r="W319" s="65"/>
      <c r="X319" s="65"/>
      <c r="Y319" s="65"/>
      <c r="Z319" s="65"/>
      <c r="AA319" s="65"/>
    </row>
    <row r="320" spans="2:27" hidden="1" x14ac:dyDescent="0.2">
      <c r="B320" s="134" t="s">
        <v>134</v>
      </c>
      <c r="C320" s="134"/>
      <c r="D320" s="134"/>
      <c r="E320" s="134"/>
      <c r="F320" s="136"/>
      <c r="G320" s="136" t="s">
        <v>22</v>
      </c>
      <c r="H320" s="65"/>
      <c r="I320" s="65"/>
      <c r="J320" s="65"/>
      <c r="K320" s="65"/>
      <c r="L320" s="65"/>
      <c r="M320" s="65"/>
      <c r="N320" s="65"/>
      <c r="O320" s="65"/>
      <c r="P320" s="65"/>
      <c r="Q320" s="65"/>
      <c r="R320" s="65"/>
      <c r="S320" s="65"/>
      <c r="T320" s="65"/>
      <c r="U320" s="65"/>
      <c r="V320" s="65"/>
      <c r="W320" s="65"/>
      <c r="X320" s="65"/>
      <c r="Y320" s="65"/>
      <c r="Z320" s="65"/>
      <c r="AA320" s="65"/>
    </row>
    <row r="321" spans="2:27" s="101" customFormat="1" hidden="1" x14ac:dyDescent="0.2">
      <c r="B321" s="137" t="s">
        <v>101</v>
      </c>
      <c r="C321" s="134"/>
      <c r="D321" s="134"/>
      <c r="E321" s="134"/>
      <c r="F321" s="136"/>
      <c r="G321" s="136" t="s">
        <v>22</v>
      </c>
      <c r="H321" s="65"/>
      <c r="I321" s="65"/>
      <c r="J321" s="65"/>
      <c r="K321" s="65"/>
      <c r="L321" s="65"/>
      <c r="M321" s="65"/>
      <c r="N321" s="65"/>
      <c r="O321" s="65"/>
      <c r="P321" s="65"/>
      <c r="Q321" s="65"/>
      <c r="R321" s="65"/>
      <c r="S321" s="65"/>
      <c r="T321" s="65"/>
      <c r="U321" s="65"/>
      <c r="V321" s="65"/>
      <c r="W321" s="65"/>
      <c r="X321" s="65"/>
      <c r="Y321" s="65"/>
      <c r="Z321" s="65"/>
      <c r="AA321" s="65"/>
    </row>
    <row r="322" spans="2:27" s="101" customFormat="1" hidden="1" x14ac:dyDescent="0.2">
      <c r="B322" s="137" t="s">
        <v>102</v>
      </c>
      <c r="C322" s="134"/>
      <c r="D322" s="134"/>
      <c r="E322" s="134"/>
      <c r="F322" s="136"/>
      <c r="G322" s="136" t="s">
        <v>22</v>
      </c>
      <c r="H322" s="65"/>
      <c r="I322" s="65"/>
      <c r="J322" s="65"/>
      <c r="K322" s="65"/>
      <c r="L322" s="65"/>
      <c r="M322" s="65"/>
      <c r="N322" s="65"/>
      <c r="O322" s="65"/>
      <c r="P322" s="65"/>
      <c r="Q322" s="65"/>
      <c r="R322" s="65"/>
      <c r="S322" s="65"/>
      <c r="T322" s="65"/>
      <c r="U322" s="65"/>
      <c r="V322" s="65"/>
      <c r="W322" s="65"/>
      <c r="X322" s="65"/>
      <c r="Y322" s="65"/>
      <c r="Z322" s="65"/>
      <c r="AA322" s="65"/>
    </row>
    <row r="323" spans="2:27" x14ac:dyDescent="0.2">
      <c r="B323" s="105"/>
      <c r="G323"/>
    </row>
    <row r="324" spans="2:27" ht="15" x14ac:dyDescent="0.25">
      <c r="B324" s="8" t="s">
        <v>131</v>
      </c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</row>
    <row r="325" spans="2:27" ht="15" x14ac:dyDescent="0.2">
      <c r="B325" s="11" t="s">
        <v>7</v>
      </c>
      <c r="C325" s="11"/>
      <c r="D325" s="18" t="s">
        <v>27</v>
      </c>
      <c r="E325" s="18" t="s">
        <v>76</v>
      </c>
      <c r="F325" s="15"/>
      <c r="G325" s="15" t="s">
        <v>13</v>
      </c>
      <c r="H325" s="12">
        <v>2022</v>
      </c>
      <c r="I325" s="12">
        <v>2023</v>
      </c>
      <c r="J325" s="12">
        <v>2024</v>
      </c>
      <c r="K325" s="12">
        <v>2025</v>
      </c>
      <c r="L325" s="12">
        <v>2026</v>
      </c>
      <c r="M325" s="12">
        <v>2027</v>
      </c>
      <c r="N325" s="12">
        <v>2028</v>
      </c>
      <c r="O325" s="12">
        <v>2029</v>
      </c>
      <c r="P325" s="12">
        <v>2030</v>
      </c>
      <c r="Q325" s="12">
        <v>2031</v>
      </c>
      <c r="R325" s="12">
        <v>2032</v>
      </c>
      <c r="S325" s="12">
        <v>2033</v>
      </c>
      <c r="T325" s="12">
        <v>2034</v>
      </c>
      <c r="U325" s="12">
        <v>2035</v>
      </c>
      <c r="V325" s="12">
        <v>2036</v>
      </c>
      <c r="W325" s="12">
        <v>2037</v>
      </c>
      <c r="X325" s="12">
        <v>2038</v>
      </c>
      <c r="Y325" s="12">
        <v>2039</v>
      </c>
      <c r="Z325" s="12">
        <v>2040</v>
      </c>
      <c r="AA325" s="12">
        <v>2041</v>
      </c>
    </row>
    <row r="326" spans="2:27" x14ac:dyDescent="0.2">
      <c r="B326" s="134" t="s">
        <v>0</v>
      </c>
      <c r="C326" s="134"/>
      <c r="D326" s="134"/>
      <c r="E326" s="134"/>
      <c r="F326" s="136"/>
      <c r="G326" s="136" t="s">
        <v>22</v>
      </c>
      <c r="H326" s="109">
        <v>0</v>
      </c>
      <c r="I326" s="109">
        <v>0</v>
      </c>
      <c r="J326" s="109">
        <v>0</v>
      </c>
      <c r="K326" s="109">
        <v>0</v>
      </c>
      <c r="L326" s="109">
        <v>0</v>
      </c>
      <c r="M326" s="109">
        <v>7790.0429200797407</v>
      </c>
      <c r="N326" s="109">
        <v>7790.0429200797407</v>
      </c>
      <c r="O326" s="109">
        <v>7790.0429200797407</v>
      </c>
      <c r="P326" s="109">
        <v>7790.0429200797407</v>
      </c>
      <c r="Q326" s="109">
        <v>54530.300440558189</v>
      </c>
      <c r="R326" s="109">
        <v>54530.300440558189</v>
      </c>
      <c r="S326" s="109">
        <v>54530.300440558189</v>
      </c>
      <c r="T326" s="109">
        <v>54530.300440558189</v>
      </c>
      <c r="U326" s="109">
        <v>54530.300440558189</v>
      </c>
      <c r="V326" s="109">
        <v>140220.77256143535</v>
      </c>
      <c r="W326" s="109">
        <v>140220.77256143535</v>
      </c>
      <c r="X326" s="109">
        <v>140220.77256143535</v>
      </c>
      <c r="Y326" s="109">
        <v>140220.77256143535</v>
      </c>
      <c r="Z326" s="109">
        <v>140220.77256143535</v>
      </c>
      <c r="AA326" s="109">
        <v>366132.01724374783</v>
      </c>
    </row>
    <row r="327" spans="2:27" x14ac:dyDescent="0.2">
      <c r="B327" s="134" t="s">
        <v>77</v>
      </c>
      <c r="C327" s="134"/>
      <c r="D327" s="134"/>
      <c r="E327" s="134"/>
      <c r="F327" s="136"/>
      <c r="G327" s="136" t="s">
        <v>22</v>
      </c>
      <c r="H327" s="109">
        <v>0</v>
      </c>
      <c r="I327" s="109">
        <v>0</v>
      </c>
      <c r="J327" s="109">
        <v>0</v>
      </c>
      <c r="K327" s="109">
        <v>0</v>
      </c>
      <c r="L327" s="109">
        <v>0</v>
      </c>
      <c r="M327" s="109">
        <v>7790.0429200797407</v>
      </c>
      <c r="N327" s="109">
        <v>7790.0429200797407</v>
      </c>
      <c r="O327" s="109">
        <v>7790.0429200797407</v>
      </c>
      <c r="P327" s="109">
        <v>7790.0429200797407</v>
      </c>
      <c r="Q327" s="109">
        <v>54530.300440558189</v>
      </c>
      <c r="R327" s="109">
        <v>54530.300440558189</v>
      </c>
      <c r="S327" s="109">
        <v>54530.300440558189</v>
      </c>
      <c r="T327" s="109">
        <v>54530.300440558189</v>
      </c>
      <c r="U327" s="109">
        <v>54530.300440558189</v>
      </c>
      <c r="V327" s="109">
        <v>140220.77256143535</v>
      </c>
      <c r="W327" s="109">
        <v>140220.77256143535</v>
      </c>
      <c r="X327" s="109">
        <v>140220.77256143535</v>
      </c>
      <c r="Y327" s="109">
        <v>140220.77256143535</v>
      </c>
      <c r="Z327" s="109">
        <v>140220.77256143535</v>
      </c>
      <c r="AA327" s="109">
        <v>366132.01724374783</v>
      </c>
    </row>
    <row r="328" spans="2:27" x14ac:dyDescent="0.2">
      <c r="B328" s="134" t="s">
        <v>78</v>
      </c>
      <c r="C328" s="134"/>
      <c r="D328" s="134"/>
      <c r="E328" s="134"/>
      <c r="F328" s="136"/>
      <c r="G328" s="136" t="s">
        <v>22</v>
      </c>
      <c r="H328" s="109">
        <v>0</v>
      </c>
      <c r="I328" s="109">
        <v>0</v>
      </c>
      <c r="J328" s="109">
        <v>0</v>
      </c>
      <c r="K328" s="109">
        <v>0</v>
      </c>
      <c r="L328" s="109">
        <v>0</v>
      </c>
      <c r="M328" s="109">
        <v>7790.0429200797407</v>
      </c>
      <c r="N328" s="109">
        <v>7790.0429200797407</v>
      </c>
      <c r="O328" s="109">
        <v>7790.0429200797407</v>
      </c>
      <c r="P328" s="109">
        <v>7790.0429200797407</v>
      </c>
      <c r="Q328" s="109">
        <v>54530.300440558189</v>
      </c>
      <c r="R328" s="109">
        <v>54530.300440558189</v>
      </c>
      <c r="S328" s="109">
        <v>54530.300440558189</v>
      </c>
      <c r="T328" s="109">
        <v>54530.300440558189</v>
      </c>
      <c r="U328" s="109">
        <v>54530.300440558189</v>
      </c>
      <c r="V328" s="109">
        <v>140220.77256143535</v>
      </c>
      <c r="W328" s="109">
        <v>140220.77256143535</v>
      </c>
      <c r="X328" s="109">
        <v>140220.77256143535</v>
      </c>
      <c r="Y328" s="109">
        <v>140220.77256143535</v>
      </c>
      <c r="Z328" s="109">
        <v>140220.77256143535</v>
      </c>
      <c r="AA328" s="109">
        <v>366132.01724374783</v>
      </c>
    </row>
    <row r="329" spans="2:27" x14ac:dyDescent="0.2">
      <c r="B329" s="134" t="s">
        <v>79</v>
      </c>
      <c r="C329" s="134"/>
      <c r="D329" s="134"/>
      <c r="E329" s="134"/>
      <c r="F329" s="136"/>
      <c r="G329" s="136" t="s">
        <v>22</v>
      </c>
      <c r="H329" s="109">
        <v>0</v>
      </c>
      <c r="I329" s="109">
        <v>0</v>
      </c>
      <c r="J329" s="109">
        <v>0</v>
      </c>
      <c r="K329" s="109">
        <v>0</v>
      </c>
      <c r="L329" s="109">
        <v>0</v>
      </c>
      <c r="M329" s="109">
        <v>7790.0429200797407</v>
      </c>
      <c r="N329" s="109">
        <v>7790.0429200797407</v>
      </c>
      <c r="O329" s="109">
        <v>7790.0429200797407</v>
      </c>
      <c r="P329" s="109">
        <v>7790.0429200797407</v>
      </c>
      <c r="Q329" s="109">
        <v>54530.300440558189</v>
      </c>
      <c r="R329" s="109">
        <v>54530.300440558189</v>
      </c>
      <c r="S329" s="109">
        <v>54530.300440558189</v>
      </c>
      <c r="T329" s="109">
        <v>54530.300440558189</v>
      </c>
      <c r="U329" s="109">
        <v>54530.300440558189</v>
      </c>
      <c r="V329" s="109">
        <v>140220.77256143535</v>
      </c>
      <c r="W329" s="109">
        <v>140220.77256143535</v>
      </c>
      <c r="X329" s="109">
        <v>140220.77256143535</v>
      </c>
      <c r="Y329" s="109">
        <v>140220.77256143535</v>
      </c>
      <c r="Z329" s="109">
        <v>140220.77256143535</v>
      </c>
      <c r="AA329" s="109">
        <v>366132.01724374783</v>
      </c>
    </row>
    <row r="330" spans="2:27" x14ac:dyDescent="0.2">
      <c r="B330" s="134" t="s">
        <v>80</v>
      </c>
      <c r="C330" s="134"/>
      <c r="D330" s="134"/>
      <c r="E330" s="134"/>
      <c r="F330" s="136"/>
      <c r="G330" s="136" t="s">
        <v>22</v>
      </c>
      <c r="H330" s="109">
        <v>0</v>
      </c>
      <c r="I330" s="109">
        <v>0</v>
      </c>
      <c r="J330" s="109">
        <v>0</v>
      </c>
      <c r="K330" s="109">
        <v>0</v>
      </c>
      <c r="L330" s="109">
        <v>0</v>
      </c>
      <c r="M330" s="109">
        <v>7790.0429200797407</v>
      </c>
      <c r="N330" s="109">
        <v>7790.0429200797407</v>
      </c>
      <c r="O330" s="109">
        <v>0</v>
      </c>
      <c r="P330" s="109">
        <v>0</v>
      </c>
      <c r="Q330" s="109">
        <v>0</v>
      </c>
      <c r="R330" s="109">
        <v>0</v>
      </c>
      <c r="S330" s="109">
        <v>0</v>
      </c>
      <c r="T330" s="109">
        <v>0</v>
      </c>
      <c r="U330" s="109">
        <v>0</v>
      </c>
      <c r="V330" s="109">
        <v>0</v>
      </c>
      <c r="W330" s="109">
        <v>0</v>
      </c>
      <c r="X330" s="109">
        <v>0</v>
      </c>
      <c r="Y330" s="109">
        <v>0</v>
      </c>
      <c r="Z330" s="109">
        <v>0</v>
      </c>
      <c r="AA330" s="109">
        <v>0</v>
      </c>
    </row>
    <row r="331" spans="2:27" x14ac:dyDescent="0.2">
      <c r="B331" s="134" t="s">
        <v>81</v>
      </c>
      <c r="C331" s="134"/>
      <c r="D331" s="134"/>
      <c r="E331" s="134"/>
      <c r="F331" s="136"/>
      <c r="G331" s="136" t="s">
        <v>22</v>
      </c>
      <c r="H331" s="109">
        <v>0</v>
      </c>
      <c r="I331" s="109">
        <v>0</v>
      </c>
      <c r="J331" s="109">
        <v>0</v>
      </c>
      <c r="K331" s="109">
        <v>0</v>
      </c>
      <c r="L331" s="109">
        <v>0</v>
      </c>
      <c r="M331" s="109">
        <v>7790.0429200797407</v>
      </c>
      <c r="N331" s="109">
        <v>7790.0429200797407</v>
      </c>
      <c r="O331" s="109">
        <v>7790.0429200797407</v>
      </c>
      <c r="P331" s="109">
        <v>7790.0429200797407</v>
      </c>
      <c r="Q331" s="109">
        <v>54530.300440558189</v>
      </c>
      <c r="R331" s="109">
        <v>54530.300440558189</v>
      </c>
      <c r="S331" s="109">
        <v>54530.300440558189</v>
      </c>
      <c r="T331" s="109">
        <v>54530.300440558189</v>
      </c>
      <c r="U331" s="109">
        <v>54530.300440558189</v>
      </c>
      <c r="V331" s="109">
        <v>140220.77256143535</v>
      </c>
      <c r="W331" s="109">
        <v>140220.77256143535</v>
      </c>
      <c r="X331" s="109">
        <v>140220.77256143535</v>
      </c>
      <c r="Y331" s="109">
        <v>140220.77256143535</v>
      </c>
      <c r="Z331" s="109">
        <v>140220.77256143535</v>
      </c>
      <c r="AA331" s="109">
        <v>366132.01724374783</v>
      </c>
    </row>
    <row r="332" spans="2:27" x14ac:dyDescent="0.2">
      <c r="B332" s="134" t="s">
        <v>82</v>
      </c>
      <c r="C332" s="134"/>
      <c r="D332" s="134"/>
      <c r="E332" s="134"/>
      <c r="F332" s="136"/>
      <c r="G332" s="136" t="s">
        <v>22</v>
      </c>
      <c r="H332" s="109">
        <v>0</v>
      </c>
      <c r="I332" s="109">
        <v>0</v>
      </c>
      <c r="J332" s="109">
        <v>0</v>
      </c>
      <c r="K332" s="109">
        <v>0</v>
      </c>
      <c r="L332" s="109">
        <v>0</v>
      </c>
      <c r="M332" s="109">
        <v>7790.0429200797407</v>
      </c>
      <c r="N332" s="109">
        <v>7790.0429200797407</v>
      </c>
      <c r="O332" s="109">
        <v>7790.0429200797407</v>
      </c>
      <c r="P332" s="109">
        <v>7790.0429200797407</v>
      </c>
      <c r="Q332" s="109">
        <v>54530.300440558189</v>
      </c>
      <c r="R332" s="109">
        <v>54530.300440558189</v>
      </c>
      <c r="S332" s="109">
        <v>54530.300440558189</v>
      </c>
      <c r="T332" s="109">
        <v>54530.300440558189</v>
      </c>
      <c r="U332" s="109">
        <v>54530.300440558189</v>
      </c>
      <c r="V332" s="109">
        <v>140220.77256143535</v>
      </c>
      <c r="W332" s="109">
        <v>140220.77256143535</v>
      </c>
      <c r="X332" s="109">
        <v>140220.77256143535</v>
      </c>
      <c r="Y332" s="109">
        <v>140220.77256143535</v>
      </c>
      <c r="Z332" s="109">
        <v>140220.77256143535</v>
      </c>
      <c r="AA332" s="109">
        <v>366132.01724374783</v>
      </c>
    </row>
    <row r="333" spans="2:27" x14ac:dyDescent="0.2">
      <c r="B333" s="134" t="s">
        <v>83</v>
      </c>
      <c r="C333" s="134"/>
      <c r="D333" s="134"/>
      <c r="E333" s="134"/>
      <c r="F333" s="136"/>
      <c r="G333" s="136" t="s">
        <v>22</v>
      </c>
      <c r="H333" s="109">
        <v>0</v>
      </c>
      <c r="I333" s="109">
        <v>0</v>
      </c>
      <c r="J333" s="109">
        <v>0</v>
      </c>
      <c r="K333" s="109">
        <v>0</v>
      </c>
      <c r="L333" s="109">
        <v>0</v>
      </c>
      <c r="M333" s="109">
        <v>0</v>
      </c>
      <c r="N333" s="109">
        <v>0</v>
      </c>
      <c r="O333" s="109">
        <v>0</v>
      </c>
      <c r="P333" s="109">
        <v>0</v>
      </c>
      <c r="Q333" s="109">
        <v>0</v>
      </c>
      <c r="R333" s="109">
        <v>0</v>
      </c>
      <c r="S333" s="109">
        <v>0</v>
      </c>
      <c r="T333" s="109">
        <v>0</v>
      </c>
      <c r="U333" s="109">
        <v>0</v>
      </c>
      <c r="V333" s="109">
        <v>0</v>
      </c>
      <c r="W333" s="109">
        <v>0</v>
      </c>
      <c r="X333" s="109">
        <v>0</v>
      </c>
      <c r="Y333" s="109">
        <v>0</v>
      </c>
      <c r="Z333" s="109">
        <v>0</v>
      </c>
      <c r="AA333" s="109">
        <v>0</v>
      </c>
    </row>
    <row r="334" spans="2:27" x14ac:dyDescent="0.2">
      <c r="B334" s="134" t="s">
        <v>84</v>
      </c>
      <c r="C334" s="134"/>
      <c r="D334" s="134"/>
      <c r="E334" s="134"/>
      <c r="F334" s="136"/>
      <c r="G334" s="136" t="s">
        <v>22</v>
      </c>
      <c r="H334" s="109">
        <v>0</v>
      </c>
      <c r="I334" s="109">
        <v>0</v>
      </c>
      <c r="J334" s="109">
        <v>0</v>
      </c>
      <c r="K334" s="109">
        <v>0</v>
      </c>
      <c r="L334" s="109">
        <v>0</v>
      </c>
      <c r="M334" s="109">
        <v>0</v>
      </c>
      <c r="N334" s="109">
        <v>0</v>
      </c>
      <c r="O334" s="109">
        <v>0</v>
      </c>
      <c r="P334" s="109">
        <v>0</v>
      </c>
      <c r="Q334" s="109">
        <v>0</v>
      </c>
      <c r="R334" s="109">
        <v>0</v>
      </c>
      <c r="S334" s="109">
        <v>0</v>
      </c>
      <c r="T334" s="109">
        <v>0</v>
      </c>
      <c r="U334" s="109">
        <v>0</v>
      </c>
      <c r="V334" s="109">
        <v>0</v>
      </c>
      <c r="W334" s="109">
        <v>0</v>
      </c>
      <c r="X334" s="109">
        <v>0</v>
      </c>
      <c r="Y334" s="109">
        <v>0</v>
      </c>
      <c r="Z334" s="109">
        <v>0</v>
      </c>
      <c r="AA334" s="109">
        <v>0</v>
      </c>
    </row>
    <row r="335" spans="2:27" x14ac:dyDescent="0.2">
      <c r="B335" s="134" t="s">
        <v>85</v>
      </c>
      <c r="C335" s="134"/>
      <c r="D335" s="134"/>
      <c r="E335" s="134"/>
      <c r="F335" s="136"/>
      <c r="G335" s="136" t="s">
        <v>22</v>
      </c>
      <c r="H335" s="109">
        <v>0</v>
      </c>
      <c r="I335" s="109">
        <v>0</v>
      </c>
      <c r="J335" s="109">
        <v>0</v>
      </c>
      <c r="K335" s="109">
        <v>0</v>
      </c>
      <c r="L335" s="109">
        <v>0</v>
      </c>
      <c r="M335" s="109">
        <v>0</v>
      </c>
      <c r="N335" s="109">
        <v>0</v>
      </c>
      <c r="O335" s="109">
        <v>0</v>
      </c>
      <c r="P335" s="109">
        <v>0</v>
      </c>
      <c r="Q335" s="109">
        <v>0</v>
      </c>
      <c r="R335" s="109">
        <v>0</v>
      </c>
      <c r="S335" s="109">
        <v>0</v>
      </c>
      <c r="T335" s="109">
        <v>0</v>
      </c>
      <c r="U335" s="109">
        <v>0</v>
      </c>
      <c r="V335" s="109">
        <v>0</v>
      </c>
      <c r="W335" s="109">
        <v>0</v>
      </c>
      <c r="X335" s="109">
        <v>0</v>
      </c>
      <c r="Y335" s="109">
        <v>0</v>
      </c>
      <c r="Z335" s="109">
        <v>0</v>
      </c>
      <c r="AA335" s="109">
        <v>0</v>
      </c>
    </row>
    <row r="336" spans="2:27" s="82" customFormat="1" x14ac:dyDescent="0.2">
      <c r="B336" s="137" t="s">
        <v>101</v>
      </c>
      <c r="C336" s="134"/>
      <c r="D336" s="134"/>
      <c r="E336" s="134"/>
      <c r="F336" s="136"/>
      <c r="G336" s="136" t="s">
        <v>22</v>
      </c>
      <c r="H336" s="123" t="s">
        <v>179</v>
      </c>
      <c r="I336" s="109"/>
      <c r="J336" s="109"/>
      <c r="K336" s="109"/>
      <c r="L336" s="109"/>
      <c r="M336" s="109"/>
      <c r="N336" s="109"/>
      <c r="O336" s="109"/>
      <c r="P336" s="109"/>
      <c r="Q336" s="109"/>
      <c r="R336" s="109"/>
      <c r="S336" s="109"/>
      <c r="T336" s="109"/>
      <c r="U336" s="109"/>
      <c r="V336" s="109"/>
      <c r="W336" s="109"/>
      <c r="X336" s="109"/>
      <c r="Y336" s="109"/>
      <c r="Z336" s="109"/>
      <c r="AA336" s="109"/>
    </row>
    <row r="337" spans="2:27" s="82" customFormat="1" x14ac:dyDescent="0.2">
      <c r="B337" s="137" t="s">
        <v>102</v>
      </c>
      <c r="C337" s="134"/>
      <c r="D337" s="134"/>
      <c r="E337" s="134"/>
      <c r="F337" s="136"/>
      <c r="G337" s="136" t="s">
        <v>22</v>
      </c>
      <c r="H337" s="123" t="s">
        <v>179</v>
      </c>
      <c r="I337" s="109"/>
      <c r="J337" s="109"/>
      <c r="K337" s="109"/>
      <c r="L337" s="109"/>
      <c r="M337" s="109"/>
      <c r="N337" s="109"/>
      <c r="O337" s="109"/>
      <c r="P337" s="109"/>
      <c r="Q337" s="109"/>
      <c r="R337" s="109"/>
      <c r="S337" s="109"/>
      <c r="T337" s="109"/>
      <c r="U337" s="109"/>
      <c r="V337" s="109"/>
      <c r="W337" s="109"/>
      <c r="X337" s="109"/>
      <c r="Y337" s="109"/>
      <c r="Z337" s="109"/>
      <c r="AA337" s="109"/>
    </row>
    <row r="338" spans="2:27" x14ac:dyDescent="0.2">
      <c r="G338"/>
    </row>
    <row r="339" spans="2:27" ht="15" x14ac:dyDescent="0.2">
      <c r="B339" s="11" t="s">
        <v>7</v>
      </c>
      <c r="C339" s="11"/>
      <c r="D339" s="18" t="s">
        <v>28</v>
      </c>
      <c r="E339" s="18" t="s">
        <v>63</v>
      </c>
      <c r="F339" s="15"/>
      <c r="G339" s="15" t="s">
        <v>13</v>
      </c>
      <c r="H339" s="12">
        <v>2022</v>
      </c>
      <c r="I339" s="12">
        <v>2023</v>
      </c>
      <c r="J339" s="12">
        <v>2024</v>
      </c>
      <c r="K339" s="12">
        <v>2025</v>
      </c>
      <c r="L339" s="12">
        <v>2026</v>
      </c>
      <c r="M339" s="12">
        <v>2027</v>
      </c>
      <c r="N339" s="12">
        <v>2028</v>
      </c>
      <c r="O339" s="12">
        <v>2029</v>
      </c>
      <c r="P339" s="12">
        <v>2030</v>
      </c>
      <c r="Q339" s="12">
        <v>2031</v>
      </c>
      <c r="R339" s="12">
        <v>2032</v>
      </c>
      <c r="S339" s="12">
        <v>2033</v>
      </c>
      <c r="T339" s="12">
        <v>2034</v>
      </c>
      <c r="U339" s="12">
        <v>2035</v>
      </c>
      <c r="V339" s="12">
        <v>2036</v>
      </c>
      <c r="W339" s="12">
        <v>2037</v>
      </c>
      <c r="X339" s="12">
        <v>2038</v>
      </c>
      <c r="Y339" s="12">
        <v>2039</v>
      </c>
      <c r="Z339" s="12">
        <v>2040</v>
      </c>
      <c r="AA339" s="12">
        <v>2041</v>
      </c>
    </row>
    <row r="340" spans="2:27" x14ac:dyDescent="0.2">
      <c r="B340" s="134" t="s">
        <v>0</v>
      </c>
      <c r="C340" s="134"/>
      <c r="D340" s="134"/>
      <c r="E340" s="134"/>
      <c r="F340" s="136"/>
      <c r="G340" s="136" t="s">
        <v>22</v>
      </c>
      <c r="H340" s="109">
        <v>0</v>
      </c>
      <c r="I340" s="109">
        <v>0</v>
      </c>
      <c r="J340" s="109">
        <v>0</v>
      </c>
      <c r="K340" s="109">
        <v>0</v>
      </c>
      <c r="L340" s="109">
        <v>0</v>
      </c>
      <c r="M340" s="109">
        <v>9925.0392253716782</v>
      </c>
      <c r="N340" s="109">
        <v>9925.0392253716782</v>
      </c>
      <c r="O340" s="109">
        <v>9925.0392253716782</v>
      </c>
      <c r="P340" s="109">
        <v>9925.0392253716782</v>
      </c>
      <c r="Q340" s="109">
        <v>69475.274577601755</v>
      </c>
      <c r="R340" s="109">
        <v>69475.274577601755</v>
      </c>
      <c r="S340" s="109">
        <v>69475.274577601755</v>
      </c>
      <c r="T340" s="109">
        <v>69475.274577601755</v>
      </c>
      <c r="U340" s="109">
        <v>69475.274577601755</v>
      </c>
      <c r="V340" s="109">
        <v>178650.70605669019</v>
      </c>
      <c r="W340" s="109">
        <v>178650.70605669019</v>
      </c>
      <c r="X340" s="109">
        <v>178650.70605669019</v>
      </c>
      <c r="Y340" s="109">
        <v>178650.70605669019</v>
      </c>
      <c r="Z340" s="109">
        <v>178650.70605669019</v>
      </c>
      <c r="AA340" s="109">
        <v>466476.84359246882</v>
      </c>
    </row>
    <row r="341" spans="2:27" x14ac:dyDescent="0.2">
      <c r="B341" s="134" t="s">
        <v>77</v>
      </c>
      <c r="C341" s="134"/>
      <c r="D341" s="134"/>
      <c r="E341" s="134"/>
      <c r="F341" s="136"/>
      <c r="G341" s="136" t="s">
        <v>22</v>
      </c>
      <c r="H341" s="109">
        <v>0</v>
      </c>
      <c r="I341" s="109">
        <v>0</v>
      </c>
      <c r="J341" s="109">
        <v>0</v>
      </c>
      <c r="K341" s="109">
        <v>0</v>
      </c>
      <c r="L341" s="109">
        <v>0</v>
      </c>
      <c r="M341" s="109">
        <v>9925.0392253716782</v>
      </c>
      <c r="N341" s="109">
        <v>9925.0392253716782</v>
      </c>
      <c r="O341" s="109">
        <v>9925.0392253716782</v>
      </c>
      <c r="P341" s="109">
        <v>9925.0392253716782</v>
      </c>
      <c r="Q341" s="109">
        <v>69475.274577601755</v>
      </c>
      <c r="R341" s="109">
        <v>69475.274577601755</v>
      </c>
      <c r="S341" s="109">
        <v>69475.274577601755</v>
      </c>
      <c r="T341" s="109">
        <v>69475.274577601755</v>
      </c>
      <c r="U341" s="109">
        <v>69475.274577601755</v>
      </c>
      <c r="V341" s="109">
        <v>178650.70605669019</v>
      </c>
      <c r="W341" s="109">
        <v>178650.70605669019</v>
      </c>
      <c r="X341" s="109">
        <v>178650.70605669019</v>
      </c>
      <c r="Y341" s="109">
        <v>178650.70605669019</v>
      </c>
      <c r="Z341" s="109">
        <v>178650.70605669019</v>
      </c>
      <c r="AA341" s="109">
        <v>466476.84359246882</v>
      </c>
    </row>
    <row r="342" spans="2:27" x14ac:dyDescent="0.2">
      <c r="B342" s="134" t="s">
        <v>78</v>
      </c>
      <c r="C342" s="134"/>
      <c r="D342" s="134"/>
      <c r="E342" s="134"/>
      <c r="F342" s="136"/>
      <c r="G342" s="136" t="s">
        <v>22</v>
      </c>
      <c r="H342" s="109">
        <v>0</v>
      </c>
      <c r="I342" s="109">
        <v>0</v>
      </c>
      <c r="J342" s="109">
        <v>0</v>
      </c>
      <c r="K342" s="109">
        <v>0</v>
      </c>
      <c r="L342" s="109">
        <v>0</v>
      </c>
      <c r="M342" s="109">
        <v>9925.0392253716782</v>
      </c>
      <c r="N342" s="109">
        <v>9925.0392253716782</v>
      </c>
      <c r="O342" s="109">
        <v>9925.0392253716782</v>
      </c>
      <c r="P342" s="109">
        <v>9925.0392253716782</v>
      </c>
      <c r="Q342" s="109">
        <v>69475.274577601755</v>
      </c>
      <c r="R342" s="109">
        <v>69475.274577601755</v>
      </c>
      <c r="S342" s="109">
        <v>69475.274577601755</v>
      </c>
      <c r="T342" s="109">
        <v>69475.274577601755</v>
      </c>
      <c r="U342" s="109">
        <v>69475.274577601755</v>
      </c>
      <c r="V342" s="109">
        <v>178650.70605669019</v>
      </c>
      <c r="W342" s="109">
        <v>178650.70605669019</v>
      </c>
      <c r="X342" s="109">
        <v>178650.70605669019</v>
      </c>
      <c r="Y342" s="109">
        <v>178650.70605669019</v>
      </c>
      <c r="Z342" s="109">
        <v>178650.70605669019</v>
      </c>
      <c r="AA342" s="109">
        <v>466476.84359246882</v>
      </c>
    </row>
    <row r="343" spans="2:27" x14ac:dyDescent="0.2">
      <c r="B343" s="134" t="s">
        <v>79</v>
      </c>
      <c r="C343" s="134"/>
      <c r="D343" s="134"/>
      <c r="E343" s="134"/>
      <c r="F343" s="136"/>
      <c r="G343" s="136" t="s">
        <v>22</v>
      </c>
      <c r="H343" s="109">
        <v>0</v>
      </c>
      <c r="I343" s="109">
        <v>0</v>
      </c>
      <c r="J343" s="109">
        <v>0</v>
      </c>
      <c r="K343" s="109">
        <v>0</v>
      </c>
      <c r="L343" s="109">
        <v>0</v>
      </c>
      <c r="M343" s="109">
        <v>9925.0392253716782</v>
      </c>
      <c r="N343" s="109">
        <v>9925.0392253716782</v>
      </c>
      <c r="O343" s="109">
        <v>9925.0392253716782</v>
      </c>
      <c r="P343" s="109">
        <v>9925.0392253716782</v>
      </c>
      <c r="Q343" s="109">
        <v>69475.274577601755</v>
      </c>
      <c r="R343" s="109">
        <v>69475.274577601755</v>
      </c>
      <c r="S343" s="109">
        <v>69475.274577601755</v>
      </c>
      <c r="T343" s="109">
        <v>69475.274577601755</v>
      </c>
      <c r="U343" s="109">
        <v>69475.274577601755</v>
      </c>
      <c r="V343" s="109">
        <v>178650.70605669019</v>
      </c>
      <c r="W343" s="109">
        <v>178650.70605669019</v>
      </c>
      <c r="X343" s="109">
        <v>178650.70605669019</v>
      </c>
      <c r="Y343" s="109">
        <v>178650.70605669019</v>
      </c>
      <c r="Z343" s="109">
        <v>178650.70605669019</v>
      </c>
      <c r="AA343" s="109">
        <v>466476.84359246882</v>
      </c>
    </row>
    <row r="344" spans="2:27" x14ac:dyDescent="0.2">
      <c r="B344" s="134" t="s">
        <v>80</v>
      </c>
      <c r="C344" s="134"/>
      <c r="D344" s="134"/>
      <c r="E344" s="134"/>
      <c r="F344" s="136"/>
      <c r="G344" s="136" t="s">
        <v>22</v>
      </c>
      <c r="H344" s="109">
        <v>0</v>
      </c>
      <c r="I344" s="109">
        <v>0</v>
      </c>
      <c r="J344" s="109">
        <v>0</v>
      </c>
      <c r="K344" s="109">
        <v>0</v>
      </c>
      <c r="L344" s="109">
        <v>0</v>
      </c>
      <c r="M344" s="109">
        <v>9925.0392253716782</v>
      </c>
      <c r="N344" s="109">
        <v>9925.0392253716782</v>
      </c>
      <c r="O344" s="109">
        <v>0</v>
      </c>
      <c r="P344" s="109">
        <v>0</v>
      </c>
      <c r="Q344" s="109">
        <v>0</v>
      </c>
      <c r="R344" s="109">
        <v>0</v>
      </c>
      <c r="S344" s="109">
        <v>0</v>
      </c>
      <c r="T344" s="109">
        <v>0</v>
      </c>
      <c r="U344" s="109">
        <v>0</v>
      </c>
      <c r="V344" s="109">
        <v>0</v>
      </c>
      <c r="W344" s="109">
        <v>0</v>
      </c>
      <c r="X344" s="109">
        <v>0</v>
      </c>
      <c r="Y344" s="109">
        <v>0</v>
      </c>
      <c r="Z344" s="109">
        <v>0</v>
      </c>
      <c r="AA344" s="109">
        <v>0</v>
      </c>
    </row>
    <row r="345" spans="2:27" x14ac:dyDescent="0.2">
      <c r="B345" s="134" t="s">
        <v>81</v>
      </c>
      <c r="C345" s="134"/>
      <c r="D345" s="134"/>
      <c r="E345" s="134"/>
      <c r="F345" s="136"/>
      <c r="G345" s="136" t="s">
        <v>22</v>
      </c>
      <c r="H345" s="109">
        <v>0</v>
      </c>
      <c r="I345" s="109">
        <v>0</v>
      </c>
      <c r="J345" s="109">
        <v>0</v>
      </c>
      <c r="K345" s="109">
        <v>0</v>
      </c>
      <c r="L345" s="109">
        <v>0</v>
      </c>
      <c r="M345" s="109">
        <v>9925.0392253716782</v>
      </c>
      <c r="N345" s="109">
        <v>9925.0392253716782</v>
      </c>
      <c r="O345" s="109">
        <v>9925.0392253716782</v>
      </c>
      <c r="P345" s="109">
        <v>9925.0392253716782</v>
      </c>
      <c r="Q345" s="109">
        <v>69475.274577601755</v>
      </c>
      <c r="R345" s="109">
        <v>69475.274577601755</v>
      </c>
      <c r="S345" s="109">
        <v>69475.274577601755</v>
      </c>
      <c r="T345" s="109">
        <v>69475.274577601755</v>
      </c>
      <c r="U345" s="109">
        <v>69475.274577601755</v>
      </c>
      <c r="V345" s="109">
        <v>178650.70605669019</v>
      </c>
      <c r="W345" s="109">
        <v>178650.70605669019</v>
      </c>
      <c r="X345" s="109">
        <v>178650.70605669019</v>
      </c>
      <c r="Y345" s="109">
        <v>178650.70605669019</v>
      </c>
      <c r="Z345" s="109">
        <v>178650.70605669019</v>
      </c>
      <c r="AA345" s="109">
        <v>466476.84359246882</v>
      </c>
    </row>
    <row r="346" spans="2:27" x14ac:dyDescent="0.2">
      <c r="B346" s="134" t="s">
        <v>82</v>
      </c>
      <c r="C346" s="134"/>
      <c r="D346" s="134"/>
      <c r="E346" s="134"/>
      <c r="F346" s="136"/>
      <c r="G346" s="136" t="s">
        <v>22</v>
      </c>
      <c r="H346" s="109">
        <v>0</v>
      </c>
      <c r="I346" s="109">
        <v>0</v>
      </c>
      <c r="J346" s="109">
        <v>0</v>
      </c>
      <c r="K346" s="109">
        <v>0</v>
      </c>
      <c r="L346" s="109">
        <v>0</v>
      </c>
      <c r="M346" s="109">
        <v>9925.0392253716782</v>
      </c>
      <c r="N346" s="109">
        <v>9925.0392253716782</v>
      </c>
      <c r="O346" s="109">
        <v>9925.0392253716782</v>
      </c>
      <c r="P346" s="109">
        <v>9925.0392253716782</v>
      </c>
      <c r="Q346" s="109">
        <v>69475.274577601755</v>
      </c>
      <c r="R346" s="109">
        <v>69475.274577601755</v>
      </c>
      <c r="S346" s="109">
        <v>69475.274577601755</v>
      </c>
      <c r="T346" s="109">
        <v>69475.274577601755</v>
      </c>
      <c r="U346" s="109">
        <v>69475.274577601755</v>
      </c>
      <c r="V346" s="109">
        <v>178650.70605669019</v>
      </c>
      <c r="W346" s="109">
        <v>178650.70605669019</v>
      </c>
      <c r="X346" s="109">
        <v>178650.70605669019</v>
      </c>
      <c r="Y346" s="109">
        <v>178650.70605669019</v>
      </c>
      <c r="Z346" s="109">
        <v>178650.70605669019</v>
      </c>
      <c r="AA346" s="109">
        <v>466476.84359246882</v>
      </c>
    </row>
    <row r="347" spans="2:27" x14ac:dyDescent="0.2">
      <c r="B347" s="134" t="s">
        <v>83</v>
      </c>
      <c r="C347" s="134"/>
      <c r="D347" s="134"/>
      <c r="E347" s="134"/>
      <c r="F347" s="136"/>
      <c r="G347" s="136" t="s">
        <v>22</v>
      </c>
      <c r="H347" s="109">
        <v>0</v>
      </c>
      <c r="I347" s="109">
        <v>0</v>
      </c>
      <c r="J347" s="109">
        <v>0</v>
      </c>
      <c r="K347" s="109">
        <v>0</v>
      </c>
      <c r="L347" s="109">
        <v>0</v>
      </c>
      <c r="M347" s="109">
        <v>0</v>
      </c>
      <c r="N347" s="109">
        <v>0</v>
      </c>
      <c r="O347" s="109">
        <v>0</v>
      </c>
      <c r="P347" s="109">
        <v>0</v>
      </c>
      <c r="Q347" s="109">
        <v>0</v>
      </c>
      <c r="R347" s="109">
        <v>0</v>
      </c>
      <c r="S347" s="109">
        <v>0</v>
      </c>
      <c r="T347" s="109">
        <v>0</v>
      </c>
      <c r="U347" s="109">
        <v>0</v>
      </c>
      <c r="V347" s="109">
        <v>0</v>
      </c>
      <c r="W347" s="109">
        <v>0</v>
      </c>
      <c r="X347" s="109">
        <v>0</v>
      </c>
      <c r="Y347" s="109">
        <v>0</v>
      </c>
      <c r="Z347" s="109">
        <v>0</v>
      </c>
      <c r="AA347" s="109">
        <v>0</v>
      </c>
    </row>
    <row r="348" spans="2:27" x14ac:dyDescent="0.2">
      <c r="B348" s="134" t="s">
        <v>84</v>
      </c>
      <c r="C348" s="134"/>
      <c r="D348" s="134"/>
      <c r="E348" s="134"/>
      <c r="F348" s="136"/>
      <c r="G348" s="136" t="s">
        <v>22</v>
      </c>
      <c r="H348" s="109">
        <v>0</v>
      </c>
      <c r="I348" s="109">
        <v>0</v>
      </c>
      <c r="J348" s="109">
        <v>0</v>
      </c>
      <c r="K348" s="109">
        <v>0</v>
      </c>
      <c r="L348" s="109">
        <v>0</v>
      </c>
      <c r="M348" s="109">
        <v>0</v>
      </c>
      <c r="N348" s="109">
        <v>0</v>
      </c>
      <c r="O348" s="109">
        <v>0</v>
      </c>
      <c r="P348" s="109">
        <v>0</v>
      </c>
      <c r="Q348" s="109">
        <v>0</v>
      </c>
      <c r="R348" s="109">
        <v>0</v>
      </c>
      <c r="S348" s="109">
        <v>0</v>
      </c>
      <c r="T348" s="109">
        <v>0</v>
      </c>
      <c r="U348" s="109">
        <v>0</v>
      </c>
      <c r="V348" s="109">
        <v>0</v>
      </c>
      <c r="W348" s="109">
        <v>0</v>
      </c>
      <c r="X348" s="109">
        <v>0</v>
      </c>
      <c r="Y348" s="109">
        <v>0</v>
      </c>
      <c r="Z348" s="109">
        <v>0</v>
      </c>
      <c r="AA348" s="109">
        <v>0</v>
      </c>
    </row>
    <row r="349" spans="2:27" x14ac:dyDescent="0.2">
      <c r="B349" s="134" t="s">
        <v>85</v>
      </c>
      <c r="C349" s="134"/>
      <c r="D349" s="134"/>
      <c r="E349" s="134"/>
      <c r="F349" s="136"/>
      <c r="G349" s="136" t="s">
        <v>22</v>
      </c>
      <c r="H349" s="109">
        <v>0</v>
      </c>
      <c r="I349" s="109">
        <v>0</v>
      </c>
      <c r="J349" s="109">
        <v>0</v>
      </c>
      <c r="K349" s="109">
        <v>0</v>
      </c>
      <c r="L349" s="109">
        <v>0</v>
      </c>
      <c r="M349" s="109">
        <v>0</v>
      </c>
      <c r="N349" s="109">
        <v>0</v>
      </c>
      <c r="O349" s="109">
        <v>0</v>
      </c>
      <c r="P349" s="109">
        <v>0</v>
      </c>
      <c r="Q349" s="109">
        <v>0</v>
      </c>
      <c r="R349" s="109">
        <v>0</v>
      </c>
      <c r="S349" s="109">
        <v>0</v>
      </c>
      <c r="T349" s="109">
        <v>0</v>
      </c>
      <c r="U349" s="109">
        <v>0</v>
      </c>
      <c r="V349" s="109">
        <v>0</v>
      </c>
      <c r="W349" s="109">
        <v>0</v>
      </c>
      <c r="X349" s="109">
        <v>0</v>
      </c>
      <c r="Y349" s="109">
        <v>0</v>
      </c>
      <c r="Z349" s="109">
        <v>0</v>
      </c>
      <c r="AA349" s="109">
        <v>0</v>
      </c>
    </row>
    <row r="350" spans="2:27" s="82" customFormat="1" x14ac:dyDescent="0.2">
      <c r="B350" s="137" t="s">
        <v>101</v>
      </c>
      <c r="C350" s="134"/>
      <c r="D350" s="134"/>
      <c r="E350" s="134"/>
      <c r="F350" s="136"/>
      <c r="G350" s="136" t="s">
        <v>22</v>
      </c>
      <c r="H350" s="123" t="s">
        <v>179</v>
      </c>
      <c r="I350" s="109"/>
      <c r="J350" s="109"/>
      <c r="K350" s="109"/>
      <c r="L350" s="109"/>
      <c r="M350" s="109"/>
      <c r="N350" s="109"/>
      <c r="O350" s="109"/>
      <c r="P350" s="109"/>
      <c r="Q350" s="109"/>
      <c r="R350" s="109"/>
      <c r="S350" s="109"/>
      <c r="T350" s="109"/>
      <c r="U350" s="109"/>
      <c r="V350" s="109"/>
      <c r="W350" s="109"/>
      <c r="X350" s="109"/>
      <c r="Y350" s="109"/>
      <c r="Z350" s="109"/>
      <c r="AA350" s="109"/>
    </row>
    <row r="351" spans="2:27" s="82" customFormat="1" x14ac:dyDescent="0.2">
      <c r="B351" s="137" t="s">
        <v>102</v>
      </c>
      <c r="C351" s="134"/>
      <c r="D351" s="134"/>
      <c r="E351" s="134"/>
      <c r="F351" s="136"/>
      <c r="G351" s="136" t="s">
        <v>22</v>
      </c>
      <c r="H351" s="123" t="s">
        <v>179</v>
      </c>
      <c r="I351" s="109"/>
      <c r="J351" s="109"/>
      <c r="K351" s="109"/>
      <c r="L351" s="109"/>
      <c r="M351" s="109"/>
      <c r="N351" s="109"/>
      <c r="O351" s="109"/>
      <c r="P351" s="109"/>
      <c r="Q351" s="109"/>
      <c r="R351" s="109"/>
      <c r="S351" s="109"/>
      <c r="T351" s="109"/>
      <c r="U351" s="109"/>
      <c r="V351" s="109"/>
      <c r="W351" s="109"/>
      <c r="X351" s="109"/>
      <c r="Y351" s="109"/>
      <c r="Z351" s="109"/>
      <c r="AA351" s="109"/>
    </row>
    <row r="352" spans="2:27" x14ac:dyDescent="0.2">
      <c r="G352"/>
    </row>
    <row r="353" spans="2:27" ht="15" x14ac:dyDescent="0.2">
      <c r="B353" s="11" t="s">
        <v>7</v>
      </c>
      <c r="C353" s="11"/>
      <c r="D353" s="18" t="s">
        <v>29</v>
      </c>
      <c r="E353" s="18" t="s">
        <v>111</v>
      </c>
      <c r="F353" s="15"/>
      <c r="G353" s="15" t="s">
        <v>13</v>
      </c>
      <c r="H353" s="12">
        <v>2022</v>
      </c>
      <c r="I353" s="12">
        <v>2023</v>
      </c>
      <c r="J353" s="12">
        <v>2024</v>
      </c>
      <c r="K353" s="12">
        <v>2025</v>
      </c>
      <c r="L353" s="12">
        <v>2026</v>
      </c>
      <c r="M353" s="12">
        <v>2027</v>
      </c>
      <c r="N353" s="12">
        <v>2028</v>
      </c>
      <c r="O353" s="12">
        <v>2029</v>
      </c>
      <c r="P353" s="12">
        <v>2030</v>
      </c>
      <c r="Q353" s="12">
        <v>2031</v>
      </c>
      <c r="R353" s="12">
        <v>2032</v>
      </c>
      <c r="S353" s="12">
        <v>2033</v>
      </c>
      <c r="T353" s="12">
        <v>2034</v>
      </c>
      <c r="U353" s="12">
        <v>2035</v>
      </c>
      <c r="V353" s="12">
        <v>2036</v>
      </c>
      <c r="W353" s="12">
        <v>2037</v>
      </c>
      <c r="X353" s="12">
        <v>2038</v>
      </c>
      <c r="Y353" s="12">
        <v>2039</v>
      </c>
      <c r="Z353" s="12">
        <v>2040</v>
      </c>
      <c r="AA353" s="12">
        <v>2041</v>
      </c>
    </row>
    <row r="354" spans="2:27" x14ac:dyDescent="0.2">
      <c r="B354" s="134" t="s">
        <v>0</v>
      </c>
      <c r="C354" s="134"/>
      <c r="D354" s="134"/>
      <c r="E354" s="134"/>
      <c r="F354" s="136"/>
      <c r="G354" s="136" t="s">
        <v>22</v>
      </c>
      <c r="H354" s="109">
        <v>0</v>
      </c>
      <c r="I354" s="109">
        <v>0</v>
      </c>
      <c r="J354" s="109">
        <v>0</v>
      </c>
      <c r="K354" s="109">
        <v>0</v>
      </c>
      <c r="L354" s="109">
        <v>0</v>
      </c>
      <c r="M354" s="109">
        <v>4755.7834394846968</v>
      </c>
      <c r="N354" s="109">
        <v>4755.7834394846968</v>
      </c>
      <c r="O354" s="109">
        <v>4755.7834394846968</v>
      </c>
      <c r="P354" s="109">
        <v>4755.7834394846968</v>
      </c>
      <c r="Q354" s="109">
        <v>33290.484076392873</v>
      </c>
      <c r="R354" s="109">
        <v>33290.484076392873</v>
      </c>
      <c r="S354" s="109">
        <v>33290.484076392873</v>
      </c>
      <c r="T354" s="109">
        <v>33290.484076392873</v>
      </c>
      <c r="U354" s="109">
        <v>33290.484076392873</v>
      </c>
      <c r="V354" s="109">
        <v>85604.101910724537</v>
      </c>
      <c r="W354" s="109">
        <v>85604.101910724537</v>
      </c>
      <c r="X354" s="109">
        <v>85604.101910724537</v>
      </c>
      <c r="Y354" s="109">
        <v>85604.101910724537</v>
      </c>
      <c r="Z354" s="109">
        <v>85604.101910724537</v>
      </c>
      <c r="AA354" s="109">
        <v>223521.82165578075</v>
      </c>
    </row>
    <row r="355" spans="2:27" x14ac:dyDescent="0.2">
      <c r="B355" s="134" t="s">
        <v>77</v>
      </c>
      <c r="C355" s="134"/>
      <c r="D355" s="134"/>
      <c r="E355" s="134"/>
      <c r="F355" s="136"/>
      <c r="G355" s="136" t="s">
        <v>22</v>
      </c>
      <c r="H355" s="109">
        <v>0</v>
      </c>
      <c r="I355" s="109">
        <v>0</v>
      </c>
      <c r="J355" s="109">
        <v>0</v>
      </c>
      <c r="K355" s="109">
        <v>0</v>
      </c>
      <c r="L355" s="109">
        <v>0</v>
      </c>
      <c r="M355" s="109">
        <v>4755.7834394846968</v>
      </c>
      <c r="N355" s="109">
        <v>4755.7834394846968</v>
      </c>
      <c r="O355" s="109">
        <v>4755.7834394846968</v>
      </c>
      <c r="P355" s="109">
        <v>4755.7834394846968</v>
      </c>
      <c r="Q355" s="109">
        <v>33290.484076392873</v>
      </c>
      <c r="R355" s="109">
        <v>33290.484076392873</v>
      </c>
      <c r="S355" s="109">
        <v>33290.484076392873</v>
      </c>
      <c r="T355" s="109">
        <v>33290.484076392873</v>
      </c>
      <c r="U355" s="109">
        <v>33290.484076392873</v>
      </c>
      <c r="V355" s="109">
        <v>85604.101910724537</v>
      </c>
      <c r="W355" s="109">
        <v>85604.101910724537</v>
      </c>
      <c r="X355" s="109">
        <v>85604.101910724537</v>
      </c>
      <c r="Y355" s="109">
        <v>85604.101910724537</v>
      </c>
      <c r="Z355" s="109">
        <v>85604.101910724537</v>
      </c>
      <c r="AA355" s="109">
        <v>223521.82165578075</v>
      </c>
    </row>
    <row r="356" spans="2:27" x14ac:dyDescent="0.2">
      <c r="B356" s="134" t="s">
        <v>78</v>
      </c>
      <c r="C356" s="134"/>
      <c r="D356" s="134"/>
      <c r="E356" s="134"/>
      <c r="F356" s="136"/>
      <c r="G356" s="136" t="s">
        <v>22</v>
      </c>
      <c r="H356" s="109">
        <v>0</v>
      </c>
      <c r="I356" s="109">
        <v>0</v>
      </c>
      <c r="J356" s="109">
        <v>0</v>
      </c>
      <c r="K356" s="109">
        <v>0</v>
      </c>
      <c r="L356" s="109">
        <v>0</v>
      </c>
      <c r="M356" s="109">
        <v>4755.7834394846968</v>
      </c>
      <c r="N356" s="109">
        <v>4755.7834394846968</v>
      </c>
      <c r="O356" s="109">
        <v>4755.7834394846968</v>
      </c>
      <c r="P356" s="109">
        <v>4755.7834394846968</v>
      </c>
      <c r="Q356" s="109">
        <v>33290.484076392873</v>
      </c>
      <c r="R356" s="109">
        <v>33290.484076392873</v>
      </c>
      <c r="S356" s="109">
        <v>33290.484076392873</v>
      </c>
      <c r="T356" s="109">
        <v>33290.484076392873</v>
      </c>
      <c r="U356" s="109">
        <v>33290.484076392873</v>
      </c>
      <c r="V356" s="109">
        <v>85604.101910724537</v>
      </c>
      <c r="W356" s="109">
        <v>85604.101910724537</v>
      </c>
      <c r="X356" s="109">
        <v>85604.101910724537</v>
      </c>
      <c r="Y356" s="109">
        <v>85604.101910724537</v>
      </c>
      <c r="Z356" s="109">
        <v>85604.101910724537</v>
      </c>
      <c r="AA356" s="109">
        <v>223521.82165578075</v>
      </c>
    </row>
    <row r="357" spans="2:27" x14ac:dyDescent="0.2">
      <c r="B357" s="134" t="s">
        <v>79</v>
      </c>
      <c r="C357" s="134"/>
      <c r="D357" s="134"/>
      <c r="E357" s="134"/>
      <c r="F357" s="136"/>
      <c r="G357" s="136" t="s">
        <v>22</v>
      </c>
      <c r="H357" s="109">
        <v>0</v>
      </c>
      <c r="I357" s="109">
        <v>0</v>
      </c>
      <c r="J357" s="109">
        <v>0</v>
      </c>
      <c r="K357" s="109">
        <v>0</v>
      </c>
      <c r="L357" s="109">
        <v>0</v>
      </c>
      <c r="M357" s="109">
        <v>4755.7834394846968</v>
      </c>
      <c r="N357" s="109">
        <v>4755.7834394846968</v>
      </c>
      <c r="O357" s="109">
        <v>4755.7834394846968</v>
      </c>
      <c r="P357" s="109">
        <v>4755.7834394846968</v>
      </c>
      <c r="Q357" s="109">
        <v>33290.484076392873</v>
      </c>
      <c r="R357" s="109">
        <v>33290.484076392873</v>
      </c>
      <c r="S357" s="109">
        <v>33290.484076392873</v>
      </c>
      <c r="T357" s="109">
        <v>33290.484076392873</v>
      </c>
      <c r="U357" s="109">
        <v>33290.484076392873</v>
      </c>
      <c r="V357" s="109">
        <v>85604.101910724537</v>
      </c>
      <c r="W357" s="109">
        <v>85604.101910724537</v>
      </c>
      <c r="X357" s="109">
        <v>85604.101910724537</v>
      </c>
      <c r="Y357" s="109">
        <v>85604.101910724537</v>
      </c>
      <c r="Z357" s="109">
        <v>85604.101910724537</v>
      </c>
      <c r="AA357" s="109">
        <v>223521.82165578075</v>
      </c>
    </row>
    <row r="358" spans="2:27" x14ac:dyDescent="0.2">
      <c r="B358" s="134" t="s">
        <v>80</v>
      </c>
      <c r="C358" s="134"/>
      <c r="D358" s="134"/>
      <c r="E358" s="134"/>
      <c r="F358" s="136"/>
      <c r="G358" s="136" t="s">
        <v>22</v>
      </c>
      <c r="H358" s="109">
        <v>0</v>
      </c>
      <c r="I358" s="109">
        <v>0</v>
      </c>
      <c r="J358" s="109">
        <v>0</v>
      </c>
      <c r="K358" s="109">
        <v>0</v>
      </c>
      <c r="L358" s="109">
        <v>0</v>
      </c>
      <c r="M358" s="109">
        <v>4755.7834394846968</v>
      </c>
      <c r="N358" s="109">
        <v>4755.7834394846968</v>
      </c>
      <c r="O358" s="109">
        <v>0</v>
      </c>
      <c r="P358" s="109">
        <v>0</v>
      </c>
      <c r="Q358" s="109">
        <v>0</v>
      </c>
      <c r="R358" s="109">
        <v>0</v>
      </c>
      <c r="S358" s="109">
        <v>0</v>
      </c>
      <c r="T358" s="109">
        <v>0</v>
      </c>
      <c r="U358" s="109">
        <v>0</v>
      </c>
      <c r="V358" s="109">
        <v>0</v>
      </c>
      <c r="W358" s="109">
        <v>0</v>
      </c>
      <c r="X358" s="109">
        <v>0</v>
      </c>
      <c r="Y358" s="109">
        <v>0</v>
      </c>
      <c r="Z358" s="109">
        <v>0</v>
      </c>
      <c r="AA358" s="109">
        <v>0</v>
      </c>
    </row>
    <row r="359" spans="2:27" x14ac:dyDescent="0.2">
      <c r="B359" s="134" t="s">
        <v>81</v>
      </c>
      <c r="C359" s="134"/>
      <c r="D359" s="134"/>
      <c r="E359" s="134"/>
      <c r="F359" s="136"/>
      <c r="G359" s="136" t="s">
        <v>22</v>
      </c>
      <c r="H359" s="109">
        <v>0</v>
      </c>
      <c r="I359" s="109">
        <v>0</v>
      </c>
      <c r="J359" s="109">
        <v>0</v>
      </c>
      <c r="K359" s="109">
        <v>0</v>
      </c>
      <c r="L359" s="109">
        <v>0</v>
      </c>
      <c r="M359" s="109">
        <v>4755.7834394846968</v>
      </c>
      <c r="N359" s="109">
        <v>4755.7834394846968</v>
      </c>
      <c r="O359" s="109">
        <v>4755.7834394846968</v>
      </c>
      <c r="P359" s="109">
        <v>4755.7834394846968</v>
      </c>
      <c r="Q359" s="109">
        <v>33290.484076392873</v>
      </c>
      <c r="R359" s="109">
        <v>33290.484076392873</v>
      </c>
      <c r="S359" s="109">
        <v>33290.484076392873</v>
      </c>
      <c r="T359" s="109">
        <v>33290.484076392873</v>
      </c>
      <c r="U359" s="109">
        <v>33290.484076392873</v>
      </c>
      <c r="V359" s="109">
        <v>85604.101910724537</v>
      </c>
      <c r="W359" s="109">
        <v>85604.101910724537</v>
      </c>
      <c r="X359" s="109">
        <v>85604.101910724537</v>
      </c>
      <c r="Y359" s="109">
        <v>85604.101910724537</v>
      </c>
      <c r="Z359" s="109">
        <v>85604.101910724537</v>
      </c>
      <c r="AA359" s="109">
        <v>223521.82165578075</v>
      </c>
    </row>
    <row r="360" spans="2:27" x14ac:dyDescent="0.2">
      <c r="B360" s="134" t="s">
        <v>82</v>
      </c>
      <c r="C360" s="134"/>
      <c r="D360" s="134"/>
      <c r="E360" s="134"/>
      <c r="F360" s="136"/>
      <c r="G360" s="136" t="s">
        <v>22</v>
      </c>
      <c r="H360" s="109">
        <v>0</v>
      </c>
      <c r="I360" s="109">
        <v>0</v>
      </c>
      <c r="J360" s="109">
        <v>0</v>
      </c>
      <c r="K360" s="109">
        <v>0</v>
      </c>
      <c r="L360" s="109">
        <v>0</v>
      </c>
      <c r="M360" s="109">
        <v>4755.7834394846968</v>
      </c>
      <c r="N360" s="109">
        <v>4755.7834394846968</v>
      </c>
      <c r="O360" s="109">
        <v>4755.7834394846968</v>
      </c>
      <c r="P360" s="109">
        <v>4755.7834394846968</v>
      </c>
      <c r="Q360" s="109">
        <v>33290.484076392873</v>
      </c>
      <c r="R360" s="109">
        <v>33290.484076392873</v>
      </c>
      <c r="S360" s="109">
        <v>33290.484076392873</v>
      </c>
      <c r="T360" s="109">
        <v>33290.484076392873</v>
      </c>
      <c r="U360" s="109">
        <v>33290.484076392873</v>
      </c>
      <c r="V360" s="109">
        <v>85604.101910724537</v>
      </c>
      <c r="W360" s="109">
        <v>85604.101910724537</v>
      </c>
      <c r="X360" s="109">
        <v>85604.101910724537</v>
      </c>
      <c r="Y360" s="109">
        <v>85604.101910724537</v>
      </c>
      <c r="Z360" s="109">
        <v>85604.101910724537</v>
      </c>
      <c r="AA360" s="109">
        <v>223521.82165578075</v>
      </c>
    </row>
    <row r="361" spans="2:27" x14ac:dyDescent="0.2">
      <c r="B361" s="134" t="s">
        <v>83</v>
      </c>
      <c r="C361" s="134"/>
      <c r="D361" s="134"/>
      <c r="E361" s="134"/>
      <c r="F361" s="136"/>
      <c r="G361" s="136" t="s">
        <v>22</v>
      </c>
      <c r="H361" s="109">
        <v>0</v>
      </c>
      <c r="I361" s="109">
        <v>0</v>
      </c>
      <c r="J361" s="109">
        <v>0</v>
      </c>
      <c r="K361" s="109">
        <v>0</v>
      </c>
      <c r="L361" s="109">
        <v>0</v>
      </c>
      <c r="M361" s="109">
        <v>0</v>
      </c>
      <c r="N361" s="109">
        <v>0</v>
      </c>
      <c r="O361" s="109">
        <v>0</v>
      </c>
      <c r="P361" s="109">
        <v>0</v>
      </c>
      <c r="Q361" s="109">
        <v>0</v>
      </c>
      <c r="R361" s="109">
        <v>0</v>
      </c>
      <c r="S361" s="109">
        <v>0</v>
      </c>
      <c r="T361" s="109">
        <v>0</v>
      </c>
      <c r="U361" s="109">
        <v>0</v>
      </c>
      <c r="V361" s="109">
        <v>0</v>
      </c>
      <c r="W361" s="109">
        <v>0</v>
      </c>
      <c r="X361" s="109">
        <v>0</v>
      </c>
      <c r="Y361" s="109">
        <v>0</v>
      </c>
      <c r="Z361" s="109">
        <v>0</v>
      </c>
      <c r="AA361" s="109">
        <v>0</v>
      </c>
    </row>
    <row r="362" spans="2:27" x14ac:dyDescent="0.2">
      <c r="B362" s="134" t="s">
        <v>84</v>
      </c>
      <c r="C362" s="134"/>
      <c r="D362" s="134"/>
      <c r="E362" s="134"/>
      <c r="F362" s="136"/>
      <c r="G362" s="136" t="s">
        <v>22</v>
      </c>
      <c r="H362" s="109">
        <v>0</v>
      </c>
      <c r="I362" s="109">
        <v>0</v>
      </c>
      <c r="J362" s="109">
        <v>0</v>
      </c>
      <c r="K362" s="109">
        <v>0</v>
      </c>
      <c r="L362" s="109">
        <v>0</v>
      </c>
      <c r="M362" s="109">
        <v>0</v>
      </c>
      <c r="N362" s="109">
        <v>0</v>
      </c>
      <c r="O362" s="109">
        <v>0</v>
      </c>
      <c r="P362" s="109">
        <v>0</v>
      </c>
      <c r="Q362" s="109">
        <v>0</v>
      </c>
      <c r="R362" s="109">
        <v>0</v>
      </c>
      <c r="S362" s="109">
        <v>0</v>
      </c>
      <c r="T362" s="109">
        <v>0</v>
      </c>
      <c r="U362" s="109">
        <v>0</v>
      </c>
      <c r="V362" s="109">
        <v>0</v>
      </c>
      <c r="W362" s="109">
        <v>0</v>
      </c>
      <c r="X362" s="109">
        <v>0</v>
      </c>
      <c r="Y362" s="109">
        <v>0</v>
      </c>
      <c r="Z362" s="109">
        <v>0</v>
      </c>
      <c r="AA362" s="109">
        <v>0</v>
      </c>
    </row>
    <row r="363" spans="2:27" x14ac:dyDescent="0.2">
      <c r="B363" s="134" t="s">
        <v>85</v>
      </c>
      <c r="C363" s="134"/>
      <c r="D363" s="134"/>
      <c r="E363" s="134"/>
      <c r="F363" s="136"/>
      <c r="G363" s="136" t="s">
        <v>22</v>
      </c>
      <c r="H363" s="109">
        <v>0</v>
      </c>
      <c r="I363" s="109">
        <v>0</v>
      </c>
      <c r="J363" s="109">
        <v>0</v>
      </c>
      <c r="K363" s="109">
        <v>0</v>
      </c>
      <c r="L363" s="109">
        <v>0</v>
      </c>
      <c r="M363" s="109">
        <v>0</v>
      </c>
      <c r="N363" s="109">
        <v>0</v>
      </c>
      <c r="O363" s="109">
        <v>0</v>
      </c>
      <c r="P363" s="109">
        <v>0</v>
      </c>
      <c r="Q363" s="109">
        <v>0</v>
      </c>
      <c r="R363" s="109">
        <v>0</v>
      </c>
      <c r="S363" s="109">
        <v>0</v>
      </c>
      <c r="T363" s="109">
        <v>0</v>
      </c>
      <c r="U363" s="109">
        <v>0</v>
      </c>
      <c r="V363" s="109">
        <v>0</v>
      </c>
      <c r="W363" s="109">
        <v>0</v>
      </c>
      <c r="X363" s="109">
        <v>0</v>
      </c>
      <c r="Y363" s="109">
        <v>0</v>
      </c>
      <c r="Z363" s="109">
        <v>0</v>
      </c>
      <c r="AA363" s="109">
        <v>0</v>
      </c>
    </row>
    <row r="364" spans="2:27" s="101" customFormat="1" x14ac:dyDescent="0.2">
      <c r="B364" s="137" t="s">
        <v>101</v>
      </c>
      <c r="C364" s="134"/>
      <c r="D364" s="134"/>
      <c r="E364" s="134"/>
      <c r="F364" s="136"/>
      <c r="G364" s="136" t="s">
        <v>22</v>
      </c>
      <c r="H364" s="123" t="s">
        <v>179</v>
      </c>
      <c r="I364" s="109"/>
      <c r="J364" s="109"/>
      <c r="K364" s="109"/>
      <c r="L364" s="109"/>
      <c r="M364" s="109"/>
      <c r="N364" s="109"/>
      <c r="O364" s="109"/>
      <c r="P364" s="109"/>
      <c r="Q364" s="109"/>
      <c r="R364" s="109"/>
      <c r="S364" s="109"/>
      <c r="T364" s="109"/>
      <c r="U364" s="109"/>
      <c r="V364" s="109"/>
      <c r="W364" s="109"/>
      <c r="X364" s="109"/>
      <c r="Y364" s="109"/>
      <c r="Z364" s="109"/>
      <c r="AA364" s="109"/>
    </row>
    <row r="365" spans="2:27" s="101" customFormat="1" x14ac:dyDescent="0.2">
      <c r="B365" s="137" t="s">
        <v>102</v>
      </c>
      <c r="C365" s="134"/>
      <c r="D365" s="134"/>
      <c r="E365" s="134"/>
      <c r="F365" s="136"/>
      <c r="G365" s="136" t="s">
        <v>22</v>
      </c>
      <c r="H365" s="123" t="s">
        <v>179</v>
      </c>
      <c r="I365" s="109"/>
      <c r="J365" s="109"/>
      <c r="K365" s="109"/>
      <c r="L365" s="109"/>
      <c r="M365" s="109"/>
      <c r="N365" s="109"/>
      <c r="O365" s="109"/>
      <c r="P365" s="109"/>
      <c r="Q365" s="109"/>
      <c r="R365" s="109"/>
      <c r="S365" s="109"/>
      <c r="T365" s="109"/>
      <c r="U365" s="109"/>
      <c r="V365" s="109"/>
      <c r="W365" s="109"/>
      <c r="X365" s="109"/>
      <c r="Y365" s="109"/>
      <c r="Z365" s="109"/>
      <c r="AA365" s="109"/>
    </row>
    <row r="366" spans="2:27" hidden="1" x14ac:dyDescent="0.2">
      <c r="G366"/>
    </row>
    <row r="367" spans="2:27" ht="15" hidden="1" x14ac:dyDescent="0.2">
      <c r="B367" s="11" t="s">
        <v>7</v>
      </c>
      <c r="C367" s="11"/>
      <c r="D367" s="18" t="s">
        <v>30</v>
      </c>
      <c r="E367" s="18">
        <v>0</v>
      </c>
      <c r="F367" s="15"/>
      <c r="G367" s="15" t="s">
        <v>13</v>
      </c>
      <c r="H367" s="12">
        <v>2022</v>
      </c>
      <c r="I367" s="12">
        <v>2023</v>
      </c>
      <c r="J367" s="12">
        <v>2024</v>
      </c>
      <c r="K367" s="12">
        <v>2025</v>
      </c>
      <c r="L367" s="12">
        <v>2026</v>
      </c>
      <c r="M367" s="12">
        <v>2027</v>
      </c>
      <c r="N367" s="12">
        <v>2028</v>
      </c>
      <c r="O367" s="12">
        <v>2029</v>
      </c>
      <c r="P367" s="12">
        <v>2030</v>
      </c>
      <c r="Q367" s="12">
        <v>2031</v>
      </c>
      <c r="R367" s="12">
        <v>2032</v>
      </c>
      <c r="S367" s="12">
        <v>2033</v>
      </c>
      <c r="T367" s="12">
        <v>2034</v>
      </c>
      <c r="U367" s="12">
        <v>2035</v>
      </c>
      <c r="V367" s="12">
        <v>2036</v>
      </c>
      <c r="W367" s="12">
        <v>2037</v>
      </c>
      <c r="X367" s="12">
        <v>2038</v>
      </c>
      <c r="Y367" s="12">
        <v>2039</v>
      </c>
      <c r="Z367" s="12">
        <v>2040</v>
      </c>
      <c r="AA367" s="12">
        <v>2041</v>
      </c>
    </row>
    <row r="368" spans="2:27" hidden="1" x14ac:dyDescent="0.2">
      <c r="B368" s="134" t="s">
        <v>0</v>
      </c>
      <c r="C368" s="134"/>
      <c r="D368" s="134"/>
      <c r="E368" s="134"/>
      <c r="F368" s="136"/>
      <c r="G368" s="136" t="s">
        <v>22</v>
      </c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</row>
    <row r="369" spans="2:27" hidden="1" x14ac:dyDescent="0.2">
      <c r="B369" s="134" t="s">
        <v>77</v>
      </c>
      <c r="C369" s="134"/>
      <c r="D369" s="134"/>
      <c r="E369" s="134"/>
      <c r="F369" s="136"/>
      <c r="G369" s="136" t="s">
        <v>22</v>
      </c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</row>
    <row r="370" spans="2:27" hidden="1" x14ac:dyDescent="0.2">
      <c r="B370" s="134" t="s">
        <v>78</v>
      </c>
      <c r="C370" s="134"/>
      <c r="D370" s="134"/>
      <c r="E370" s="134"/>
      <c r="F370" s="136"/>
      <c r="G370" s="136" t="s">
        <v>22</v>
      </c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</row>
    <row r="371" spans="2:27" hidden="1" x14ac:dyDescent="0.2">
      <c r="B371" s="134" t="s">
        <v>79</v>
      </c>
      <c r="C371" s="134"/>
      <c r="D371" s="134"/>
      <c r="E371" s="134"/>
      <c r="F371" s="136"/>
      <c r="G371" s="136" t="s">
        <v>22</v>
      </c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</row>
    <row r="372" spans="2:27" hidden="1" x14ac:dyDescent="0.2">
      <c r="B372" s="134" t="s">
        <v>80</v>
      </c>
      <c r="C372" s="134"/>
      <c r="D372" s="134"/>
      <c r="E372" s="134"/>
      <c r="F372" s="136"/>
      <c r="G372" s="136" t="s">
        <v>22</v>
      </c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</row>
    <row r="373" spans="2:27" hidden="1" x14ac:dyDescent="0.2">
      <c r="B373" s="134" t="s">
        <v>81</v>
      </c>
      <c r="C373" s="134"/>
      <c r="D373" s="134"/>
      <c r="E373" s="134"/>
      <c r="F373" s="136"/>
      <c r="G373" s="136" t="s">
        <v>22</v>
      </c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</row>
    <row r="374" spans="2:27" hidden="1" x14ac:dyDescent="0.2">
      <c r="B374" s="134" t="s">
        <v>82</v>
      </c>
      <c r="C374" s="134"/>
      <c r="D374" s="134"/>
      <c r="E374" s="134"/>
      <c r="F374" s="136"/>
      <c r="G374" s="136" t="s">
        <v>22</v>
      </c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</row>
    <row r="375" spans="2:27" hidden="1" x14ac:dyDescent="0.2">
      <c r="B375" s="134" t="s">
        <v>83</v>
      </c>
      <c r="C375" s="134"/>
      <c r="D375" s="134"/>
      <c r="E375" s="134"/>
      <c r="F375" s="136"/>
      <c r="G375" s="136" t="s">
        <v>22</v>
      </c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</row>
    <row r="376" spans="2:27" hidden="1" x14ac:dyDescent="0.2">
      <c r="B376" s="134" t="s">
        <v>84</v>
      </c>
      <c r="C376" s="134"/>
      <c r="D376" s="134"/>
      <c r="E376" s="134"/>
      <c r="F376" s="136"/>
      <c r="G376" s="136" t="s">
        <v>22</v>
      </c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</row>
    <row r="377" spans="2:27" hidden="1" x14ac:dyDescent="0.2">
      <c r="B377" s="134" t="s">
        <v>85</v>
      </c>
      <c r="C377" s="134"/>
      <c r="D377" s="134"/>
      <c r="E377" s="134"/>
      <c r="F377" s="136"/>
      <c r="G377" s="136" t="s">
        <v>22</v>
      </c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</row>
    <row r="378" spans="2:27" hidden="1" x14ac:dyDescent="0.2">
      <c r="B378" s="134" t="s">
        <v>134</v>
      </c>
      <c r="C378" s="134"/>
      <c r="D378" s="134"/>
      <c r="E378" s="134"/>
      <c r="F378" s="136"/>
      <c r="G378" s="136" t="s">
        <v>22</v>
      </c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</row>
    <row r="379" spans="2:27" s="101" customFormat="1" hidden="1" x14ac:dyDescent="0.2">
      <c r="B379" s="137" t="s">
        <v>101</v>
      </c>
      <c r="C379" s="134"/>
      <c r="D379" s="134"/>
      <c r="E379" s="134"/>
      <c r="F379" s="136"/>
      <c r="G379" s="136" t="s">
        <v>22</v>
      </c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</row>
    <row r="380" spans="2:27" s="101" customFormat="1" hidden="1" x14ac:dyDescent="0.2">
      <c r="B380" s="137" t="s">
        <v>102</v>
      </c>
      <c r="C380" s="134"/>
      <c r="D380" s="134"/>
      <c r="E380" s="134"/>
      <c r="F380" s="136"/>
      <c r="G380" s="136" t="s">
        <v>22</v>
      </c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</row>
    <row r="381" spans="2:27" x14ac:dyDescent="0.2">
      <c r="G381"/>
    </row>
    <row r="382" spans="2:27" ht="15" x14ac:dyDescent="0.25">
      <c r="B382" s="8" t="s">
        <v>133</v>
      </c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</row>
    <row r="383" spans="2:27" ht="15" x14ac:dyDescent="0.2">
      <c r="B383" s="11" t="s">
        <v>7</v>
      </c>
      <c r="C383" s="11"/>
      <c r="D383" s="18"/>
      <c r="E383" s="18"/>
      <c r="F383" s="15"/>
      <c r="G383" s="15" t="s">
        <v>13</v>
      </c>
      <c r="H383" s="12">
        <v>2022</v>
      </c>
      <c r="I383" s="12">
        <v>2023</v>
      </c>
      <c r="J383" s="12">
        <v>2024</v>
      </c>
      <c r="K383" s="12">
        <v>2025</v>
      </c>
      <c r="L383" s="12">
        <v>2026</v>
      </c>
      <c r="M383" s="12">
        <v>2027</v>
      </c>
      <c r="N383" s="12">
        <v>2028</v>
      </c>
      <c r="O383" s="12">
        <v>2029</v>
      </c>
      <c r="P383" s="12">
        <v>2030</v>
      </c>
      <c r="Q383" s="12">
        <v>2031</v>
      </c>
      <c r="R383" s="12">
        <v>2032</v>
      </c>
      <c r="S383" s="12">
        <v>2033</v>
      </c>
      <c r="T383" s="12">
        <v>2034</v>
      </c>
      <c r="U383" s="12">
        <v>2035</v>
      </c>
      <c r="V383" s="12">
        <v>2036</v>
      </c>
      <c r="W383" s="12">
        <v>2037</v>
      </c>
      <c r="X383" s="12">
        <v>2038</v>
      </c>
      <c r="Y383" s="12">
        <v>2039</v>
      </c>
      <c r="Z383" s="12">
        <v>2040</v>
      </c>
      <c r="AA383" s="12">
        <v>2041</v>
      </c>
    </row>
    <row r="384" spans="2:27" x14ac:dyDescent="0.2">
      <c r="B384" s="134" t="s">
        <v>0</v>
      </c>
      <c r="C384" s="134"/>
      <c r="D384" s="134"/>
      <c r="E384" s="134"/>
      <c r="F384" s="136"/>
      <c r="G384" s="136" t="s">
        <v>22</v>
      </c>
      <c r="H384" s="109"/>
      <c r="I384" s="109"/>
      <c r="J384" s="109"/>
      <c r="K384" s="109"/>
      <c r="L384" s="109"/>
      <c r="M384" s="109"/>
      <c r="N384" s="109"/>
      <c r="O384" s="109"/>
      <c r="P384" s="109"/>
      <c r="Q384" s="109"/>
      <c r="R384" s="109"/>
      <c r="S384" s="109"/>
      <c r="T384" s="109"/>
      <c r="U384" s="109"/>
      <c r="V384" s="109"/>
      <c r="W384" s="109"/>
      <c r="X384" s="109"/>
      <c r="Y384" s="109"/>
      <c r="Z384" s="109"/>
      <c r="AA384" s="109"/>
    </row>
    <row r="385" spans="2:27" hidden="1" x14ac:dyDescent="0.2">
      <c r="B385" s="134" t="s">
        <v>77</v>
      </c>
      <c r="C385" s="134"/>
      <c r="D385" s="134"/>
      <c r="E385" s="134"/>
      <c r="F385" s="136"/>
      <c r="G385" s="136" t="s">
        <v>22</v>
      </c>
      <c r="H385" s="109"/>
      <c r="I385" s="109"/>
      <c r="J385" s="109"/>
      <c r="K385" s="109"/>
      <c r="L385" s="109"/>
      <c r="M385" s="109"/>
      <c r="N385" s="109"/>
      <c r="O385" s="109"/>
      <c r="P385" s="109"/>
      <c r="Q385" s="109"/>
      <c r="R385" s="109"/>
      <c r="S385" s="109"/>
      <c r="T385" s="109"/>
      <c r="U385" s="109"/>
      <c r="V385" s="109"/>
      <c r="W385" s="109"/>
      <c r="X385" s="109"/>
      <c r="Y385" s="109"/>
      <c r="Z385" s="109"/>
      <c r="AA385" s="109"/>
    </row>
    <row r="386" spans="2:27" hidden="1" x14ac:dyDescent="0.2">
      <c r="B386" s="134" t="s">
        <v>78</v>
      </c>
      <c r="C386" s="134"/>
      <c r="D386" s="134"/>
      <c r="E386" s="134"/>
      <c r="F386" s="136"/>
      <c r="G386" s="136" t="s">
        <v>22</v>
      </c>
      <c r="H386" s="109"/>
      <c r="I386" s="109"/>
      <c r="J386" s="109"/>
      <c r="K386" s="109"/>
      <c r="L386" s="109"/>
      <c r="M386" s="109"/>
      <c r="N386" s="109"/>
      <c r="O386" s="109"/>
      <c r="P386" s="109"/>
      <c r="Q386" s="109"/>
      <c r="R386" s="109"/>
      <c r="S386" s="109"/>
      <c r="T386" s="109"/>
      <c r="U386" s="109"/>
      <c r="V386" s="109"/>
      <c r="W386" s="109"/>
      <c r="X386" s="109"/>
      <c r="Y386" s="109"/>
      <c r="Z386" s="109"/>
      <c r="AA386" s="109"/>
    </row>
    <row r="387" spans="2:27" hidden="1" x14ac:dyDescent="0.2">
      <c r="B387" s="134" t="s">
        <v>79</v>
      </c>
      <c r="C387" s="134"/>
      <c r="D387" s="134"/>
      <c r="E387" s="134"/>
      <c r="F387" s="136"/>
      <c r="G387" s="136" t="s">
        <v>22</v>
      </c>
      <c r="H387" s="109"/>
      <c r="I387" s="109"/>
      <c r="J387" s="109"/>
      <c r="K387" s="109"/>
      <c r="L387" s="109"/>
      <c r="M387" s="109"/>
      <c r="N387" s="109"/>
      <c r="O387" s="109"/>
      <c r="P387" s="109"/>
      <c r="Q387" s="109"/>
      <c r="R387" s="109"/>
      <c r="S387" s="109"/>
      <c r="T387" s="109"/>
      <c r="U387" s="109"/>
      <c r="V387" s="109"/>
      <c r="W387" s="109"/>
      <c r="X387" s="109"/>
      <c r="Y387" s="109"/>
      <c r="Z387" s="109"/>
      <c r="AA387" s="109"/>
    </row>
    <row r="388" spans="2:27" hidden="1" x14ac:dyDescent="0.2">
      <c r="B388" s="134" t="s">
        <v>80</v>
      </c>
      <c r="C388" s="134"/>
      <c r="D388" s="134"/>
      <c r="E388" s="134"/>
      <c r="F388" s="136"/>
      <c r="G388" s="136" t="s">
        <v>22</v>
      </c>
      <c r="H388" s="109"/>
      <c r="I388" s="109"/>
      <c r="J388" s="109"/>
      <c r="K388" s="109"/>
      <c r="L388" s="109"/>
      <c r="M388" s="109"/>
      <c r="N388" s="109"/>
      <c r="O388" s="109"/>
      <c r="P388" s="109"/>
      <c r="Q388" s="109"/>
      <c r="R388" s="109"/>
      <c r="S388" s="109"/>
      <c r="T388" s="109"/>
      <c r="U388" s="109"/>
      <c r="V388" s="109"/>
      <c r="W388" s="109"/>
      <c r="X388" s="109"/>
      <c r="Y388" s="109"/>
      <c r="Z388" s="109"/>
      <c r="AA388" s="109"/>
    </row>
    <row r="389" spans="2:27" hidden="1" x14ac:dyDescent="0.2">
      <c r="B389" s="134" t="s">
        <v>81</v>
      </c>
      <c r="C389" s="134"/>
      <c r="D389" s="134"/>
      <c r="E389" s="134"/>
      <c r="F389" s="136"/>
      <c r="G389" s="136" t="s">
        <v>22</v>
      </c>
      <c r="H389" s="109"/>
      <c r="I389" s="109"/>
      <c r="J389" s="109"/>
      <c r="K389" s="109"/>
      <c r="L389" s="109"/>
      <c r="M389" s="109"/>
      <c r="N389" s="109"/>
      <c r="O389" s="109"/>
      <c r="P389" s="109"/>
      <c r="Q389" s="109"/>
      <c r="R389" s="109"/>
      <c r="S389" s="109"/>
      <c r="T389" s="109"/>
      <c r="U389" s="109"/>
      <c r="V389" s="109"/>
      <c r="W389" s="109"/>
      <c r="X389" s="109"/>
      <c r="Y389" s="109"/>
      <c r="Z389" s="109"/>
      <c r="AA389" s="109"/>
    </row>
    <row r="390" spans="2:27" hidden="1" x14ac:dyDescent="0.2">
      <c r="B390" s="134" t="s">
        <v>82</v>
      </c>
      <c r="C390" s="134"/>
      <c r="D390" s="134"/>
      <c r="E390" s="134"/>
      <c r="F390" s="136"/>
      <c r="G390" s="136" t="s">
        <v>22</v>
      </c>
      <c r="H390" s="109"/>
      <c r="I390" s="109"/>
      <c r="J390" s="109"/>
      <c r="K390" s="109"/>
      <c r="L390" s="109"/>
      <c r="M390" s="109"/>
      <c r="N390" s="109"/>
      <c r="O390" s="109"/>
      <c r="P390" s="109"/>
      <c r="Q390" s="109"/>
      <c r="R390" s="109"/>
      <c r="S390" s="109"/>
      <c r="T390" s="109"/>
      <c r="U390" s="109"/>
      <c r="V390" s="109"/>
      <c r="W390" s="109"/>
      <c r="X390" s="109"/>
      <c r="Y390" s="109"/>
      <c r="Z390" s="109"/>
      <c r="AA390" s="109"/>
    </row>
    <row r="391" spans="2:27" hidden="1" x14ac:dyDescent="0.2">
      <c r="B391" s="134" t="s">
        <v>83</v>
      </c>
      <c r="C391" s="134"/>
      <c r="D391" s="134"/>
      <c r="E391" s="134"/>
      <c r="F391" s="136"/>
      <c r="G391" s="136" t="s">
        <v>22</v>
      </c>
      <c r="H391" s="109"/>
      <c r="I391" s="109"/>
      <c r="J391" s="109"/>
      <c r="K391" s="109"/>
      <c r="L391" s="109"/>
      <c r="M391" s="109"/>
      <c r="N391" s="109"/>
      <c r="O391" s="109"/>
      <c r="P391" s="109"/>
      <c r="Q391" s="109"/>
      <c r="R391" s="109"/>
      <c r="S391" s="109"/>
      <c r="T391" s="109"/>
      <c r="U391" s="109"/>
      <c r="V391" s="109"/>
      <c r="W391" s="109"/>
      <c r="X391" s="109"/>
      <c r="Y391" s="109"/>
      <c r="Z391" s="109"/>
      <c r="AA391" s="109"/>
    </row>
    <row r="392" spans="2:27" hidden="1" x14ac:dyDescent="0.2">
      <c r="B392" s="134" t="s">
        <v>84</v>
      </c>
      <c r="C392" s="134"/>
      <c r="D392" s="134"/>
      <c r="E392" s="134"/>
      <c r="F392" s="136"/>
      <c r="G392" s="136" t="s">
        <v>22</v>
      </c>
      <c r="H392" s="109"/>
      <c r="I392" s="109"/>
      <c r="J392" s="109"/>
      <c r="K392" s="109"/>
      <c r="L392" s="109"/>
      <c r="M392" s="109"/>
      <c r="N392" s="109"/>
      <c r="O392" s="109"/>
      <c r="P392" s="109"/>
      <c r="Q392" s="109"/>
      <c r="R392" s="109"/>
      <c r="S392" s="109"/>
      <c r="T392" s="109"/>
      <c r="U392" s="109"/>
      <c r="V392" s="109"/>
      <c r="W392" s="109"/>
      <c r="X392" s="109"/>
      <c r="Y392" s="109"/>
      <c r="Z392" s="109"/>
      <c r="AA392" s="109"/>
    </row>
    <row r="393" spans="2:27" hidden="1" x14ac:dyDescent="0.2">
      <c r="B393" s="134" t="s">
        <v>85</v>
      </c>
      <c r="C393" s="134"/>
      <c r="D393" s="134"/>
      <c r="E393" s="134"/>
      <c r="F393" s="136"/>
      <c r="G393" s="136" t="s">
        <v>22</v>
      </c>
      <c r="H393" s="109"/>
      <c r="I393" s="109"/>
      <c r="J393" s="109"/>
      <c r="K393" s="109"/>
      <c r="L393" s="109"/>
      <c r="M393" s="109"/>
      <c r="N393" s="109"/>
      <c r="O393" s="109"/>
      <c r="P393" s="109"/>
      <c r="Q393" s="109"/>
      <c r="R393" s="109"/>
      <c r="S393" s="109"/>
      <c r="T393" s="109"/>
      <c r="U393" s="109"/>
      <c r="V393" s="109"/>
      <c r="W393" s="109"/>
      <c r="X393" s="109"/>
      <c r="Y393" s="109"/>
      <c r="Z393" s="109"/>
      <c r="AA393" s="109"/>
    </row>
    <row r="394" spans="2:27" s="82" customFormat="1" x14ac:dyDescent="0.2">
      <c r="B394" s="137" t="s">
        <v>101</v>
      </c>
      <c r="C394" s="134"/>
      <c r="D394" s="134"/>
      <c r="E394" s="134"/>
      <c r="F394" s="136"/>
      <c r="G394" s="136" t="s">
        <v>22</v>
      </c>
      <c r="H394" s="123" t="s">
        <v>179</v>
      </c>
      <c r="I394" s="109"/>
      <c r="J394" s="109"/>
      <c r="K394" s="109"/>
      <c r="L394" s="109"/>
      <c r="M394" s="109"/>
      <c r="N394" s="109"/>
      <c r="O394" s="109"/>
      <c r="P394" s="109"/>
      <c r="Q394" s="109"/>
      <c r="R394" s="109"/>
      <c r="S394" s="109"/>
      <c r="T394" s="109"/>
      <c r="U394" s="109"/>
      <c r="V394" s="109"/>
      <c r="W394" s="109"/>
      <c r="X394" s="109"/>
      <c r="Y394" s="109"/>
      <c r="Z394" s="109"/>
      <c r="AA394" s="109"/>
    </row>
    <row r="395" spans="2:27" s="82" customFormat="1" x14ac:dyDescent="0.2">
      <c r="B395" s="137" t="s">
        <v>102</v>
      </c>
      <c r="C395" s="134"/>
      <c r="D395" s="134"/>
      <c r="E395" s="134"/>
      <c r="F395" s="136"/>
      <c r="G395" s="136" t="s">
        <v>22</v>
      </c>
      <c r="H395" s="123" t="s">
        <v>179</v>
      </c>
      <c r="I395" s="109"/>
      <c r="J395" s="109"/>
      <c r="K395" s="109"/>
      <c r="L395" s="109"/>
      <c r="M395" s="109"/>
      <c r="N395" s="109"/>
      <c r="O395" s="109"/>
      <c r="P395" s="109"/>
      <c r="Q395" s="109"/>
      <c r="R395" s="109"/>
      <c r="S395" s="109"/>
      <c r="T395" s="109"/>
      <c r="U395" s="109"/>
      <c r="V395" s="109"/>
      <c r="W395" s="109"/>
      <c r="X395" s="109"/>
      <c r="Y395" s="109"/>
      <c r="Z395" s="109"/>
      <c r="AA395" s="109"/>
    </row>
    <row r="396" spans="2:27" x14ac:dyDescent="0.2">
      <c r="G396"/>
    </row>
    <row r="397" spans="2:27" s="157" customFormat="1" x14ac:dyDescent="0.2"/>
    <row r="398" spans="2:27" s="108" customFormat="1" ht="15.75" x14ac:dyDescent="0.25">
      <c r="B398" s="108" t="s">
        <v>185</v>
      </c>
    </row>
    <row r="399" spans="2:27" s="133" customFormat="1" x14ac:dyDescent="0.2"/>
    <row r="400" spans="2:27" ht="15.75" x14ac:dyDescent="0.25">
      <c r="B400" s="149" t="s">
        <v>7</v>
      </c>
      <c r="C400" s="149"/>
      <c r="D400" s="18"/>
      <c r="E400" s="18"/>
      <c r="F400" s="15"/>
      <c r="G400" s="15" t="s">
        <v>13</v>
      </c>
      <c r="H400" s="143">
        <v>2022</v>
      </c>
      <c r="I400" s="143">
        <v>2023</v>
      </c>
      <c r="J400" s="143">
        <v>2024</v>
      </c>
      <c r="K400" s="143">
        <v>2025</v>
      </c>
      <c r="L400" s="143">
        <v>2026</v>
      </c>
      <c r="M400" s="143">
        <v>2027</v>
      </c>
      <c r="N400" s="143">
        <v>2028</v>
      </c>
      <c r="O400" s="143">
        <v>2029</v>
      </c>
      <c r="P400" s="143">
        <v>2030</v>
      </c>
      <c r="Q400" s="143">
        <v>2031</v>
      </c>
      <c r="R400" s="143">
        <v>2032</v>
      </c>
      <c r="S400" s="143">
        <v>2033</v>
      </c>
      <c r="T400" s="143">
        <v>2034</v>
      </c>
      <c r="U400" s="143">
        <v>2035</v>
      </c>
      <c r="V400" s="143">
        <v>2036</v>
      </c>
      <c r="W400" s="143">
        <v>2037</v>
      </c>
      <c r="X400" s="143">
        <v>2038</v>
      </c>
      <c r="Y400" s="143">
        <v>2039</v>
      </c>
      <c r="Z400" s="143">
        <v>2040</v>
      </c>
      <c r="AA400" s="143">
        <v>2041</v>
      </c>
    </row>
    <row r="401" spans="2:27" x14ac:dyDescent="0.2">
      <c r="B401" s="134" t="s">
        <v>0</v>
      </c>
      <c r="C401" s="134"/>
      <c r="D401" s="134"/>
      <c r="E401" s="134"/>
      <c r="F401" s="136"/>
      <c r="G401" s="136" t="s">
        <v>22</v>
      </c>
      <c r="H401" s="186">
        <v>0</v>
      </c>
      <c r="I401" s="186">
        <v>23.048989919182141</v>
      </c>
      <c r="J401" s="186">
        <v>64.814654454387465</v>
      </c>
      <c r="K401" s="186">
        <v>433.7697914402234</v>
      </c>
      <c r="L401" s="186">
        <v>4248.0859934914724</v>
      </c>
      <c r="M401" s="186">
        <v>4384.9586100624092</v>
      </c>
      <c r="N401" s="186">
        <v>4503.1613139290639</v>
      </c>
      <c r="O401" s="186">
        <v>6249.1593866205303</v>
      </c>
      <c r="P401" s="186">
        <v>13404.370702946602</v>
      </c>
      <c r="Q401" s="186">
        <v>13461.567313769163</v>
      </c>
      <c r="R401" s="186">
        <v>13483.313502651583</v>
      </c>
      <c r="S401" s="186">
        <v>13560.461859265404</v>
      </c>
      <c r="T401" s="186">
        <v>13563.191543704548</v>
      </c>
      <c r="U401" s="186">
        <v>13566.693608642276</v>
      </c>
      <c r="V401" s="186">
        <v>13492.246426482237</v>
      </c>
      <c r="W401" s="186">
        <v>13192.640000403802</v>
      </c>
      <c r="X401" s="186">
        <v>13474.257011808908</v>
      </c>
      <c r="Y401" s="186">
        <v>13531.400667759905</v>
      </c>
      <c r="Z401" s="186">
        <v>13724.233676120584</v>
      </c>
      <c r="AA401" s="186">
        <v>15197.336312848605</v>
      </c>
    </row>
    <row r="402" spans="2:27" x14ac:dyDescent="0.2">
      <c r="B402" s="134" t="s">
        <v>77</v>
      </c>
      <c r="C402" s="134"/>
      <c r="D402" s="134"/>
      <c r="E402" s="134"/>
      <c r="F402" s="136"/>
      <c r="G402" s="136" t="s">
        <v>22</v>
      </c>
      <c r="H402" s="186">
        <v>0</v>
      </c>
      <c r="I402" s="186">
        <v>23.048989919182141</v>
      </c>
      <c r="J402" s="186">
        <v>64.814654454387465</v>
      </c>
      <c r="K402" s="186">
        <v>433.7697914402234</v>
      </c>
      <c r="L402" s="186">
        <v>4248.0859934914724</v>
      </c>
      <c r="M402" s="186">
        <v>4384.9586100624092</v>
      </c>
      <c r="N402" s="186">
        <v>2251.580656964532</v>
      </c>
      <c r="O402" s="186">
        <v>0</v>
      </c>
      <c r="P402" s="186"/>
      <c r="Q402" s="186"/>
      <c r="R402" s="186"/>
      <c r="S402" s="186"/>
      <c r="T402" s="186"/>
      <c r="U402" s="186"/>
      <c r="V402" s="186"/>
      <c r="W402" s="186"/>
      <c r="X402" s="186"/>
      <c r="Y402" s="186"/>
      <c r="Z402" s="186"/>
      <c r="AA402" s="186"/>
    </row>
    <row r="403" spans="2:27" x14ac:dyDescent="0.2">
      <c r="B403" s="134" t="s">
        <v>78</v>
      </c>
      <c r="C403" s="134"/>
      <c r="D403" s="134"/>
      <c r="E403" s="134"/>
      <c r="F403" s="136"/>
      <c r="G403" s="136" t="s">
        <v>22</v>
      </c>
      <c r="H403" s="186">
        <v>0</v>
      </c>
      <c r="I403" s="186">
        <v>23.048989919182141</v>
      </c>
      <c r="J403" s="186">
        <v>64.814654454387465</v>
      </c>
      <c r="K403" s="186">
        <v>433.7697914402234</v>
      </c>
      <c r="L403" s="186">
        <v>4248.0859934914724</v>
      </c>
      <c r="M403" s="186">
        <v>0</v>
      </c>
      <c r="N403" s="186">
        <v>0</v>
      </c>
      <c r="O403" s="186">
        <v>0</v>
      </c>
      <c r="P403" s="186"/>
      <c r="Q403" s="186"/>
      <c r="R403" s="186"/>
      <c r="S403" s="186"/>
      <c r="T403" s="186"/>
      <c r="U403" s="186"/>
      <c r="V403" s="186"/>
      <c r="W403" s="186"/>
      <c r="X403" s="186"/>
      <c r="Y403" s="186"/>
      <c r="Z403" s="186"/>
      <c r="AA403" s="186"/>
    </row>
    <row r="404" spans="2:27" x14ac:dyDescent="0.2">
      <c r="B404" s="134" t="s">
        <v>79</v>
      </c>
      <c r="C404" s="134"/>
      <c r="D404" s="134"/>
      <c r="E404" s="134"/>
      <c r="F404" s="136"/>
      <c r="G404" s="136" t="s">
        <v>22</v>
      </c>
      <c r="H404" s="186">
        <v>0</v>
      </c>
      <c r="I404" s="186">
        <v>23.048989919182141</v>
      </c>
      <c r="J404" s="186">
        <v>64.814654454387465</v>
      </c>
      <c r="K404" s="186">
        <v>433.7697914402234</v>
      </c>
      <c r="L404" s="186">
        <v>4248.0859934914724</v>
      </c>
      <c r="M404" s="186">
        <v>4384.9586100624092</v>
      </c>
      <c r="N404" s="186">
        <v>3602.5290511432513</v>
      </c>
      <c r="O404" s="186">
        <v>0</v>
      </c>
      <c r="P404" s="186"/>
      <c r="Q404" s="186"/>
      <c r="R404" s="186"/>
      <c r="S404" s="186"/>
      <c r="T404" s="186"/>
      <c r="U404" s="186"/>
      <c r="V404" s="186"/>
      <c r="W404" s="186"/>
      <c r="X404" s="186"/>
      <c r="Y404" s="186"/>
      <c r="Z404" s="186"/>
      <c r="AA404" s="186"/>
    </row>
    <row r="405" spans="2:27" x14ac:dyDescent="0.2">
      <c r="B405" s="134" t="s">
        <v>80</v>
      </c>
      <c r="C405" s="134"/>
      <c r="D405" s="134"/>
      <c r="E405" s="134"/>
      <c r="F405" s="136"/>
      <c r="G405" s="136" t="s">
        <v>22</v>
      </c>
      <c r="H405" s="186">
        <v>0</v>
      </c>
      <c r="I405" s="186">
        <v>23.048989919182141</v>
      </c>
      <c r="J405" s="186">
        <v>64.814654454387465</v>
      </c>
      <c r="K405" s="186">
        <v>433.7697914402234</v>
      </c>
      <c r="L405" s="186">
        <v>4248.0859934914724</v>
      </c>
      <c r="M405" s="186">
        <v>4384.9586100624092</v>
      </c>
      <c r="N405" s="186">
        <v>1801.2645255716257</v>
      </c>
      <c r="O405" s="186">
        <v>0</v>
      </c>
      <c r="P405" s="186"/>
      <c r="Q405" s="186"/>
      <c r="R405" s="186"/>
      <c r="S405" s="186"/>
      <c r="T405" s="186"/>
      <c r="U405" s="186"/>
      <c r="V405" s="186"/>
      <c r="W405" s="186"/>
      <c r="X405" s="186"/>
      <c r="Y405" s="186"/>
      <c r="Z405" s="186"/>
      <c r="AA405" s="186"/>
    </row>
    <row r="406" spans="2:27" x14ac:dyDescent="0.2">
      <c r="B406" s="134" t="s">
        <v>81</v>
      </c>
      <c r="C406" s="134"/>
      <c r="D406" s="134"/>
      <c r="E406" s="134"/>
      <c r="F406" s="136"/>
      <c r="G406" s="136" t="s">
        <v>22</v>
      </c>
      <c r="H406" s="186">
        <v>0</v>
      </c>
      <c r="I406" s="186">
        <v>23.048989919182141</v>
      </c>
      <c r="J406" s="186">
        <v>64.814654454387465</v>
      </c>
      <c r="K406" s="186">
        <v>433.7697914402234</v>
      </c>
      <c r="L406" s="186">
        <v>4248.0859934914724</v>
      </c>
      <c r="M406" s="186">
        <v>4384.9586100624092</v>
      </c>
      <c r="N406" s="186">
        <v>900.63226278581283</v>
      </c>
      <c r="O406" s="186">
        <v>0</v>
      </c>
      <c r="P406" s="186"/>
      <c r="Q406" s="186"/>
      <c r="R406" s="186"/>
      <c r="S406" s="186"/>
      <c r="T406" s="186"/>
      <c r="U406" s="186"/>
      <c r="V406" s="186"/>
      <c r="W406" s="186"/>
      <c r="X406" s="186"/>
      <c r="Y406" s="186"/>
      <c r="Z406" s="186"/>
      <c r="AA406" s="186"/>
    </row>
    <row r="407" spans="2:27" x14ac:dyDescent="0.2">
      <c r="B407" s="134" t="s">
        <v>82</v>
      </c>
      <c r="C407" s="134"/>
      <c r="D407" s="134"/>
      <c r="E407" s="134"/>
      <c r="F407" s="136"/>
      <c r="G407" s="136" t="s">
        <v>22</v>
      </c>
      <c r="H407" s="186">
        <v>0</v>
      </c>
      <c r="I407" s="186">
        <v>23.048989919182141</v>
      </c>
      <c r="J407" s="186">
        <v>64.814654454387465</v>
      </c>
      <c r="K407" s="186">
        <v>433.7697914402234</v>
      </c>
      <c r="L407" s="186">
        <v>4248.0859934914724</v>
      </c>
      <c r="M407" s="186">
        <v>4384.9586100624092</v>
      </c>
      <c r="N407" s="186">
        <v>3602.5290511432513</v>
      </c>
      <c r="O407" s="186">
        <v>0</v>
      </c>
      <c r="P407" s="186"/>
      <c r="Q407" s="186"/>
      <c r="R407" s="186"/>
      <c r="S407" s="186"/>
      <c r="T407" s="186"/>
      <c r="U407" s="186"/>
      <c r="V407" s="186"/>
      <c r="W407" s="186"/>
      <c r="X407" s="186"/>
      <c r="Y407" s="186"/>
      <c r="Z407" s="186"/>
      <c r="AA407" s="186"/>
    </row>
    <row r="408" spans="2:27" x14ac:dyDescent="0.2">
      <c r="B408" s="134" t="s">
        <v>83</v>
      </c>
      <c r="C408" s="134"/>
      <c r="D408" s="134"/>
      <c r="E408" s="134"/>
      <c r="F408" s="136"/>
      <c r="G408" s="136" t="s">
        <v>22</v>
      </c>
      <c r="H408" s="186">
        <v>0</v>
      </c>
      <c r="I408" s="186">
        <v>23.048989919182141</v>
      </c>
      <c r="J408" s="186">
        <v>64.814654454387465</v>
      </c>
      <c r="K408" s="186">
        <v>433.7697914402234</v>
      </c>
      <c r="L408" s="186">
        <v>3186.0644951186041</v>
      </c>
      <c r="M408" s="186">
        <v>0</v>
      </c>
      <c r="N408" s="186">
        <v>0</v>
      </c>
      <c r="O408" s="186">
        <v>0</v>
      </c>
      <c r="P408" s="186"/>
      <c r="Q408" s="186"/>
      <c r="R408" s="186"/>
      <c r="S408" s="186"/>
      <c r="T408" s="186"/>
      <c r="U408" s="186"/>
      <c r="V408" s="186"/>
      <c r="W408" s="186"/>
      <c r="X408" s="186"/>
      <c r="Y408" s="186"/>
      <c r="Z408" s="186"/>
      <c r="AA408" s="186"/>
    </row>
    <row r="409" spans="2:27" x14ac:dyDescent="0.2">
      <c r="B409" s="134" t="s">
        <v>84</v>
      </c>
      <c r="C409" s="134"/>
      <c r="D409" s="134"/>
      <c r="E409" s="134"/>
      <c r="F409" s="136"/>
      <c r="G409" s="136" t="s">
        <v>22</v>
      </c>
      <c r="H409" s="186">
        <v>0</v>
      </c>
      <c r="I409" s="186">
        <v>23.048989919182141</v>
      </c>
      <c r="J409" s="186">
        <v>64.814654454387465</v>
      </c>
      <c r="K409" s="186">
        <v>433.7697914402234</v>
      </c>
      <c r="L409" s="186">
        <v>3186.0644951186041</v>
      </c>
      <c r="M409" s="186">
        <v>0</v>
      </c>
      <c r="N409" s="186">
        <v>0</v>
      </c>
      <c r="O409" s="186">
        <v>0</v>
      </c>
      <c r="P409" s="186"/>
      <c r="Q409" s="186"/>
      <c r="R409" s="186"/>
      <c r="S409" s="186"/>
      <c r="T409" s="186"/>
      <c r="U409" s="186"/>
      <c r="V409" s="186"/>
      <c r="W409" s="186"/>
      <c r="X409" s="186"/>
      <c r="Y409" s="186"/>
      <c r="Z409" s="186"/>
      <c r="AA409" s="186"/>
    </row>
    <row r="410" spans="2:27" x14ac:dyDescent="0.2">
      <c r="B410" s="134" t="s">
        <v>85</v>
      </c>
      <c r="C410" s="134"/>
      <c r="D410" s="134"/>
      <c r="E410" s="134"/>
      <c r="F410" s="136"/>
      <c r="G410" s="136" t="s">
        <v>22</v>
      </c>
      <c r="H410" s="186">
        <v>0</v>
      </c>
      <c r="I410" s="186">
        <v>23.048989919182141</v>
      </c>
      <c r="J410" s="186">
        <v>64.814654454387465</v>
      </c>
      <c r="K410" s="186">
        <v>433.7697914402234</v>
      </c>
      <c r="L410" s="186">
        <v>3186.0644951186041</v>
      </c>
      <c r="M410" s="186">
        <v>0</v>
      </c>
      <c r="N410" s="186">
        <v>0</v>
      </c>
      <c r="O410" s="186">
        <v>0</v>
      </c>
      <c r="P410" s="186"/>
      <c r="Q410" s="186"/>
      <c r="R410" s="186"/>
      <c r="S410" s="186"/>
      <c r="T410" s="186"/>
      <c r="U410" s="186"/>
      <c r="V410" s="186"/>
      <c r="W410" s="186"/>
      <c r="X410" s="186"/>
      <c r="Y410" s="186"/>
      <c r="Z410" s="186"/>
      <c r="AA410" s="186"/>
    </row>
    <row r="411" spans="2:27" x14ac:dyDescent="0.2">
      <c r="B411" s="137" t="s">
        <v>101</v>
      </c>
      <c r="C411" s="134"/>
      <c r="D411" s="134"/>
      <c r="E411" s="134"/>
      <c r="F411" s="136"/>
      <c r="G411" s="136" t="s">
        <v>22</v>
      </c>
      <c r="H411" s="123" t="s">
        <v>179</v>
      </c>
      <c r="I411" s="109"/>
      <c r="J411" s="109"/>
      <c r="K411" s="109"/>
      <c r="L411" s="109"/>
      <c r="M411" s="109"/>
      <c r="N411" s="109"/>
      <c r="O411" s="109"/>
      <c r="P411" s="109"/>
      <c r="Q411" s="109"/>
      <c r="R411" s="109"/>
      <c r="S411" s="109"/>
      <c r="T411" s="109"/>
      <c r="U411" s="109"/>
      <c r="V411" s="109"/>
      <c r="W411" s="109"/>
      <c r="X411" s="109"/>
      <c r="Y411" s="109"/>
      <c r="Z411" s="109"/>
      <c r="AA411" s="109"/>
    </row>
    <row r="412" spans="2:27" x14ac:dyDescent="0.2">
      <c r="B412" s="137" t="s">
        <v>102</v>
      </c>
      <c r="C412" s="134"/>
      <c r="D412" s="134"/>
      <c r="E412" s="134"/>
      <c r="F412" s="136"/>
      <c r="G412" s="136" t="s">
        <v>22</v>
      </c>
      <c r="H412" s="123" t="s">
        <v>179</v>
      </c>
      <c r="I412" s="109"/>
      <c r="J412" s="109"/>
      <c r="K412" s="109"/>
      <c r="L412" s="109"/>
      <c r="M412" s="109"/>
      <c r="N412" s="109"/>
      <c r="O412" s="109"/>
      <c r="P412" s="109"/>
      <c r="Q412" s="109"/>
      <c r="R412" s="109"/>
      <c r="S412" s="109"/>
      <c r="T412" s="109"/>
      <c r="U412" s="109"/>
      <c r="V412" s="109"/>
      <c r="W412" s="109"/>
      <c r="X412" s="109"/>
      <c r="Y412" s="109"/>
      <c r="Z412" s="109"/>
      <c r="AA412" s="109"/>
    </row>
    <row r="413" spans="2:27" x14ac:dyDescent="0.2">
      <c r="G413"/>
    </row>
    <row r="414" spans="2:27" ht="15.75" x14ac:dyDescent="0.25">
      <c r="B414" s="149" t="s">
        <v>7</v>
      </c>
      <c r="C414" s="149"/>
      <c r="D414" s="18"/>
      <c r="E414" s="18"/>
      <c r="F414" s="15"/>
      <c r="G414" s="15" t="s">
        <v>13</v>
      </c>
      <c r="H414" s="143">
        <v>2022</v>
      </c>
      <c r="I414" s="143">
        <v>2023</v>
      </c>
      <c r="J414" s="143">
        <v>2024</v>
      </c>
      <c r="K414" s="143">
        <v>2025</v>
      </c>
      <c r="L414" s="143">
        <v>2026</v>
      </c>
      <c r="M414" s="143">
        <v>2027</v>
      </c>
      <c r="N414" s="143">
        <v>2028</v>
      </c>
      <c r="O414" s="143">
        <v>2029</v>
      </c>
      <c r="P414" s="143">
        <v>2030</v>
      </c>
      <c r="Q414" s="143">
        <v>2031</v>
      </c>
      <c r="R414" s="143">
        <v>2032</v>
      </c>
      <c r="S414" s="143">
        <v>2033</v>
      </c>
      <c r="T414" s="143">
        <v>2034</v>
      </c>
      <c r="U414" s="143">
        <v>2035</v>
      </c>
      <c r="V414" s="143">
        <v>2036</v>
      </c>
      <c r="W414" s="143">
        <v>2037</v>
      </c>
      <c r="X414" s="143">
        <v>2038</v>
      </c>
      <c r="Y414" s="143">
        <v>2039</v>
      </c>
      <c r="Z414" s="143">
        <v>2040</v>
      </c>
      <c r="AA414" s="143">
        <v>2041</v>
      </c>
    </row>
    <row r="415" spans="2:27" x14ac:dyDescent="0.2">
      <c r="B415" s="134" t="s">
        <v>0</v>
      </c>
      <c r="C415" s="134"/>
      <c r="D415" s="134"/>
      <c r="E415" s="134"/>
      <c r="F415" s="136"/>
      <c r="G415" s="136" t="s">
        <v>22</v>
      </c>
      <c r="H415" s="186">
        <v>0</v>
      </c>
      <c r="I415" s="186">
        <v>0</v>
      </c>
      <c r="J415" s="186">
        <v>0</v>
      </c>
      <c r="K415" s="186">
        <v>92.297205533914479</v>
      </c>
      <c r="L415" s="186">
        <v>972.52597022606437</v>
      </c>
      <c r="M415" s="186">
        <v>1025.946735963872</v>
      </c>
      <c r="N415" s="186">
        <v>1032.3356057329911</v>
      </c>
      <c r="O415" s="186">
        <v>1032.3356057329911</v>
      </c>
      <c r="P415" s="186">
        <v>1032.3356057329911</v>
      </c>
      <c r="Q415" s="186">
        <v>1032.3356057329911</v>
      </c>
      <c r="R415" s="186">
        <v>1032.3356057329911</v>
      </c>
      <c r="S415" s="186">
        <v>1032.3356057329916</v>
      </c>
      <c r="T415" s="186">
        <v>1032.3356057329916</v>
      </c>
      <c r="U415" s="186">
        <v>1032.3356057329916</v>
      </c>
      <c r="V415" s="186">
        <v>1032.3356057329916</v>
      </c>
      <c r="W415" s="186">
        <v>1032.3356057329916</v>
      </c>
      <c r="X415" s="186">
        <v>1032.3356057329916</v>
      </c>
      <c r="Y415" s="186">
        <v>1032.3356057329916</v>
      </c>
      <c r="Z415" s="186">
        <v>1032.3356057329916</v>
      </c>
      <c r="AA415" s="186">
        <v>1032.3356057329916</v>
      </c>
    </row>
    <row r="416" spans="2:27" x14ac:dyDescent="0.2">
      <c r="B416" s="134" t="s">
        <v>77</v>
      </c>
      <c r="C416" s="134"/>
      <c r="D416" s="134"/>
      <c r="E416" s="134"/>
      <c r="F416" s="136"/>
      <c r="G416" s="136" t="s">
        <v>22</v>
      </c>
      <c r="H416" s="186">
        <v>0</v>
      </c>
      <c r="I416" s="186">
        <v>0</v>
      </c>
      <c r="J416" s="186">
        <v>0</v>
      </c>
      <c r="K416" s="186">
        <v>92.297205533914479</v>
      </c>
      <c r="L416" s="186">
        <v>0</v>
      </c>
      <c r="M416" s="186">
        <v>0</v>
      </c>
      <c r="N416" s="186">
        <v>0</v>
      </c>
      <c r="O416" s="186">
        <v>0</v>
      </c>
      <c r="P416" s="186"/>
      <c r="Q416" s="186"/>
      <c r="R416" s="186"/>
      <c r="S416" s="186"/>
      <c r="T416" s="186"/>
      <c r="U416" s="186"/>
      <c r="V416" s="186"/>
      <c r="W416" s="186"/>
      <c r="X416" s="186"/>
      <c r="Y416" s="186"/>
      <c r="Z416" s="186"/>
      <c r="AA416" s="186"/>
    </row>
    <row r="417" spans="2:27" x14ac:dyDescent="0.2">
      <c r="B417" s="134" t="s">
        <v>78</v>
      </c>
      <c r="C417" s="134"/>
      <c r="D417" s="134"/>
      <c r="E417" s="134"/>
      <c r="F417" s="136"/>
      <c r="G417" s="136" t="s">
        <v>22</v>
      </c>
      <c r="H417" s="186">
        <v>0</v>
      </c>
      <c r="I417" s="186">
        <v>0</v>
      </c>
      <c r="J417" s="186">
        <v>0</v>
      </c>
      <c r="K417" s="186">
        <v>92.297205533914479</v>
      </c>
      <c r="L417" s="186">
        <v>0</v>
      </c>
      <c r="M417" s="186">
        <v>0</v>
      </c>
      <c r="N417" s="186">
        <v>0</v>
      </c>
      <c r="O417" s="186">
        <v>0</v>
      </c>
      <c r="P417" s="186"/>
      <c r="Q417" s="186"/>
      <c r="R417" s="186"/>
      <c r="S417" s="186"/>
      <c r="T417" s="186"/>
      <c r="U417" s="186"/>
      <c r="V417" s="186"/>
      <c r="W417" s="186"/>
      <c r="X417" s="186"/>
      <c r="Y417" s="186"/>
      <c r="Z417" s="186"/>
      <c r="AA417" s="186"/>
    </row>
    <row r="418" spans="2:27" x14ac:dyDescent="0.2">
      <c r="B418" s="134" t="s">
        <v>79</v>
      </c>
      <c r="C418" s="134"/>
      <c r="D418" s="134"/>
      <c r="E418" s="134"/>
      <c r="F418" s="136"/>
      <c r="G418" s="136" t="s">
        <v>22</v>
      </c>
      <c r="H418" s="186">
        <v>0</v>
      </c>
      <c r="I418" s="186">
        <v>0</v>
      </c>
      <c r="J418" s="186">
        <v>0</v>
      </c>
      <c r="K418" s="186">
        <v>92.297205533914479</v>
      </c>
      <c r="L418" s="186">
        <v>972.52597022606437</v>
      </c>
      <c r="M418" s="186">
        <v>1025.946735963872</v>
      </c>
      <c r="N418" s="186">
        <v>206.46712114659823</v>
      </c>
      <c r="O418" s="186">
        <v>0</v>
      </c>
      <c r="P418" s="186"/>
      <c r="Q418" s="186"/>
      <c r="R418" s="186"/>
      <c r="S418" s="186"/>
      <c r="T418" s="186"/>
      <c r="U418" s="186"/>
      <c r="V418" s="186"/>
      <c r="W418" s="186"/>
      <c r="X418" s="186"/>
      <c r="Y418" s="186"/>
      <c r="Z418" s="186"/>
      <c r="AA418" s="186"/>
    </row>
    <row r="419" spans="2:27" x14ac:dyDescent="0.2">
      <c r="B419" s="134" t="s">
        <v>80</v>
      </c>
      <c r="C419" s="134"/>
      <c r="D419" s="134"/>
      <c r="E419" s="134"/>
      <c r="F419" s="136"/>
      <c r="G419" s="136" t="s">
        <v>22</v>
      </c>
      <c r="H419" s="186">
        <v>0</v>
      </c>
      <c r="I419" s="186">
        <v>0</v>
      </c>
      <c r="J419" s="186">
        <v>0</v>
      </c>
      <c r="K419" s="186">
        <v>92.297205533914479</v>
      </c>
      <c r="L419" s="186">
        <v>972.52597022606437</v>
      </c>
      <c r="M419" s="186">
        <v>1025.946735963872</v>
      </c>
      <c r="N419" s="186">
        <v>412.93424229319646</v>
      </c>
      <c r="O419" s="186">
        <v>0</v>
      </c>
      <c r="P419" s="186"/>
      <c r="Q419" s="186"/>
      <c r="R419" s="186"/>
      <c r="S419" s="186"/>
      <c r="T419" s="186"/>
      <c r="U419" s="186"/>
      <c r="V419" s="186"/>
      <c r="W419" s="186"/>
      <c r="X419" s="186"/>
      <c r="Y419" s="186"/>
      <c r="Z419" s="186"/>
      <c r="AA419" s="186"/>
    </row>
    <row r="420" spans="2:27" x14ac:dyDescent="0.2">
      <c r="B420" s="134" t="s">
        <v>81</v>
      </c>
      <c r="C420" s="134"/>
      <c r="D420" s="134"/>
      <c r="E420" s="134"/>
      <c r="F420" s="136"/>
      <c r="G420" s="136" t="s">
        <v>22</v>
      </c>
      <c r="H420" s="186">
        <v>0</v>
      </c>
      <c r="I420" s="186">
        <v>0</v>
      </c>
      <c r="J420" s="186">
        <v>0</v>
      </c>
      <c r="K420" s="186">
        <v>92.297205533914479</v>
      </c>
      <c r="L420" s="186">
        <v>972.52597022606437</v>
      </c>
      <c r="M420" s="186">
        <v>1025.946735963872</v>
      </c>
      <c r="N420" s="186">
        <v>206.46712114659823</v>
      </c>
      <c r="O420" s="186">
        <v>0</v>
      </c>
      <c r="P420" s="186"/>
      <c r="Q420" s="186"/>
      <c r="R420" s="186"/>
      <c r="S420" s="186"/>
      <c r="T420" s="186"/>
      <c r="U420" s="186"/>
      <c r="V420" s="186"/>
      <c r="W420" s="186"/>
      <c r="X420" s="186"/>
      <c r="Y420" s="186"/>
      <c r="Z420" s="186"/>
      <c r="AA420" s="186"/>
    </row>
    <row r="421" spans="2:27" x14ac:dyDescent="0.2">
      <c r="B421" s="134" t="s">
        <v>82</v>
      </c>
      <c r="C421" s="134"/>
      <c r="D421" s="134"/>
      <c r="E421" s="134"/>
      <c r="F421" s="136"/>
      <c r="G421" s="136" t="s">
        <v>22</v>
      </c>
      <c r="H421" s="186">
        <v>0</v>
      </c>
      <c r="I421" s="186">
        <v>0</v>
      </c>
      <c r="J421" s="186">
        <v>0</v>
      </c>
      <c r="K421" s="186">
        <v>92.297205533914479</v>
      </c>
      <c r="L421" s="186">
        <v>972.52597022606437</v>
      </c>
      <c r="M421" s="186">
        <v>1025.946735963872</v>
      </c>
      <c r="N421" s="186">
        <v>206.46712114659823</v>
      </c>
      <c r="O421" s="186">
        <v>0</v>
      </c>
      <c r="P421" s="186"/>
      <c r="Q421" s="186"/>
      <c r="R421" s="186"/>
      <c r="S421" s="186"/>
      <c r="T421" s="186"/>
      <c r="U421" s="186"/>
      <c r="V421" s="186"/>
      <c r="W421" s="186"/>
      <c r="X421" s="186"/>
      <c r="Y421" s="186"/>
      <c r="Z421" s="186"/>
      <c r="AA421" s="186"/>
    </row>
    <row r="422" spans="2:27" x14ac:dyDescent="0.2">
      <c r="B422" s="134" t="s">
        <v>83</v>
      </c>
      <c r="C422" s="134"/>
      <c r="D422" s="134"/>
      <c r="E422" s="134"/>
      <c r="F422" s="136"/>
      <c r="G422" s="136" t="s">
        <v>22</v>
      </c>
      <c r="H422" s="186">
        <v>0</v>
      </c>
      <c r="I422" s="186">
        <v>0</v>
      </c>
      <c r="J422" s="186">
        <v>0</v>
      </c>
      <c r="K422" s="186">
        <v>92.297205533914479</v>
      </c>
      <c r="L422" s="186">
        <v>729.39447766954822</v>
      </c>
      <c r="M422" s="186">
        <v>0</v>
      </c>
      <c r="N422" s="186">
        <v>0</v>
      </c>
      <c r="O422" s="186">
        <v>0</v>
      </c>
      <c r="P422" s="186"/>
      <c r="Q422" s="186"/>
      <c r="R422" s="186"/>
      <c r="S422" s="186"/>
      <c r="T422" s="186"/>
      <c r="U422" s="186"/>
      <c r="V422" s="186"/>
      <c r="W422" s="186"/>
      <c r="X422" s="186"/>
      <c r="Y422" s="186"/>
      <c r="Z422" s="186"/>
      <c r="AA422" s="186"/>
    </row>
    <row r="423" spans="2:27" x14ac:dyDescent="0.2">
      <c r="B423" s="134" t="s">
        <v>84</v>
      </c>
      <c r="C423" s="134"/>
      <c r="D423" s="134"/>
      <c r="E423" s="134"/>
      <c r="F423" s="136"/>
      <c r="G423" s="136" t="s">
        <v>22</v>
      </c>
      <c r="H423" s="186">
        <v>0</v>
      </c>
      <c r="I423" s="186">
        <v>0</v>
      </c>
      <c r="J423" s="186">
        <v>0</v>
      </c>
      <c r="K423" s="186">
        <v>92.297205533914479</v>
      </c>
      <c r="L423" s="186">
        <v>729.39447766954822</v>
      </c>
      <c r="M423" s="186">
        <v>0</v>
      </c>
      <c r="N423" s="186">
        <v>0</v>
      </c>
      <c r="O423" s="186">
        <v>0</v>
      </c>
      <c r="P423" s="186"/>
      <c r="Q423" s="186"/>
      <c r="R423" s="186"/>
      <c r="S423" s="186"/>
      <c r="T423" s="186"/>
      <c r="U423" s="186"/>
      <c r="V423" s="186"/>
      <c r="W423" s="186"/>
      <c r="X423" s="186"/>
      <c r="Y423" s="186"/>
      <c r="Z423" s="186"/>
      <c r="AA423" s="186"/>
    </row>
    <row r="424" spans="2:27" x14ac:dyDescent="0.2">
      <c r="B424" s="134" t="s">
        <v>85</v>
      </c>
      <c r="C424" s="134"/>
      <c r="D424" s="134"/>
      <c r="E424" s="134"/>
      <c r="F424" s="136"/>
      <c r="G424" s="136" t="s">
        <v>22</v>
      </c>
      <c r="H424" s="186">
        <v>0</v>
      </c>
      <c r="I424" s="186">
        <v>0</v>
      </c>
      <c r="J424" s="186">
        <v>0</v>
      </c>
      <c r="K424" s="186">
        <v>92.297205533914479</v>
      </c>
      <c r="L424" s="186">
        <v>729.39447766954822</v>
      </c>
      <c r="M424" s="186">
        <v>0</v>
      </c>
      <c r="N424" s="186">
        <v>0</v>
      </c>
      <c r="O424" s="186">
        <v>0</v>
      </c>
      <c r="P424" s="186"/>
      <c r="Q424" s="186"/>
      <c r="R424" s="186"/>
      <c r="S424" s="186"/>
      <c r="T424" s="186"/>
      <c r="U424" s="186"/>
      <c r="V424" s="186"/>
      <c r="W424" s="186"/>
      <c r="X424" s="186"/>
      <c r="Y424" s="186"/>
      <c r="Z424" s="186"/>
      <c r="AA424" s="186"/>
    </row>
    <row r="425" spans="2:27" x14ac:dyDescent="0.2">
      <c r="B425" s="137" t="s">
        <v>101</v>
      </c>
      <c r="C425" s="134"/>
      <c r="D425" s="134"/>
      <c r="E425" s="134"/>
      <c r="F425" s="136"/>
      <c r="G425" s="136" t="s">
        <v>22</v>
      </c>
      <c r="H425" s="123" t="s">
        <v>179</v>
      </c>
      <c r="I425" s="109"/>
      <c r="J425" s="109"/>
      <c r="K425" s="109"/>
      <c r="L425" s="109"/>
      <c r="M425" s="109"/>
      <c r="N425" s="109"/>
      <c r="O425" s="109"/>
      <c r="P425" s="109"/>
      <c r="Q425" s="109"/>
      <c r="R425" s="109"/>
      <c r="S425" s="109"/>
      <c r="T425" s="109"/>
      <c r="U425" s="109"/>
      <c r="V425" s="109"/>
      <c r="W425" s="109"/>
      <c r="X425" s="109"/>
      <c r="Y425" s="109"/>
      <c r="Z425" s="109"/>
      <c r="AA425" s="109"/>
    </row>
    <row r="426" spans="2:27" x14ac:dyDescent="0.2">
      <c r="B426" s="137" t="s">
        <v>102</v>
      </c>
      <c r="C426" s="134"/>
      <c r="D426" s="134"/>
      <c r="E426" s="134"/>
      <c r="F426" s="136"/>
      <c r="G426" s="136" t="s">
        <v>22</v>
      </c>
      <c r="H426" s="123" t="s">
        <v>179</v>
      </c>
      <c r="I426" s="109"/>
      <c r="J426" s="109"/>
      <c r="K426" s="109"/>
      <c r="L426" s="109"/>
      <c r="M426" s="109"/>
      <c r="N426" s="109"/>
      <c r="O426" s="109"/>
      <c r="P426" s="109"/>
      <c r="Q426" s="109"/>
      <c r="R426" s="109"/>
      <c r="S426" s="109"/>
      <c r="T426" s="109"/>
      <c r="U426" s="109"/>
      <c r="V426" s="109"/>
      <c r="W426" s="109"/>
      <c r="X426" s="109"/>
      <c r="Y426" s="109"/>
      <c r="Z426" s="109"/>
      <c r="AA426" s="109"/>
    </row>
    <row r="427" spans="2:27" x14ac:dyDescent="0.2">
      <c r="G427"/>
    </row>
    <row r="428" spans="2:27" ht="15.75" x14ac:dyDescent="0.25">
      <c r="B428" s="149" t="s">
        <v>7</v>
      </c>
      <c r="C428" s="149"/>
      <c r="D428" s="18"/>
      <c r="E428" s="18"/>
      <c r="F428" s="15"/>
      <c r="G428" s="15" t="s">
        <v>13</v>
      </c>
      <c r="H428" s="143">
        <v>2022</v>
      </c>
      <c r="I428" s="143">
        <v>2023</v>
      </c>
      <c r="J428" s="143">
        <v>2024</v>
      </c>
      <c r="K428" s="143">
        <v>2025</v>
      </c>
      <c r="L428" s="143">
        <v>2026</v>
      </c>
      <c r="M428" s="143">
        <v>2027</v>
      </c>
      <c r="N428" s="143">
        <v>2028</v>
      </c>
      <c r="O428" s="143">
        <v>2029</v>
      </c>
      <c r="P428" s="143">
        <v>2030</v>
      </c>
      <c r="Q428" s="143">
        <v>2031</v>
      </c>
      <c r="R428" s="143">
        <v>2032</v>
      </c>
      <c r="S428" s="143">
        <v>2033</v>
      </c>
      <c r="T428" s="143">
        <v>2034</v>
      </c>
      <c r="U428" s="143">
        <v>2035</v>
      </c>
      <c r="V428" s="143">
        <v>2036</v>
      </c>
      <c r="W428" s="143">
        <v>2037</v>
      </c>
      <c r="X428" s="143">
        <v>2038</v>
      </c>
      <c r="Y428" s="143">
        <v>2039</v>
      </c>
      <c r="Z428" s="143">
        <v>2040</v>
      </c>
      <c r="AA428" s="143">
        <v>2041</v>
      </c>
    </row>
    <row r="429" spans="2:27" x14ac:dyDescent="0.2">
      <c r="B429" s="134" t="s">
        <v>0</v>
      </c>
      <c r="C429" s="134"/>
      <c r="D429" s="134"/>
      <c r="E429" s="134"/>
      <c r="F429" s="136"/>
      <c r="G429" s="136" t="s">
        <v>22</v>
      </c>
      <c r="H429" s="186">
        <v>0</v>
      </c>
      <c r="I429" s="186">
        <v>23.048989919182141</v>
      </c>
      <c r="J429" s="186">
        <v>64.814654454387465</v>
      </c>
      <c r="K429" s="186">
        <v>433.7697914402234</v>
      </c>
      <c r="L429" s="186">
        <v>4248.0859934914724</v>
      </c>
      <c r="M429" s="186">
        <v>4384.9586100624092</v>
      </c>
      <c r="N429" s="186">
        <v>4503.1613139290639</v>
      </c>
      <c r="O429" s="186">
        <v>6249.1593866205303</v>
      </c>
      <c r="P429" s="186">
        <v>13404.370702946602</v>
      </c>
      <c r="Q429" s="186">
        <v>13461.567313769163</v>
      </c>
      <c r="R429" s="186">
        <v>13483.313502651583</v>
      </c>
      <c r="S429" s="186">
        <v>13560.461859265404</v>
      </c>
      <c r="T429" s="186">
        <v>13563.191543704548</v>
      </c>
      <c r="U429" s="186">
        <v>13566.693608642276</v>
      </c>
      <c r="V429" s="186">
        <v>13492.246426482237</v>
      </c>
      <c r="W429" s="186">
        <v>13192.640000403802</v>
      </c>
      <c r="X429" s="186">
        <v>13474.257011808908</v>
      </c>
      <c r="Y429" s="186">
        <v>13531.400667759905</v>
      </c>
      <c r="Z429" s="186">
        <v>13724.233676120584</v>
      </c>
      <c r="AA429" s="186">
        <v>15197.336312848605</v>
      </c>
    </row>
    <row r="430" spans="2:27" x14ac:dyDescent="0.2">
      <c r="B430" s="134" t="s">
        <v>77</v>
      </c>
      <c r="C430" s="134"/>
      <c r="D430" s="134"/>
      <c r="E430" s="134"/>
      <c r="F430" s="136"/>
      <c r="G430" s="136" t="s">
        <v>22</v>
      </c>
      <c r="H430" s="186">
        <v>0</v>
      </c>
      <c r="I430" s="186">
        <v>23.048989919182141</v>
      </c>
      <c r="J430" s="186">
        <v>64.814654454387465</v>
      </c>
      <c r="K430" s="186">
        <v>433.7697914402234</v>
      </c>
      <c r="L430" s="186">
        <v>4248.0859934914724</v>
      </c>
      <c r="M430" s="186">
        <v>4384.9586100624092</v>
      </c>
      <c r="N430" s="186">
        <v>2251.580656964532</v>
      </c>
      <c r="O430" s="186">
        <v>0</v>
      </c>
      <c r="P430" s="186"/>
      <c r="Q430" s="186"/>
      <c r="R430" s="186"/>
      <c r="S430" s="186"/>
      <c r="T430" s="186"/>
      <c r="U430" s="186"/>
      <c r="V430" s="186"/>
      <c r="W430" s="186"/>
      <c r="X430" s="186"/>
      <c r="Y430" s="186"/>
      <c r="Z430" s="186"/>
      <c r="AA430" s="186"/>
    </row>
    <row r="431" spans="2:27" x14ac:dyDescent="0.2">
      <c r="B431" s="134" t="s">
        <v>78</v>
      </c>
      <c r="C431" s="134"/>
      <c r="D431" s="134"/>
      <c r="E431" s="134"/>
      <c r="F431" s="136"/>
      <c r="G431" s="136" t="s">
        <v>22</v>
      </c>
      <c r="H431" s="186">
        <v>0</v>
      </c>
      <c r="I431" s="186">
        <v>23.048989919182141</v>
      </c>
      <c r="J431" s="186">
        <v>64.814654454387465</v>
      </c>
      <c r="K431" s="186">
        <v>433.7697914402234</v>
      </c>
      <c r="L431" s="186">
        <v>4248.0859934914724</v>
      </c>
      <c r="M431" s="186">
        <v>0</v>
      </c>
      <c r="N431" s="186">
        <v>0</v>
      </c>
      <c r="O431" s="186">
        <v>0</v>
      </c>
      <c r="P431" s="186"/>
      <c r="Q431" s="186"/>
      <c r="R431" s="186"/>
      <c r="S431" s="186"/>
      <c r="T431" s="186"/>
      <c r="U431" s="186"/>
      <c r="V431" s="186"/>
      <c r="W431" s="186"/>
      <c r="X431" s="186"/>
      <c r="Y431" s="186"/>
      <c r="Z431" s="186"/>
      <c r="AA431" s="186"/>
    </row>
    <row r="432" spans="2:27" x14ac:dyDescent="0.2">
      <c r="B432" s="134" t="s">
        <v>79</v>
      </c>
      <c r="C432" s="134"/>
      <c r="D432" s="134"/>
      <c r="E432" s="134"/>
      <c r="F432" s="136"/>
      <c r="G432" s="136" t="s">
        <v>22</v>
      </c>
      <c r="H432" s="186">
        <v>0</v>
      </c>
      <c r="I432" s="186">
        <v>23.048989919182141</v>
      </c>
      <c r="J432" s="186">
        <v>64.814654454387465</v>
      </c>
      <c r="K432" s="186">
        <v>433.7697914402234</v>
      </c>
      <c r="L432" s="186">
        <v>4248.0859934914724</v>
      </c>
      <c r="M432" s="186">
        <v>4384.9586100624092</v>
      </c>
      <c r="N432" s="186">
        <v>3602.5290511432513</v>
      </c>
      <c r="O432" s="186">
        <v>0</v>
      </c>
      <c r="P432" s="186"/>
      <c r="Q432" s="186"/>
      <c r="R432" s="186"/>
      <c r="S432" s="186"/>
      <c r="T432" s="186"/>
      <c r="U432" s="186"/>
      <c r="V432" s="186"/>
      <c r="W432" s="186"/>
      <c r="X432" s="186"/>
      <c r="Y432" s="186"/>
      <c r="Z432" s="186"/>
      <c r="AA432" s="186"/>
    </row>
    <row r="433" spans="2:27" x14ac:dyDescent="0.2">
      <c r="B433" s="134" t="s">
        <v>80</v>
      </c>
      <c r="C433" s="134"/>
      <c r="D433" s="134"/>
      <c r="E433" s="134"/>
      <c r="F433" s="136"/>
      <c r="G433" s="136" t="s">
        <v>22</v>
      </c>
      <c r="H433" s="186">
        <v>0</v>
      </c>
      <c r="I433" s="186">
        <v>23.048989919182141</v>
      </c>
      <c r="J433" s="186">
        <v>64.814654454387465</v>
      </c>
      <c r="K433" s="186">
        <v>433.7697914402234</v>
      </c>
      <c r="L433" s="186">
        <v>4248.0859934914724</v>
      </c>
      <c r="M433" s="186">
        <v>4384.9586100624092</v>
      </c>
      <c r="N433" s="186">
        <v>1801.2645255716257</v>
      </c>
      <c r="O433" s="186">
        <v>0</v>
      </c>
      <c r="P433" s="186"/>
      <c r="Q433" s="186"/>
      <c r="R433" s="186"/>
      <c r="S433" s="186"/>
      <c r="T433" s="186"/>
      <c r="U433" s="186"/>
      <c r="V433" s="186"/>
      <c r="W433" s="186"/>
      <c r="X433" s="186"/>
      <c r="Y433" s="186"/>
      <c r="Z433" s="186"/>
      <c r="AA433" s="186"/>
    </row>
    <row r="434" spans="2:27" x14ac:dyDescent="0.2">
      <c r="B434" s="134" t="s">
        <v>81</v>
      </c>
      <c r="C434" s="134"/>
      <c r="D434" s="134"/>
      <c r="E434" s="134"/>
      <c r="F434" s="136"/>
      <c r="G434" s="136" t="s">
        <v>22</v>
      </c>
      <c r="H434" s="186">
        <v>0</v>
      </c>
      <c r="I434" s="186">
        <v>23.048989919182141</v>
      </c>
      <c r="J434" s="186">
        <v>64.814654454387465</v>
      </c>
      <c r="K434" s="186">
        <v>433.7697914402234</v>
      </c>
      <c r="L434" s="186">
        <v>4248.0859934914724</v>
      </c>
      <c r="M434" s="186">
        <v>4384.9586100624092</v>
      </c>
      <c r="N434" s="186">
        <v>900.63226278581283</v>
      </c>
      <c r="O434" s="186">
        <v>0</v>
      </c>
      <c r="P434" s="186"/>
      <c r="Q434" s="186"/>
      <c r="R434" s="186"/>
      <c r="S434" s="186"/>
      <c r="T434" s="186"/>
      <c r="U434" s="186"/>
      <c r="V434" s="186"/>
      <c r="W434" s="186"/>
      <c r="X434" s="186"/>
      <c r="Y434" s="186"/>
      <c r="Z434" s="186"/>
      <c r="AA434" s="186"/>
    </row>
    <row r="435" spans="2:27" x14ac:dyDescent="0.2">
      <c r="B435" s="134" t="s">
        <v>82</v>
      </c>
      <c r="C435" s="134"/>
      <c r="D435" s="134"/>
      <c r="E435" s="134"/>
      <c r="F435" s="136"/>
      <c r="G435" s="136" t="s">
        <v>22</v>
      </c>
      <c r="H435" s="186">
        <v>0</v>
      </c>
      <c r="I435" s="186">
        <v>23.048989919182141</v>
      </c>
      <c r="J435" s="186">
        <v>64.814654454387465</v>
      </c>
      <c r="K435" s="186">
        <v>433.7697914402234</v>
      </c>
      <c r="L435" s="186">
        <v>4248.0859934914724</v>
      </c>
      <c r="M435" s="186">
        <v>4384.9586100624092</v>
      </c>
      <c r="N435" s="186">
        <v>3602.5290511432513</v>
      </c>
      <c r="O435" s="186">
        <v>0</v>
      </c>
      <c r="P435" s="186"/>
      <c r="Q435" s="186"/>
      <c r="R435" s="186"/>
      <c r="S435" s="186"/>
      <c r="T435" s="186"/>
      <c r="U435" s="186"/>
      <c r="V435" s="186"/>
      <c r="W435" s="186"/>
      <c r="X435" s="186"/>
      <c r="Y435" s="186"/>
      <c r="Z435" s="186"/>
      <c r="AA435" s="186"/>
    </row>
    <row r="436" spans="2:27" x14ac:dyDescent="0.2">
      <c r="B436" s="134" t="s">
        <v>83</v>
      </c>
      <c r="C436" s="134"/>
      <c r="D436" s="134"/>
      <c r="E436" s="134"/>
      <c r="F436" s="136"/>
      <c r="G436" s="136" t="s">
        <v>22</v>
      </c>
      <c r="H436" s="186">
        <v>0</v>
      </c>
      <c r="I436" s="186">
        <v>23.048989919182141</v>
      </c>
      <c r="J436" s="186">
        <v>64.814654454387465</v>
      </c>
      <c r="K436" s="186">
        <v>433.7697914402234</v>
      </c>
      <c r="L436" s="186">
        <v>3186.0644951186041</v>
      </c>
      <c r="M436" s="186">
        <v>0</v>
      </c>
      <c r="N436" s="186">
        <v>0</v>
      </c>
      <c r="O436" s="186">
        <v>0</v>
      </c>
      <c r="P436" s="186"/>
      <c r="Q436" s="186"/>
      <c r="R436" s="186"/>
      <c r="S436" s="186"/>
      <c r="T436" s="186"/>
      <c r="U436" s="186"/>
      <c r="V436" s="186"/>
      <c r="W436" s="186"/>
      <c r="X436" s="186"/>
      <c r="Y436" s="186"/>
      <c r="Z436" s="186"/>
      <c r="AA436" s="186"/>
    </row>
    <row r="437" spans="2:27" x14ac:dyDescent="0.2">
      <c r="B437" s="134" t="s">
        <v>84</v>
      </c>
      <c r="C437" s="134"/>
      <c r="D437" s="134"/>
      <c r="E437" s="134"/>
      <c r="F437" s="136"/>
      <c r="G437" s="136" t="s">
        <v>22</v>
      </c>
      <c r="H437" s="186">
        <v>0</v>
      </c>
      <c r="I437" s="186">
        <v>23.048989919182141</v>
      </c>
      <c r="J437" s="186">
        <v>64.814654454387465</v>
      </c>
      <c r="K437" s="186">
        <v>433.7697914402234</v>
      </c>
      <c r="L437" s="186">
        <v>3186.0644951186041</v>
      </c>
      <c r="M437" s="186">
        <v>0</v>
      </c>
      <c r="N437" s="186">
        <v>0</v>
      </c>
      <c r="O437" s="186">
        <v>0</v>
      </c>
      <c r="P437" s="186"/>
      <c r="Q437" s="186"/>
      <c r="R437" s="186"/>
      <c r="S437" s="186"/>
      <c r="T437" s="186"/>
      <c r="U437" s="186"/>
      <c r="V437" s="186"/>
      <c r="W437" s="186"/>
      <c r="X437" s="186"/>
      <c r="Y437" s="186"/>
      <c r="Z437" s="186"/>
      <c r="AA437" s="186"/>
    </row>
    <row r="438" spans="2:27" x14ac:dyDescent="0.2">
      <c r="B438" s="134" t="s">
        <v>85</v>
      </c>
      <c r="C438" s="134"/>
      <c r="D438" s="134"/>
      <c r="E438" s="134"/>
      <c r="F438" s="136"/>
      <c r="G438" s="136" t="s">
        <v>22</v>
      </c>
      <c r="H438" s="186">
        <v>0</v>
      </c>
      <c r="I438" s="186">
        <v>23.048989919182141</v>
      </c>
      <c r="J438" s="186">
        <v>64.814654454387465</v>
      </c>
      <c r="K438" s="186">
        <v>433.7697914402234</v>
      </c>
      <c r="L438" s="186">
        <v>3186.0644951186041</v>
      </c>
      <c r="M438" s="186">
        <v>0</v>
      </c>
      <c r="N438" s="186">
        <v>0</v>
      </c>
      <c r="O438" s="186">
        <v>0</v>
      </c>
      <c r="P438" s="186"/>
      <c r="Q438" s="186"/>
      <c r="R438" s="186"/>
      <c r="S438" s="186"/>
      <c r="T438" s="186"/>
      <c r="U438" s="186"/>
      <c r="V438" s="186"/>
      <c r="W438" s="186"/>
      <c r="X438" s="186"/>
      <c r="Y438" s="186"/>
      <c r="Z438" s="186"/>
      <c r="AA438" s="186"/>
    </row>
    <row r="439" spans="2:27" x14ac:dyDescent="0.2">
      <c r="B439" s="137" t="s">
        <v>101</v>
      </c>
      <c r="C439" s="134"/>
      <c r="D439" s="134"/>
      <c r="E439" s="134"/>
      <c r="F439" s="136"/>
      <c r="G439" s="136" t="s">
        <v>22</v>
      </c>
      <c r="H439" s="123" t="s">
        <v>179</v>
      </c>
      <c r="I439" s="109"/>
      <c r="J439" s="109"/>
      <c r="K439" s="109"/>
      <c r="L439" s="109"/>
      <c r="M439" s="109"/>
      <c r="N439" s="109"/>
      <c r="O439" s="109"/>
      <c r="P439" s="109"/>
      <c r="Q439" s="109"/>
      <c r="R439" s="109"/>
      <c r="S439" s="109"/>
      <c r="T439" s="109"/>
      <c r="U439" s="109"/>
      <c r="V439" s="109"/>
      <c r="W439" s="109"/>
      <c r="X439" s="109"/>
      <c r="Y439" s="109"/>
      <c r="Z439" s="109"/>
      <c r="AA439" s="109"/>
    </row>
    <row r="440" spans="2:27" x14ac:dyDescent="0.2">
      <c r="B440" s="137" t="s">
        <v>102</v>
      </c>
      <c r="C440" s="134"/>
      <c r="D440" s="134"/>
      <c r="E440" s="134"/>
      <c r="F440" s="136"/>
      <c r="G440" s="136" t="s">
        <v>22</v>
      </c>
      <c r="H440" s="123" t="s">
        <v>179</v>
      </c>
      <c r="I440" s="109"/>
      <c r="J440" s="109"/>
      <c r="K440" s="109"/>
      <c r="L440" s="109"/>
      <c r="M440" s="109"/>
      <c r="N440" s="109"/>
      <c r="O440" s="109"/>
      <c r="P440" s="109"/>
      <c r="Q440" s="109"/>
      <c r="R440" s="109"/>
      <c r="S440" s="109"/>
      <c r="T440" s="109"/>
      <c r="U440" s="109"/>
      <c r="V440" s="109"/>
      <c r="W440" s="109"/>
      <c r="X440" s="109"/>
      <c r="Y440" s="109"/>
      <c r="Z440" s="109"/>
      <c r="AA440" s="109"/>
    </row>
    <row r="444" spans="2:27" x14ac:dyDescent="0.2">
      <c r="H444" s="151"/>
      <c r="I444" s="151"/>
      <c r="J444" s="151"/>
      <c r="K444" s="151"/>
      <c r="L444" s="151"/>
      <c r="M444" s="151"/>
      <c r="N444" s="151"/>
      <c r="O444" s="151"/>
      <c r="P444" s="151"/>
      <c r="Q444" s="151"/>
      <c r="R444" s="151"/>
      <c r="S444" s="151"/>
      <c r="T444" s="151"/>
      <c r="U444" s="151"/>
      <c r="V444" s="151"/>
      <c r="W444" s="151"/>
      <c r="X444" s="151"/>
      <c r="Y444" s="151"/>
      <c r="Z444" s="151"/>
      <c r="AA444" s="151"/>
    </row>
    <row r="445" spans="2:27" x14ac:dyDescent="0.2">
      <c r="H445" s="151"/>
      <c r="I445" s="151"/>
      <c r="J445" s="151"/>
      <c r="K445" s="151"/>
      <c r="L445" s="151"/>
      <c r="M445" s="151"/>
      <c r="N445" s="151"/>
      <c r="O445" s="151"/>
      <c r="P445" s="151"/>
      <c r="Q445" s="151"/>
      <c r="R445" s="151"/>
      <c r="S445" s="151"/>
      <c r="T445" s="151"/>
      <c r="U445" s="151"/>
      <c r="V445" s="151"/>
      <c r="W445" s="151"/>
      <c r="X445" s="151"/>
      <c r="Y445" s="151"/>
      <c r="Z445" s="151"/>
      <c r="AA445" s="151"/>
    </row>
    <row r="446" spans="2:27" x14ac:dyDescent="0.2">
      <c r="H446" s="151"/>
      <c r="I446" s="151"/>
      <c r="J446" s="151"/>
      <c r="K446" s="151"/>
      <c r="L446" s="151"/>
      <c r="M446" s="151"/>
      <c r="N446" s="151"/>
      <c r="O446" s="151"/>
      <c r="P446" s="151"/>
      <c r="Q446" s="151"/>
      <c r="R446" s="151"/>
      <c r="S446" s="151"/>
      <c r="T446" s="151"/>
      <c r="U446" s="151"/>
      <c r="V446" s="151"/>
      <c r="W446" s="151"/>
      <c r="X446" s="151"/>
      <c r="Y446" s="151"/>
      <c r="Z446" s="151"/>
      <c r="AA446" s="151"/>
    </row>
    <row r="447" spans="2:27" x14ac:dyDescent="0.2">
      <c r="H447" s="151"/>
      <c r="I447" s="151"/>
      <c r="J447" s="151"/>
      <c r="K447" s="151"/>
      <c r="L447" s="151"/>
      <c r="M447" s="151"/>
      <c r="N447" s="151"/>
      <c r="O447" s="151"/>
      <c r="P447" s="151"/>
      <c r="Q447" s="151"/>
      <c r="R447" s="151"/>
      <c r="S447" s="151"/>
      <c r="T447" s="151"/>
      <c r="U447" s="151"/>
      <c r="V447" s="151"/>
      <c r="W447" s="151"/>
      <c r="X447" s="151"/>
      <c r="Y447" s="151"/>
      <c r="Z447" s="151"/>
      <c r="AA447" s="151"/>
    </row>
    <row r="448" spans="2:27" x14ac:dyDescent="0.2">
      <c r="H448" s="151"/>
      <c r="I448" s="151"/>
      <c r="J448" s="151"/>
      <c r="K448" s="151"/>
      <c r="L448" s="151"/>
      <c r="M448" s="151"/>
      <c r="N448" s="151"/>
      <c r="O448" s="151"/>
      <c r="P448" s="151"/>
      <c r="Q448" s="151"/>
      <c r="R448" s="151"/>
      <c r="S448" s="151"/>
      <c r="T448" s="151"/>
      <c r="U448" s="151"/>
      <c r="V448" s="151"/>
      <c r="W448" s="151"/>
      <c r="X448" s="151"/>
      <c r="Y448" s="151"/>
      <c r="Z448" s="151"/>
      <c r="AA448" s="151"/>
    </row>
    <row r="449" spans="8:27" x14ac:dyDescent="0.2">
      <c r="H449" s="151"/>
      <c r="I449" s="151"/>
      <c r="J449" s="151"/>
      <c r="K449" s="151"/>
      <c r="L449" s="151"/>
      <c r="M449" s="151"/>
      <c r="N449" s="151"/>
      <c r="O449" s="151"/>
      <c r="P449" s="151"/>
      <c r="Q449" s="151"/>
      <c r="R449" s="151"/>
      <c r="S449" s="151"/>
      <c r="T449" s="151"/>
      <c r="U449" s="151"/>
      <c r="V449" s="151"/>
      <c r="W449" s="151"/>
      <c r="X449" s="151"/>
      <c r="Y449" s="151"/>
      <c r="Z449" s="151"/>
      <c r="AA449" s="151"/>
    </row>
    <row r="450" spans="8:27" x14ac:dyDescent="0.2">
      <c r="H450" s="151"/>
      <c r="I450" s="151"/>
      <c r="J450" s="151"/>
      <c r="K450" s="151"/>
      <c r="L450" s="151"/>
      <c r="M450" s="151"/>
      <c r="N450" s="151"/>
      <c r="O450" s="151"/>
      <c r="P450" s="151"/>
      <c r="Q450" s="151"/>
      <c r="R450" s="151"/>
      <c r="S450" s="151"/>
      <c r="T450" s="151"/>
      <c r="U450" s="151"/>
      <c r="V450" s="151"/>
      <c r="W450" s="151"/>
      <c r="X450" s="151"/>
      <c r="Y450" s="151"/>
      <c r="Z450" s="151"/>
      <c r="AA450" s="151"/>
    </row>
    <row r="451" spans="8:27" x14ac:dyDescent="0.2">
      <c r="H451" s="151"/>
      <c r="I451" s="151"/>
      <c r="J451" s="151"/>
      <c r="K451" s="151"/>
      <c r="L451" s="151"/>
      <c r="M451" s="151"/>
      <c r="N451" s="151"/>
      <c r="O451" s="151"/>
      <c r="P451" s="151"/>
      <c r="Q451" s="151"/>
      <c r="R451" s="151"/>
      <c r="S451" s="151"/>
      <c r="T451" s="151"/>
      <c r="U451" s="151"/>
      <c r="V451" s="151"/>
      <c r="W451" s="151"/>
      <c r="X451" s="151"/>
      <c r="Y451" s="151"/>
      <c r="Z451" s="151"/>
      <c r="AA451" s="151"/>
    </row>
    <row r="452" spans="8:27" x14ac:dyDescent="0.2">
      <c r="H452" s="151"/>
      <c r="I452" s="151"/>
      <c r="J452" s="151"/>
      <c r="K452" s="151"/>
      <c r="L452" s="151"/>
      <c r="M452" s="151"/>
      <c r="N452" s="151"/>
      <c r="O452" s="151"/>
      <c r="P452" s="151"/>
      <c r="Q452" s="151"/>
      <c r="R452" s="151"/>
      <c r="S452" s="151"/>
      <c r="T452" s="151"/>
      <c r="U452" s="151"/>
      <c r="V452" s="151"/>
      <c r="W452" s="151"/>
      <c r="X452" s="151"/>
      <c r="Y452" s="151"/>
      <c r="Z452" s="151"/>
      <c r="AA452" s="151"/>
    </row>
    <row r="453" spans="8:27" x14ac:dyDescent="0.2">
      <c r="H453" s="151"/>
      <c r="I453" s="151"/>
      <c r="J453" s="151"/>
      <c r="K453" s="151"/>
      <c r="L453" s="151"/>
      <c r="M453" s="151"/>
      <c r="N453" s="151"/>
      <c r="O453" s="151"/>
      <c r="P453" s="151"/>
      <c r="Q453" s="151"/>
      <c r="R453" s="151"/>
      <c r="S453" s="151"/>
      <c r="T453" s="151"/>
      <c r="U453" s="151"/>
      <c r="V453" s="151"/>
      <c r="W453" s="151"/>
      <c r="X453" s="151"/>
      <c r="Y453" s="151"/>
      <c r="Z453" s="151"/>
      <c r="AA453" s="151"/>
    </row>
    <row r="454" spans="8:27" x14ac:dyDescent="0.2">
      <c r="H454" s="151"/>
      <c r="I454" s="151"/>
      <c r="J454" s="151"/>
      <c r="K454" s="151"/>
      <c r="L454" s="151"/>
      <c r="M454" s="151"/>
      <c r="N454" s="151"/>
      <c r="O454" s="151"/>
      <c r="P454" s="151"/>
      <c r="Q454" s="151"/>
      <c r="R454" s="151"/>
      <c r="S454" s="151"/>
      <c r="T454" s="151"/>
      <c r="U454" s="151"/>
      <c r="V454" s="151"/>
      <c r="W454" s="151"/>
      <c r="X454" s="151"/>
      <c r="Y454" s="151"/>
      <c r="Z454" s="151"/>
      <c r="AA454" s="151"/>
    </row>
    <row r="455" spans="8:27" x14ac:dyDescent="0.2">
      <c r="H455" s="151"/>
      <c r="I455" s="151"/>
      <c r="J455" s="151"/>
      <c r="K455" s="151"/>
      <c r="L455" s="151"/>
      <c r="M455" s="151"/>
      <c r="N455" s="151"/>
      <c r="O455" s="151"/>
      <c r="P455" s="151"/>
      <c r="Q455" s="151"/>
      <c r="R455" s="151"/>
      <c r="S455" s="151"/>
      <c r="T455" s="151"/>
      <c r="U455" s="151"/>
      <c r="V455" s="151"/>
      <c r="W455" s="151"/>
      <c r="X455" s="151"/>
      <c r="Y455" s="151"/>
      <c r="Z455" s="151"/>
      <c r="AA455" s="151"/>
    </row>
    <row r="456" spans="8:27" x14ac:dyDescent="0.2">
      <c r="H456" s="151"/>
      <c r="I456" s="151"/>
      <c r="J456" s="151"/>
      <c r="K456" s="151"/>
      <c r="L456" s="151"/>
      <c r="M456" s="151"/>
      <c r="N456" s="151"/>
      <c r="O456" s="151"/>
      <c r="P456" s="151"/>
      <c r="Q456" s="151"/>
      <c r="R456" s="151"/>
      <c r="S456" s="151"/>
      <c r="T456" s="151"/>
      <c r="U456" s="151"/>
      <c r="V456" s="151"/>
      <c r="W456" s="151"/>
      <c r="X456" s="151"/>
      <c r="Y456" s="151"/>
      <c r="Z456" s="151"/>
      <c r="AA456" s="151"/>
    </row>
    <row r="457" spans="8:27" x14ac:dyDescent="0.2">
      <c r="H457" s="151"/>
      <c r="I457" s="151"/>
      <c r="J457" s="151"/>
      <c r="K457" s="151"/>
      <c r="L457" s="151"/>
      <c r="M457" s="151"/>
      <c r="N457" s="151"/>
      <c r="O457" s="151"/>
      <c r="P457" s="151"/>
      <c r="Q457" s="151"/>
      <c r="R457" s="151"/>
      <c r="S457" s="151"/>
      <c r="T457" s="151"/>
      <c r="U457" s="151"/>
      <c r="V457" s="151"/>
      <c r="W457" s="151"/>
      <c r="X457" s="151"/>
      <c r="Y457" s="151"/>
      <c r="Z457" s="151"/>
      <c r="AA457" s="151"/>
    </row>
    <row r="458" spans="8:27" x14ac:dyDescent="0.2">
      <c r="H458" s="151"/>
      <c r="I458" s="151"/>
      <c r="J458" s="151"/>
      <c r="K458" s="151"/>
      <c r="L458" s="151"/>
      <c r="M458" s="151"/>
      <c r="N458" s="151"/>
      <c r="O458" s="151"/>
      <c r="P458" s="151"/>
      <c r="Q458" s="151"/>
      <c r="R458" s="151"/>
      <c r="S458" s="151"/>
      <c r="T458" s="151"/>
      <c r="U458" s="151"/>
      <c r="V458" s="151"/>
      <c r="W458" s="151"/>
      <c r="X458" s="151"/>
      <c r="Y458" s="151"/>
      <c r="Z458" s="151"/>
      <c r="AA458" s="151"/>
    </row>
    <row r="459" spans="8:27" x14ac:dyDescent="0.2">
      <c r="H459" s="151"/>
      <c r="I459" s="151"/>
      <c r="J459" s="151"/>
      <c r="K459" s="151"/>
      <c r="L459" s="151"/>
      <c r="M459" s="151"/>
      <c r="N459" s="151"/>
      <c r="O459" s="151"/>
      <c r="P459" s="151"/>
      <c r="Q459" s="151"/>
      <c r="R459" s="151"/>
      <c r="S459" s="151"/>
      <c r="T459" s="151"/>
      <c r="U459" s="151"/>
      <c r="V459" s="151"/>
      <c r="W459" s="151"/>
      <c r="X459" s="151"/>
      <c r="Y459" s="151"/>
      <c r="Z459" s="151"/>
      <c r="AA459" s="151"/>
    </row>
    <row r="460" spans="8:27" x14ac:dyDescent="0.2">
      <c r="H460" s="151"/>
      <c r="I460" s="151"/>
      <c r="J460" s="151"/>
      <c r="K460" s="151"/>
      <c r="L460" s="151"/>
      <c r="M460" s="151"/>
      <c r="N460" s="151"/>
      <c r="O460" s="151"/>
      <c r="P460" s="151"/>
      <c r="Q460" s="151"/>
      <c r="R460" s="151"/>
      <c r="S460" s="151"/>
      <c r="T460" s="151"/>
      <c r="U460" s="151"/>
      <c r="V460" s="151"/>
      <c r="W460" s="151"/>
      <c r="X460" s="151"/>
      <c r="Y460" s="151"/>
      <c r="Z460" s="151"/>
      <c r="AA460" s="151"/>
    </row>
    <row r="461" spans="8:27" x14ac:dyDescent="0.2">
      <c r="H461" s="151"/>
      <c r="I461" s="151"/>
      <c r="J461" s="151"/>
      <c r="K461" s="151"/>
      <c r="L461" s="151"/>
      <c r="M461" s="151"/>
      <c r="N461" s="151"/>
      <c r="O461" s="151"/>
      <c r="P461" s="151"/>
      <c r="Q461" s="151"/>
      <c r="R461" s="151"/>
      <c r="S461" s="151"/>
      <c r="T461" s="151"/>
      <c r="U461" s="151"/>
      <c r="V461" s="151"/>
      <c r="W461" s="151"/>
      <c r="X461" s="151"/>
      <c r="Y461" s="151"/>
      <c r="Z461" s="151"/>
      <c r="AA461" s="151"/>
    </row>
    <row r="462" spans="8:27" x14ac:dyDescent="0.2">
      <c r="H462" s="151"/>
      <c r="I462" s="151"/>
      <c r="J462" s="151"/>
      <c r="K462" s="151"/>
      <c r="L462" s="151"/>
      <c r="M462" s="151"/>
      <c r="N462" s="151"/>
      <c r="O462" s="151"/>
      <c r="P462" s="151"/>
      <c r="Q462" s="151"/>
      <c r="R462" s="151"/>
      <c r="S462" s="151"/>
      <c r="T462" s="151"/>
      <c r="U462" s="151"/>
      <c r="V462" s="151"/>
      <c r="W462" s="151"/>
      <c r="X462" s="151"/>
      <c r="Y462" s="151"/>
      <c r="Z462" s="151"/>
      <c r="AA462" s="151"/>
    </row>
    <row r="463" spans="8:27" x14ac:dyDescent="0.2">
      <c r="H463" s="151"/>
      <c r="I463" s="151"/>
      <c r="J463" s="151"/>
      <c r="K463" s="151"/>
      <c r="L463" s="151"/>
      <c r="M463" s="151"/>
      <c r="N463" s="151"/>
      <c r="O463" s="151"/>
      <c r="P463" s="151"/>
      <c r="Q463" s="151"/>
      <c r="R463" s="151"/>
      <c r="S463" s="151"/>
      <c r="T463" s="151"/>
      <c r="U463" s="151"/>
      <c r="V463" s="151"/>
      <c r="W463" s="151"/>
      <c r="X463" s="151"/>
      <c r="Y463" s="151"/>
      <c r="Z463" s="151"/>
      <c r="AA463" s="151"/>
    </row>
    <row r="464" spans="8:27" x14ac:dyDescent="0.2">
      <c r="H464" s="151"/>
      <c r="I464" s="151"/>
      <c r="J464" s="151"/>
      <c r="K464" s="151"/>
      <c r="L464" s="151"/>
      <c r="M464" s="151"/>
      <c r="N464" s="151"/>
      <c r="O464" s="151"/>
      <c r="P464" s="151"/>
      <c r="Q464" s="151"/>
      <c r="R464" s="151"/>
      <c r="S464" s="151"/>
      <c r="T464" s="151"/>
      <c r="U464" s="151"/>
      <c r="V464" s="151"/>
      <c r="W464" s="151"/>
      <c r="X464" s="151"/>
      <c r="Y464" s="151"/>
      <c r="Z464" s="151"/>
      <c r="AA464" s="151"/>
    </row>
    <row r="465" spans="8:27" x14ac:dyDescent="0.2">
      <c r="H465" s="151"/>
      <c r="I465" s="151"/>
      <c r="J465" s="151"/>
      <c r="K465" s="151"/>
      <c r="L465" s="151"/>
      <c r="M465" s="151"/>
      <c r="N465" s="151"/>
      <c r="O465" s="151"/>
      <c r="P465" s="151"/>
      <c r="Q465" s="151"/>
      <c r="R465" s="151"/>
      <c r="S465" s="151"/>
      <c r="T465" s="151"/>
      <c r="U465" s="151"/>
      <c r="V465" s="151"/>
      <c r="W465" s="151"/>
      <c r="X465" s="151"/>
      <c r="Y465" s="151"/>
      <c r="Z465" s="151"/>
      <c r="AA465" s="151"/>
    </row>
    <row r="466" spans="8:27" x14ac:dyDescent="0.2">
      <c r="H466" s="151"/>
      <c r="I466" s="151"/>
      <c r="J466" s="151"/>
      <c r="K466" s="151"/>
      <c r="L466" s="151"/>
      <c r="M466" s="151"/>
      <c r="N466" s="151"/>
      <c r="O466" s="151"/>
      <c r="P466" s="151"/>
      <c r="Q466" s="151"/>
      <c r="R466" s="151"/>
      <c r="S466" s="151"/>
      <c r="T466" s="151"/>
      <c r="U466" s="151"/>
      <c r="V466" s="151"/>
      <c r="W466" s="151"/>
      <c r="X466" s="151"/>
      <c r="Y466" s="151"/>
      <c r="Z466" s="151"/>
      <c r="AA466" s="151"/>
    </row>
    <row r="467" spans="8:27" x14ac:dyDescent="0.2">
      <c r="H467" s="151"/>
      <c r="I467" s="151"/>
      <c r="J467" s="151"/>
      <c r="K467" s="151"/>
      <c r="L467" s="151"/>
      <c r="M467" s="151"/>
      <c r="N467" s="151"/>
      <c r="O467" s="151"/>
      <c r="P467" s="151"/>
      <c r="Q467" s="151"/>
      <c r="R467" s="151"/>
      <c r="S467" s="151"/>
      <c r="T467" s="151"/>
      <c r="U467" s="151"/>
      <c r="V467" s="151"/>
      <c r="W467" s="151"/>
      <c r="X467" s="151"/>
      <c r="Y467" s="151"/>
      <c r="Z467" s="151"/>
      <c r="AA467" s="151"/>
    </row>
    <row r="468" spans="8:27" x14ac:dyDescent="0.2">
      <c r="H468" s="151"/>
      <c r="I468" s="151"/>
      <c r="J468" s="151"/>
      <c r="K468" s="151"/>
      <c r="L468" s="151"/>
      <c r="M468" s="151"/>
      <c r="N468" s="151"/>
      <c r="O468" s="151"/>
      <c r="P468" s="151"/>
      <c r="Q468" s="151"/>
      <c r="R468" s="151"/>
      <c r="S468" s="151"/>
      <c r="T468" s="151"/>
      <c r="U468" s="151"/>
      <c r="V468" s="151"/>
      <c r="W468" s="151"/>
      <c r="X468" s="151"/>
      <c r="Y468" s="151"/>
      <c r="Z468" s="151"/>
      <c r="AA468" s="151"/>
    </row>
    <row r="469" spans="8:27" x14ac:dyDescent="0.2">
      <c r="H469" s="151"/>
      <c r="I469" s="151"/>
      <c r="J469" s="151"/>
      <c r="K469" s="151"/>
      <c r="L469" s="151"/>
      <c r="M469" s="151"/>
      <c r="N469" s="151"/>
      <c r="O469" s="151"/>
      <c r="P469" s="151"/>
      <c r="Q469" s="151"/>
      <c r="R469" s="151"/>
      <c r="S469" s="151"/>
      <c r="T469" s="151"/>
      <c r="U469" s="151"/>
      <c r="V469" s="151"/>
      <c r="W469" s="151"/>
      <c r="X469" s="151"/>
      <c r="Y469" s="151"/>
      <c r="Z469" s="151"/>
      <c r="AA469" s="151"/>
    </row>
    <row r="470" spans="8:27" x14ac:dyDescent="0.2">
      <c r="H470" s="151"/>
      <c r="I470" s="151"/>
      <c r="J470" s="151"/>
      <c r="K470" s="151"/>
      <c r="L470" s="151"/>
      <c r="M470" s="151"/>
      <c r="N470" s="151"/>
      <c r="O470" s="151"/>
      <c r="P470" s="151"/>
      <c r="Q470" s="151"/>
      <c r="R470" s="151"/>
      <c r="S470" s="151"/>
      <c r="T470" s="151"/>
      <c r="U470" s="151"/>
      <c r="V470" s="151"/>
      <c r="W470" s="151"/>
      <c r="X470" s="151"/>
      <c r="Y470" s="151"/>
      <c r="Z470" s="151"/>
      <c r="AA470" s="151"/>
    </row>
    <row r="471" spans="8:27" x14ac:dyDescent="0.2">
      <c r="H471" s="151"/>
      <c r="I471" s="151"/>
      <c r="J471" s="151"/>
      <c r="K471" s="151"/>
      <c r="L471" s="151"/>
      <c r="M471" s="151"/>
      <c r="N471" s="151"/>
      <c r="O471" s="151"/>
      <c r="P471" s="151"/>
      <c r="Q471" s="151"/>
      <c r="R471" s="151"/>
      <c r="S471" s="151"/>
      <c r="T471" s="151"/>
      <c r="U471" s="151"/>
      <c r="V471" s="151"/>
      <c r="W471" s="151"/>
      <c r="X471" s="151"/>
      <c r="Y471" s="151"/>
      <c r="Z471" s="151"/>
      <c r="AA471" s="151"/>
    </row>
    <row r="472" spans="8:27" x14ac:dyDescent="0.2">
      <c r="H472" s="151"/>
      <c r="I472" s="151"/>
      <c r="J472" s="151"/>
      <c r="K472" s="151"/>
      <c r="L472" s="151"/>
      <c r="M472" s="151"/>
      <c r="N472" s="151"/>
      <c r="O472" s="151"/>
      <c r="P472" s="151"/>
      <c r="Q472" s="151"/>
      <c r="R472" s="151"/>
      <c r="S472" s="151"/>
      <c r="T472" s="151"/>
      <c r="U472" s="151"/>
      <c r="V472" s="151"/>
      <c r="W472" s="151"/>
      <c r="X472" s="151"/>
      <c r="Y472" s="151"/>
      <c r="Z472" s="151"/>
      <c r="AA472" s="151"/>
    </row>
    <row r="473" spans="8:27" x14ac:dyDescent="0.2">
      <c r="H473" s="151"/>
      <c r="I473" s="151"/>
      <c r="J473" s="151"/>
      <c r="K473" s="151"/>
      <c r="L473" s="151"/>
      <c r="M473" s="151"/>
      <c r="N473" s="151"/>
      <c r="O473" s="151"/>
      <c r="P473" s="151"/>
      <c r="Q473" s="151"/>
      <c r="R473" s="151"/>
      <c r="S473" s="151"/>
      <c r="T473" s="151"/>
      <c r="U473" s="151"/>
      <c r="V473" s="151"/>
      <c r="W473" s="151"/>
      <c r="X473" s="151"/>
      <c r="Y473" s="151"/>
      <c r="Z473" s="151"/>
      <c r="AA473" s="151"/>
    </row>
    <row r="474" spans="8:27" x14ac:dyDescent="0.2">
      <c r="H474" s="151"/>
      <c r="I474" s="151"/>
      <c r="J474" s="151"/>
      <c r="K474" s="151"/>
      <c r="L474" s="151"/>
      <c r="M474" s="151"/>
      <c r="N474" s="151"/>
      <c r="O474" s="151"/>
      <c r="P474" s="151"/>
      <c r="Q474" s="151"/>
      <c r="R474" s="151"/>
      <c r="S474" s="151"/>
      <c r="T474" s="151"/>
      <c r="U474" s="151"/>
      <c r="V474" s="151"/>
      <c r="W474" s="151"/>
      <c r="X474" s="151"/>
      <c r="Y474" s="151"/>
      <c r="Z474" s="151"/>
      <c r="AA474" s="151"/>
    </row>
    <row r="475" spans="8:27" x14ac:dyDescent="0.2">
      <c r="H475" s="151"/>
      <c r="I475" s="151"/>
      <c r="J475" s="151"/>
      <c r="K475" s="151"/>
      <c r="L475" s="151"/>
      <c r="M475" s="151"/>
      <c r="N475" s="151"/>
      <c r="O475" s="151"/>
      <c r="P475" s="151"/>
      <c r="Q475" s="151"/>
      <c r="R475" s="151"/>
      <c r="S475" s="151"/>
      <c r="T475" s="151"/>
      <c r="U475" s="151"/>
      <c r="V475" s="151"/>
      <c r="W475" s="151"/>
      <c r="X475" s="151"/>
      <c r="Y475" s="151"/>
      <c r="Z475" s="151"/>
      <c r="AA475" s="151"/>
    </row>
    <row r="476" spans="8:27" x14ac:dyDescent="0.2">
      <c r="H476" s="151"/>
      <c r="I476" s="151"/>
      <c r="J476" s="151"/>
      <c r="K476" s="151"/>
      <c r="L476" s="151"/>
      <c r="M476" s="151"/>
      <c r="N476" s="151"/>
      <c r="O476" s="151"/>
      <c r="P476" s="151"/>
      <c r="Q476" s="151"/>
      <c r="R476" s="151"/>
      <c r="S476" s="151"/>
      <c r="T476" s="151"/>
      <c r="U476" s="151"/>
      <c r="V476" s="151"/>
      <c r="W476" s="151"/>
      <c r="X476" s="151"/>
      <c r="Y476" s="151"/>
      <c r="Z476" s="151"/>
      <c r="AA476" s="151"/>
    </row>
    <row r="477" spans="8:27" x14ac:dyDescent="0.2">
      <c r="H477" s="151"/>
      <c r="I477" s="151"/>
      <c r="J477" s="151"/>
      <c r="K477" s="151"/>
      <c r="L477" s="151"/>
      <c r="M477" s="151"/>
      <c r="N477" s="151"/>
      <c r="O477" s="151"/>
      <c r="P477" s="151"/>
      <c r="Q477" s="151"/>
      <c r="R477" s="151"/>
      <c r="S477" s="151"/>
      <c r="T477" s="151"/>
      <c r="U477" s="151"/>
      <c r="V477" s="151"/>
      <c r="W477" s="151"/>
      <c r="X477" s="151"/>
      <c r="Y477" s="151"/>
      <c r="Z477" s="151"/>
      <c r="AA477" s="151"/>
    </row>
  </sheetData>
  <phoneticPr fontId="4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8C3B88-027C-4133-B4DE-B775A89B8E2A}">
  <sheetPr>
    <tabColor theme="9"/>
  </sheetPr>
  <dimension ref="A2:AA328"/>
  <sheetViews>
    <sheetView showGridLines="0" zoomScale="70" zoomScaleNormal="70" workbookViewId="0">
      <selection activeCell="J65" sqref="J65"/>
    </sheetView>
  </sheetViews>
  <sheetFormatPr defaultColWidth="8.625" defaultRowHeight="14.25" x14ac:dyDescent="0.2"/>
  <cols>
    <col min="1" max="1" width="12.625" style="10" customWidth="1"/>
    <col min="2" max="2" width="15.5" style="10" customWidth="1"/>
    <col min="3" max="3" width="12.625" style="10" customWidth="1"/>
    <col min="4" max="4" width="36.875" style="10" customWidth="1"/>
    <col min="5" max="6" width="15.125" style="10" customWidth="1"/>
    <col min="7" max="7" width="13.375" style="67" customWidth="1"/>
    <col min="8" max="27" width="15.5" style="10" customWidth="1"/>
    <col min="28" max="16384" width="8.625" style="10"/>
  </cols>
  <sheetData>
    <row r="2" spans="2:27" ht="15" x14ac:dyDescent="0.25">
      <c r="B2" s="69" t="s">
        <v>27</v>
      </c>
      <c r="C2" s="69"/>
      <c r="D2" s="69" t="s">
        <v>76</v>
      </c>
      <c r="E2" s="69"/>
      <c r="F2" s="70"/>
      <c r="G2" s="71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  <c r="Z2" s="70"/>
      <c r="AA2" s="70"/>
    </row>
    <row r="4" spans="2:27" ht="15" x14ac:dyDescent="0.25">
      <c r="B4" s="31" t="s">
        <v>40</v>
      </c>
      <c r="C4" s="31"/>
      <c r="D4" s="9"/>
      <c r="E4" s="9"/>
      <c r="F4" s="32"/>
      <c r="G4" s="43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</row>
    <row r="5" spans="2:27" ht="15" x14ac:dyDescent="0.25">
      <c r="B5" s="33" t="s">
        <v>21</v>
      </c>
      <c r="C5" s="33"/>
      <c r="D5" s="33"/>
      <c r="E5" s="33"/>
      <c r="F5" s="34" t="s">
        <v>13</v>
      </c>
      <c r="G5" s="35" t="s">
        <v>41</v>
      </c>
      <c r="H5" s="35">
        <v>2022</v>
      </c>
      <c r="I5" s="35">
        <v>2023</v>
      </c>
      <c r="J5" s="35">
        <v>2024</v>
      </c>
      <c r="K5" s="35">
        <v>2025</v>
      </c>
      <c r="L5" s="35">
        <v>2026</v>
      </c>
      <c r="M5" s="35">
        <v>2027</v>
      </c>
      <c r="N5" s="35">
        <v>2028</v>
      </c>
      <c r="O5" s="35">
        <v>2029</v>
      </c>
      <c r="P5" s="35">
        <v>2030</v>
      </c>
      <c r="Q5" s="35">
        <v>2031</v>
      </c>
      <c r="R5" s="35">
        <v>2032</v>
      </c>
      <c r="S5" s="35">
        <v>2033</v>
      </c>
      <c r="T5" s="35">
        <v>2034</v>
      </c>
      <c r="U5" s="35">
        <v>2035</v>
      </c>
      <c r="V5" s="35">
        <v>2036</v>
      </c>
      <c r="W5" s="35">
        <v>2037</v>
      </c>
      <c r="X5" s="35">
        <v>2038</v>
      </c>
      <c r="Y5" s="35">
        <v>2039</v>
      </c>
      <c r="Z5" s="35">
        <v>2040</v>
      </c>
      <c r="AA5" s="35">
        <v>2041</v>
      </c>
    </row>
    <row r="6" spans="2:27" x14ac:dyDescent="0.2">
      <c r="B6" s="36" t="s">
        <v>77</v>
      </c>
      <c r="C6" s="36"/>
      <c r="D6" s="37"/>
      <c r="E6" s="37"/>
      <c r="F6" s="38" t="s">
        <v>22</v>
      </c>
      <c r="G6" s="192">
        <v>68742850.382043689</v>
      </c>
      <c r="H6" s="193">
        <v>0</v>
      </c>
      <c r="I6" s="193">
        <v>-3412010.745585537</v>
      </c>
      <c r="J6" s="193">
        <v>-13090375.849005491</v>
      </c>
      <c r="K6" s="193">
        <v>-67156495.55434534</v>
      </c>
      <c r="L6" s="193">
        <v>-99478078.058531925</v>
      </c>
      <c r="M6" s="193">
        <v>-76438917.1690121</v>
      </c>
      <c r="N6" s="193">
        <v>85096647.26012212</v>
      </c>
      <c r="O6" s="193">
        <v>276344125.89824879</v>
      </c>
      <c r="P6" s="193">
        <v>-5683325.3901999993</v>
      </c>
      <c r="Q6" s="193">
        <v>-5683325.3901999993</v>
      </c>
      <c r="R6" s="193">
        <v>-5683325.3901999993</v>
      </c>
      <c r="S6" s="193">
        <v>-5683325.3901999993</v>
      </c>
      <c r="T6" s="193">
        <v>-5683325.3901999993</v>
      </c>
      <c r="U6" s="193">
        <v>-5683325.3901999993</v>
      </c>
      <c r="V6" s="193">
        <v>-5683325.3901999993</v>
      </c>
      <c r="W6" s="193">
        <v>-5683325.3901999993</v>
      </c>
      <c r="X6" s="193">
        <v>-5683325.3901999993</v>
      </c>
      <c r="Y6" s="193">
        <v>-5683325.3901999993</v>
      </c>
      <c r="Z6" s="193">
        <v>-5683325.3901999993</v>
      </c>
      <c r="AA6" s="193">
        <v>164964479.94565713</v>
      </c>
    </row>
    <row r="7" spans="2:27" x14ac:dyDescent="0.2">
      <c r="B7" s="36" t="s">
        <v>78</v>
      </c>
      <c r="C7" s="36"/>
      <c r="D7" s="37"/>
      <c r="E7" s="37"/>
      <c r="F7" s="38" t="s">
        <v>22</v>
      </c>
      <c r="G7" s="192">
        <v>331615015.15249002</v>
      </c>
      <c r="H7" s="193">
        <v>0</v>
      </c>
      <c r="I7" s="193">
        <v>-2574506.2313598492</v>
      </c>
      <c r="J7" s="193">
        <v>-14870500.647159422</v>
      </c>
      <c r="K7" s="193">
        <v>-72910435.382988244</v>
      </c>
      <c r="L7" s="193">
        <v>-53166277.498092473</v>
      </c>
      <c r="M7" s="193">
        <v>162461972.72203892</v>
      </c>
      <c r="N7" s="193">
        <v>168405482.81720489</v>
      </c>
      <c r="O7" s="193">
        <v>238944555.36668807</v>
      </c>
      <c r="P7" s="193">
        <v>-4365938.6468000002</v>
      </c>
      <c r="Q7" s="193">
        <v>-4365938.6468000002</v>
      </c>
      <c r="R7" s="193">
        <v>-4365938.6468000002</v>
      </c>
      <c r="S7" s="193">
        <v>-4365938.6468000002</v>
      </c>
      <c r="T7" s="193">
        <v>-4365938.6468000002</v>
      </c>
      <c r="U7" s="193">
        <v>-4365938.6468000002</v>
      </c>
      <c r="V7" s="193">
        <v>-4365938.6468000002</v>
      </c>
      <c r="W7" s="193">
        <v>-4365938.6468000002</v>
      </c>
      <c r="X7" s="193">
        <v>-4365938.6468000002</v>
      </c>
      <c r="Y7" s="193">
        <v>-4365938.6468000002</v>
      </c>
      <c r="Z7" s="193">
        <v>-4365938.6468000002</v>
      </c>
      <c r="AA7" s="193">
        <v>182566621.36805713</v>
      </c>
    </row>
    <row r="8" spans="2:27" x14ac:dyDescent="0.2">
      <c r="B8" s="36" t="s">
        <v>79</v>
      </c>
      <c r="C8" s="36"/>
      <c r="D8" s="37"/>
      <c r="E8" s="37"/>
      <c r="F8" s="38" t="s">
        <v>22</v>
      </c>
      <c r="G8" s="192">
        <v>107999538.67816497</v>
      </c>
      <c r="H8" s="193">
        <v>0</v>
      </c>
      <c r="I8" s="193">
        <v>-1349660.043148654</v>
      </c>
      <c r="J8" s="193">
        <v>-4565144.3300461946</v>
      </c>
      <c r="K8" s="193">
        <v>-20961963.4725058</v>
      </c>
      <c r="L8" s="193">
        <v>-32446603.786196314</v>
      </c>
      <c r="M8" s="193">
        <v>-85341582.438241199</v>
      </c>
      <c r="N8" s="193">
        <v>5738649.1769391224</v>
      </c>
      <c r="O8" s="193">
        <v>278746858.9896881</v>
      </c>
      <c r="P8" s="193">
        <v>-3280592.4438000005</v>
      </c>
      <c r="Q8" s="193">
        <v>-3280592.4438000005</v>
      </c>
      <c r="R8" s="193">
        <v>-3280592.4438000005</v>
      </c>
      <c r="S8" s="193">
        <v>-3280592.4438000005</v>
      </c>
      <c r="T8" s="193">
        <v>-3280592.4438000005</v>
      </c>
      <c r="U8" s="193">
        <v>-3280592.4438000005</v>
      </c>
      <c r="V8" s="193">
        <v>-3280592.4438000005</v>
      </c>
      <c r="W8" s="193">
        <v>-3280592.4438000005</v>
      </c>
      <c r="X8" s="193">
        <v>-3280592.4438000005</v>
      </c>
      <c r="Y8" s="193">
        <v>-3280592.4438000005</v>
      </c>
      <c r="Z8" s="193">
        <v>-3280592.4438000005</v>
      </c>
      <c r="AA8" s="193">
        <v>124975768.76857144</v>
      </c>
    </row>
    <row r="9" spans="2:27" x14ac:dyDescent="0.2">
      <c r="B9" s="36" t="s">
        <v>80</v>
      </c>
      <c r="C9" s="36"/>
      <c r="D9" s="37"/>
      <c r="E9" s="37"/>
      <c r="F9" s="38" t="s">
        <v>22</v>
      </c>
      <c r="G9" s="192">
        <v>194170396.11454913</v>
      </c>
      <c r="H9" s="193">
        <v>0</v>
      </c>
      <c r="I9" s="193">
        <v>-1117645.7930177148</v>
      </c>
      <c r="J9" s="193">
        <v>-4325707.8811601531</v>
      </c>
      <c r="K9" s="193">
        <v>-20242418.33677581</v>
      </c>
      <c r="L9" s="193">
        <v>-29503321.292733554</v>
      </c>
      <c r="M9" s="193">
        <v>-77264541.436272189</v>
      </c>
      <c r="N9" s="193">
        <v>114174844.26296236</v>
      </c>
      <c r="O9" s="193">
        <v>279471823.40680814</v>
      </c>
      <c r="P9" s="193">
        <v>-2555628.0266799205</v>
      </c>
      <c r="Q9" s="193">
        <v>-2508887.7691594418</v>
      </c>
      <c r="R9" s="193">
        <v>-2508887.7691594418</v>
      </c>
      <c r="S9" s="193">
        <v>-2508887.7691594418</v>
      </c>
      <c r="T9" s="193">
        <v>-2508887.7691594418</v>
      </c>
      <c r="U9" s="193">
        <v>-2508887.7691594418</v>
      </c>
      <c r="V9" s="193">
        <v>-2423197.2970385645</v>
      </c>
      <c r="W9" s="193">
        <v>-2423197.2970385645</v>
      </c>
      <c r="X9" s="193">
        <v>-2423197.2970385645</v>
      </c>
      <c r="Y9" s="193">
        <v>-2423197.2970385645</v>
      </c>
      <c r="Z9" s="193">
        <v>-2423197.2970385645</v>
      </c>
      <c r="AA9" s="193">
        <v>105563231.12744375</v>
      </c>
    </row>
    <row r="10" spans="2:27" x14ac:dyDescent="0.2">
      <c r="B10" s="36" t="s">
        <v>81</v>
      </c>
      <c r="C10" s="36"/>
      <c r="D10" s="37"/>
      <c r="E10" s="37"/>
      <c r="F10" s="38" t="s">
        <v>22</v>
      </c>
      <c r="G10" s="192">
        <v>177004153.44488701</v>
      </c>
      <c r="H10" s="193">
        <v>0</v>
      </c>
      <c r="I10" s="193">
        <v>-1169558.2966336822</v>
      </c>
      <c r="J10" s="193">
        <v>-6441488.4622481912</v>
      </c>
      <c r="K10" s="193">
        <v>-26314661.879387714</v>
      </c>
      <c r="L10" s="193">
        <v>-42824668.509018362</v>
      </c>
      <c r="M10" s="193">
        <v>-104625992.34114961</v>
      </c>
      <c r="N10" s="193">
        <v>110997385.14964148</v>
      </c>
      <c r="O10" s="193">
        <v>289643733.3772881</v>
      </c>
      <c r="P10" s="193">
        <v>-3464269.7762000002</v>
      </c>
      <c r="Q10" s="193">
        <v>-3464269.7762000002</v>
      </c>
      <c r="R10" s="193">
        <v>-3464269.7762000002</v>
      </c>
      <c r="S10" s="193">
        <v>-3464269.7762000002</v>
      </c>
      <c r="T10" s="193">
        <v>-3464269.7762000002</v>
      </c>
      <c r="U10" s="193">
        <v>-3464269.7762000002</v>
      </c>
      <c r="V10" s="193">
        <v>-3464269.7762000002</v>
      </c>
      <c r="W10" s="193">
        <v>-3464269.7762000002</v>
      </c>
      <c r="X10" s="193">
        <v>-3464269.7762000002</v>
      </c>
      <c r="Y10" s="193">
        <v>-3464269.7762000002</v>
      </c>
      <c r="Z10" s="193">
        <v>-3464269.7762000002</v>
      </c>
      <c r="AA10" s="193">
        <v>167575293.2516</v>
      </c>
    </row>
    <row r="11" spans="2:27" x14ac:dyDescent="0.2">
      <c r="B11" s="36" t="s">
        <v>82</v>
      </c>
      <c r="C11" s="36"/>
      <c r="D11" s="37"/>
      <c r="E11" s="37"/>
      <c r="F11" s="38" t="s">
        <v>22</v>
      </c>
      <c r="G11" s="192">
        <v>52066175.842751384</v>
      </c>
      <c r="H11" s="193">
        <v>0</v>
      </c>
      <c r="I11" s="193">
        <v>-1455296.8675684792</v>
      </c>
      <c r="J11" s="193">
        <v>-5038634.5396343553</v>
      </c>
      <c r="K11" s="193">
        <v>-25121764.539164022</v>
      </c>
      <c r="L11" s="193">
        <v>-48007021.003067277</v>
      </c>
      <c r="M11" s="193">
        <v>-175494441.1206587</v>
      </c>
      <c r="N11" s="193">
        <v>30397110.479293808</v>
      </c>
      <c r="O11" s="193">
        <v>277149091.00348806</v>
      </c>
      <c r="P11" s="193">
        <v>-4878360.43</v>
      </c>
      <c r="Q11" s="193">
        <v>-4878360.43</v>
      </c>
      <c r="R11" s="193">
        <v>-4878360.43</v>
      </c>
      <c r="S11" s="193">
        <v>-4878360.43</v>
      </c>
      <c r="T11" s="193">
        <v>-4878360.43</v>
      </c>
      <c r="U11" s="193">
        <v>-4878360.43</v>
      </c>
      <c r="V11" s="193">
        <v>-4878360.43</v>
      </c>
      <c r="W11" s="193">
        <v>-4878360.43</v>
      </c>
      <c r="X11" s="193">
        <v>-4878360.43</v>
      </c>
      <c r="Y11" s="193">
        <v>-4878360.43</v>
      </c>
      <c r="Z11" s="193">
        <v>-4878360.43</v>
      </c>
      <c r="AA11" s="193">
        <v>185205668.57519999</v>
      </c>
    </row>
    <row r="12" spans="2:27" x14ac:dyDescent="0.2">
      <c r="B12" s="36" t="s">
        <v>83</v>
      </c>
      <c r="C12" s="36"/>
      <c r="D12" s="37"/>
      <c r="E12" s="37"/>
      <c r="F12" s="38" t="s">
        <v>22</v>
      </c>
      <c r="G12" s="192">
        <v>439174557.08324689</v>
      </c>
      <c r="H12" s="193">
        <v>0</v>
      </c>
      <c r="I12" s="193">
        <v>-1869464.1344279167</v>
      </c>
      <c r="J12" s="193">
        <v>-6458203.4080514833</v>
      </c>
      <c r="K12" s="193">
        <v>-28144553.781892974</v>
      </c>
      <c r="L12" s="193">
        <v>-29979975.472320437</v>
      </c>
      <c r="M12" s="193">
        <v>178537576.77418891</v>
      </c>
      <c r="N12" s="193">
        <v>201571178.69972497</v>
      </c>
      <c r="O12" s="193">
        <v>278835962.24920815</v>
      </c>
      <c r="P12" s="193">
        <v>-3191489.184279921</v>
      </c>
      <c r="Q12" s="193">
        <v>-3144748.9267594423</v>
      </c>
      <c r="R12" s="193">
        <v>-3144748.9267594423</v>
      </c>
      <c r="S12" s="193">
        <v>-3144748.9267594423</v>
      </c>
      <c r="T12" s="193">
        <v>-3144748.9267594423</v>
      </c>
      <c r="U12" s="193">
        <v>-3144748.9267594423</v>
      </c>
      <c r="V12" s="193">
        <v>-3059058.454638565</v>
      </c>
      <c r="W12" s="193">
        <v>-3059058.454638565</v>
      </c>
      <c r="X12" s="193">
        <v>-3059058.454638565</v>
      </c>
      <c r="Y12" s="193">
        <v>-3059058.454638565</v>
      </c>
      <c r="Z12" s="193">
        <v>-3059058.454638565</v>
      </c>
      <c r="AA12" s="193">
        <v>104497690.83204374</v>
      </c>
    </row>
    <row r="13" spans="2:27" x14ac:dyDescent="0.2">
      <c r="B13" s="36" t="s">
        <v>84</v>
      </c>
      <c r="C13" s="36"/>
      <c r="D13" s="37"/>
      <c r="E13" s="37"/>
      <c r="F13" s="38" t="s">
        <v>22</v>
      </c>
      <c r="G13" s="192">
        <v>381351469.70411605</v>
      </c>
      <c r="H13" s="193">
        <v>0</v>
      </c>
      <c r="I13" s="193">
        <v>-1869464.1344279167</v>
      </c>
      <c r="J13" s="193">
        <v>-6458203.4080514833</v>
      </c>
      <c r="K13" s="193">
        <v>-28144553.781892974</v>
      </c>
      <c r="L13" s="193">
        <v>-33695476.472320437</v>
      </c>
      <c r="M13" s="193">
        <v>155587191.77418891</v>
      </c>
      <c r="N13" s="193">
        <v>150015318.69972497</v>
      </c>
      <c r="O13" s="193">
        <v>288777910.24920815</v>
      </c>
      <c r="P13" s="193">
        <v>-4557085.1442799205</v>
      </c>
      <c r="Q13" s="193">
        <v>-4510344.8867594423</v>
      </c>
      <c r="R13" s="193">
        <v>-4510344.8867594423</v>
      </c>
      <c r="S13" s="193">
        <v>-4510344.8867594423</v>
      </c>
      <c r="T13" s="193">
        <v>-4510344.8867594423</v>
      </c>
      <c r="U13" s="193">
        <v>-4510344.8867594423</v>
      </c>
      <c r="V13" s="193">
        <v>-4424654.4146385649</v>
      </c>
      <c r="W13" s="193">
        <v>-4424654.4146385649</v>
      </c>
      <c r="X13" s="193">
        <v>-4424654.4146385649</v>
      </c>
      <c r="Y13" s="193">
        <v>-4424654.4146385649</v>
      </c>
      <c r="Z13" s="193">
        <v>-4424654.4146385649</v>
      </c>
      <c r="AA13" s="193">
        <v>106957522.97204375</v>
      </c>
    </row>
    <row r="14" spans="2:27" x14ac:dyDescent="0.2">
      <c r="B14" s="36" t="s">
        <v>85</v>
      </c>
      <c r="C14" s="36"/>
      <c r="D14" s="37"/>
      <c r="E14" s="37"/>
      <c r="F14" s="38" t="s">
        <v>22</v>
      </c>
      <c r="G14" s="192">
        <v>419183269.48929906</v>
      </c>
      <c r="H14" s="193">
        <v>0</v>
      </c>
      <c r="I14" s="193">
        <v>-1619195.7017135145</v>
      </c>
      <c r="J14" s="193">
        <v>-7989080.5661114417</v>
      </c>
      <c r="K14" s="193">
        <v>-25492487.69189284</v>
      </c>
      <c r="L14" s="193">
        <v>-36205315.664745137</v>
      </c>
      <c r="M14" s="193">
        <v>174030394.99235901</v>
      </c>
      <c r="N14" s="193">
        <v>153442189.08752498</v>
      </c>
      <c r="O14" s="193">
        <v>289732836.63700813</v>
      </c>
      <c r="P14" s="193">
        <v>-3375166.5164799206</v>
      </c>
      <c r="Q14" s="193">
        <v>-3328426.2589594419</v>
      </c>
      <c r="R14" s="193">
        <v>-3328426.2589594419</v>
      </c>
      <c r="S14" s="193">
        <v>-3328426.2589594419</v>
      </c>
      <c r="T14" s="193">
        <v>-3328426.2589594419</v>
      </c>
      <c r="U14" s="193">
        <v>-3328426.2589594419</v>
      </c>
      <c r="V14" s="193">
        <v>-3242735.786838565</v>
      </c>
      <c r="W14" s="193">
        <v>-3242735.786838565</v>
      </c>
      <c r="X14" s="193">
        <v>-3242735.786838565</v>
      </c>
      <c r="Y14" s="193">
        <v>-3242735.786838565</v>
      </c>
      <c r="Z14" s="193">
        <v>-3242735.786838565</v>
      </c>
      <c r="AA14" s="193">
        <v>148190563.00384375</v>
      </c>
    </row>
    <row r="15" spans="2:27" x14ac:dyDescent="0.2">
      <c r="B15" s="36" t="s">
        <v>101</v>
      </c>
      <c r="C15" s="36"/>
      <c r="D15" s="37"/>
      <c r="E15" s="37"/>
      <c r="F15" s="38" t="s">
        <v>22</v>
      </c>
      <c r="G15" s="192">
        <v>534238309.27718759</v>
      </c>
      <c r="H15" s="193" t="s">
        <v>179</v>
      </c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3"/>
      <c r="Y15" s="193"/>
      <c r="Z15" s="193"/>
      <c r="AA15" s="193"/>
    </row>
    <row r="16" spans="2:27" x14ac:dyDescent="0.2">
      <c r="B16" s="36" t="s">
        <v>102</v>
      </c>
      <c r="C16" s="36"/>
      <c r="D16" s="37"/>
      <c r="E16" s="37"/>
      <c r="F16" s="38" t="s">
        <v>22</v>
      </c>
      <c r="G16" s="192">
        <v>566944357.36832452</v>
      </c>
      <c r="H16" s="193" t="s">
        <v>179</v>
      </c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3"/>
      <c r="Y16" s="193"/>
      <c r="Z16" s="193"/>
      <c r="AA16" s="193"/>
    </row>
    <row r="17" spans="2:27" x14ac:dyDescent="0.2">
      <c r="N17" s="66"/>
      <c r="O17" s="66"/>
      <c r="P17" s="66"/>
      <c r="Q17" s="66"/>
      <c r="R17" s="66"/>
      <c r="S17" s="66"/>
      <c r="T17" s="66"/>
      <c r="U17" s="66"/>
      <c r="V17" s="66"/>
      <c r="W17" s="66"/>
      <c r="X17" s="66"/>
      <c r="Y17" s="66"/>
      <c r="Z17" s="66"/>
      <c r="AA17" s="66"/>
    </row>
    <row r="18" spans="2:27" x14ac:dyDescent="0.2">
      <c r="P18" s="66"/>
      <c r="Q18" s="66"/>
      <c r="R18" s="66"/>
      <c r="S18" s="66"/>
      <c r="T18" s="66"/>
      <c r="U18" s="66"/>
      <c r="V18" s="66"/>
      <c r="W18" s="66"/>
      <c r="X18" s="66"/>
      <c r="Y18" s="66"/>
      <c r="Z18" s="66"/>
      <c r="AA18" s="66"/>
    </row>
    <row r="19" spans="2:27" ht="15" x14ac:dyDescent="0.25">
      <c r="B19" s="29" t="s">
        <v>45</v>
      </c>
      <c r="C19" s="29"/>
      <c r="D19" s="30"/>
      <c r="E19" s="30"/>
      <c r="F19" s="6"/>
      <c r="G19" s="19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</row>
    <row r="20" spans="2:27" ht="15" x14ac:dyDescent="0.25">
      <c r="B20" s="33" t="s">
        <v>21</v>
      </c>
      <c r="C20" s="33" t="s">
        <v>87</v>
      </c>
      <c r="D20" s="33" t="s">
        <v>43</v>
      </c>
      <c r="E20" s="34" t="s">
        <v>44</v>
      </c>
      <c r="F20" s="34" t="s">
        <v>13</v>
      </c>
      <c r="G20" s="35" t="s">
        <v>41</v>
      </c>
      <c r="H20" s="35">
        <v>2022</v>
      </c>
      <c r="I20" s="35">
        <v>2023</v>
      </c>
      <c r="J20" s="35">
        <v>2024</v>
      </c>
      <c r="K20" s="35">
        <v>2025</v>
      </c>
      <c r="L20" s="35">
        <v>2026</v>
      </c>
      <c r="M20" s="35">
        <v>2027</v>
      </c>
      <c r="N20" s="35">
        <v>2028</v>
      </c>
      <c r="O20" s="35">
        <v>2029</v>
      </c>
      <c r="P20" s="35">
        <v>2030</v>
      </c>
      <c r="Q20" s="35">
        <v>2031</v>
      </c>
      <c r="R20" s="35">
        <v>2032</v>
      </c>
      <c r="S20" s="35">
        <v>2033</v>
      </c>
      <c r="T20" s="35">
        <v>2034</v>
      </c>
      <c r="U20" s="35">
        <v>2035</v>
      </c>
      <c r="V20" s="35">
        <v>2036</v>
      </c>
      <c r="W20" s="35">
        <v>2037</v>
      </c>
      <c r="X20" s="35">
        <v>2038</v>
      </c>
      <c r="Y20" s="35">
        <v>2039</v>
      </c>
      <c r="Z20" s="35">
        <v>2040</v>
      </c>
      <c r="AA20" s="35">
        <v>2041</v>
      </c>
    </row>
    <row r="21" spans="2:27" x14ac:dyDescent="0.2">
      <c r="B21" s="36" t="s">
        <v>77</v>
      </c>
      <c r="C21" s="97">
        <v>1</v>
      </c>
      <c r="D21" s="36" t="s">
        <v>88</v>
      </c>
      <c r="E21" s="40">
        <v>1</v>
      </c>
      <c r="F21" s="38" t="s">
        <v>22</v>
      </c>
      <c r="G21" s="44">
        <v>-5404727.9612332955</v>
      </c>
      <c r="H21" s="39">
        <v>0</v>
      </c>
      <c r="I21" s="39">
        <v>-579744.03857938503</v>
      </c>
      <c r="J21" s="39">
        <v>-3465484.9208479729</v>
      </c>
      <c r="K21" s="39">
        <v>-4126950.7705726419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4903307.8379999995</v>
      </c>
    </row>
    <row r="22" spans="2:27" x14ac:dyDescent="0.2">
      <c r="B22" s="36" t="s">
        <v>77</v>
      </c>
      <c r="C22" s="97">
        <v>1</v>
      </c>
      <c r="D22" s="36" t="s">
        <v>89</v>
      </c>
      <c r="E22" s="40">
        <v>1</v>
      </c>
      <c r="F22" s="38" t="s">
        <v>22</v>
      </c>
      <c r="G22" s="44">
        <v>-33495155.764936984</v>
      </c>
      <c r="H22" s="39">
        <v>0</v>
      </c>
      <c r="I22" s="39">
        <v>-466189.59497212601</v>
      </c>
      <c r="J22" s="39">
        <v>-1313773.9490020026</v>
      </c>
      <c r="K22" s="39">
        <v>-49169718.686025873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27658398.924857143</v>
      </c>
    </row>
    <row r="23" spans="2:27" x14ac:dyDescent="0.2">
      <c r="B23" s="36" t="s">
        <v>77</v>
      </c>
      <c r="C23" s="97">
        <v>1</v>
      </c>
      <c r="D23" s="36" t="s">
        <v>180</v>
      </c>
      <c r="E23" s="40">
        <v>1</v>
      </c>
      <c r="F23" s="38" t="s">
        <v>22</v>
      </c>
      <c r="G23" s="44">
        <v>-12134190.472317379</v>
      </c>
      <c r="H23" s="39">
        <v>0</v>
      </c>
      <c r="I23" s="39">
        <v>-1270571.3166956617</v>
      </c>
      <c r="J23" s="39">
        <v>-6682283.4849144164</v>
      </c>
      <c r="K23" s="39">
        <v>-10480304.218389921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11059895.412</v>
      </c>
    </row>
    <row r="24" spans="2:27" x14ac:dyDescent="0.2">
      <c r="B24" s="36" t="s">
        <v>77</v>
      </c>
      <c r="C24" s="97">
        <v>1</v>
      </c>
      <c r="D24" s="36" t="s">
        <v>94</v>
      </c>
      <c r="E24" s="40">
        <v>1</v>
      </c>
      <c r="F24" s="38" t="s">
        <v>22</v>
      </c>
      <c r="G24" s="44">
        <v>-20350891.143120922</v>
      </c>
      <c r="H24" s="39">
        <v>0</v>
      </c>
      <c r="I24" s="39">
        <v>-188539.39455540397</v>
      </c>
      <c r="J24" s="39">
        <v>-188024.26439919381</v>
      </c>
      <c r="K24" s="39">
        <v>-536844.22945574194</v>
      </c>
      <c r="L24" s="39">
        <v>-590933.40239746624</v>
      </c>
      <c r="M24" s="39">
        <v>-27683721.360028334</v>
      </c>
      <c r="N24" s="39">
        <v>-9079106.7091638595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24053649.311999999</v>
      </c>
    </row>
    <row r="25" spans="2:27" x14ac:dyDescent="0.2">
      <c r="B25" s="36" t="s">
        <v>77</v>
      </c>
      <c r="C25" s="97">
        <v>1</v>
      </c>
      <c r="D25" s="36" t="s">
        <v>103</v>
      </c>
      <c r="E25" s="40">
        <v>1</v>
      </c>
      <c r="F25" s="38" t="s">
        <v>22</v>
      </c>
      <c r="G25" s="44">
        <v>-86205869.10099721</v>
      </c>
      <c r="H25" s="39">
        <v>0</v>
      </c>
      <c r="I25" s="39">
        <v>-906966.40078296058</v>
      </c>
      <c r="J25" s="39">
        <v>-1440809.2298419061</v>
      </c>
      <c r="K25" s="39">
        <v>-2842677.6499011675</v>
      </c>
      <c r="L25" s="39">
        <v>-97336044.236534461</v>
      </c>
      <c r="M25" s="39">
        <v>-46156518.182939507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89209809.419999987</v>
      </c>
    </row>
    <row r="26" spans="2:27" x14ac:dyDescent="0.2">
      <c r="B26" s="36" t="s">
        <v>77</v>
      </c>
      <c r="C26" s="97">
        <v>2</v>
      </c>
      <c r="D26" s="36" t="s">
        <v>181</v>
      </c>
      <c r="E26" s="40">
        <v>1</v>
      </c>
      <c r="F26" s="38" t="s">
        <v>22</v>
      </c>
      <c r="G26" s="44">
        <v>-8884281.8121334724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-1047577.20644427</v>
      </c>
      <c r="N26" s="39">
        <v>-6968417.1091164565</v>
      </c>
      <c r="O26" s="39">
        <v>-11645069.154439274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13762744.429</v>
      </c>
    </row>
    <row r="27" spans="2:27" x14ac:dyDescent="0.2">
      <c r="B27" s="36" t="s">
        <v>78</v>
      </c>
      <c r="C27" s="97">
        <v>1</v>
      </c>
      <c r="D27" s="36" t="s">
        <v>88</v>
      </c>
      <c r="E27" s="40">
        <v>1</v>
      </c>
      <c r="F27" s="38" t="s">
        <v>22</v>
      </c>
      <c r="G27" s="44">
        <v>-5404727.9612332955</v>
      </c>
      <c r="H27" s="39">
        <v>0</v>
      </c>
      <c r="I27" s="39">
        <v>-579744.03857938503</v>
      </c>
      <c r="J27" s="39">
        <v>-3465484.9208479729</v>
      </c>
      <c r="K27" s="39">
        <v>-4126950.7705726419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4903307.8379999995</v>
      </c>
    </row>
    <row r="28" spans="2:27" x14ac:dyDescent="0.2">
      <c r="B28" s="36" t="s">
        <v>78</v>
      </c>
      <c r="C28" s="97">
        <v>1</v>
      </c>
      <c r="D28" s="36" t="s">
        <v>89</v>
      </c>
      <c r="E28" s="40">
        <v>1</v>
      </c>
      <c r="F28" s="38" t="s">
        <v>22</v>
      </c>
      <c r="G28" s="44">
        <v>-33495155.764936984</v>
      </c>
      <c r="H28" s="39">
        <v>0</v>
      </c>
      <c r="I28" s="39">
        <v>-466189.59497212601</v>
      </c>
      <c r="J28" s="39">
        <v>-1313773.9490020026</v>
      </c>
      <c r="K28" s="39">
        <v>-49169718.686025873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27658398.924857143</v>
      </c>
    </row>
    <row r="29" spans="2:27" x14ac:dyDescent="0.2">
      <c r="B29" s="36" t="s">
        <v>78</v>
      </c>
      <c r="C29" s="97">
        <v>1</v>
      </c>
      <c r="D29" s="36" t="s">
        <v>180</v>
      </c>
      <c r="E29" s="40">
        <v>1</v>
      </c>
      <c r="F29" s="38" t="s">
        <v>22</v>
      </c>
      <c r="G29" s="44">
        <v>-12134190.472317379</v>
      </c>
      <c r="H29" s="39">
        <v>0</v>
      </c>
      <c r="I29" s="39">
        <v>-1270571.3166956617</v>
      </c>
      <c r="J29" s="39">
        <v>-6682283.4849144164</v>
      </c>
      <c r="K29" s="39">
        <v>-10480304.218389921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11059895.412</v>
      </c>
    </row>
    <row r="30" spans="2:27" x14ac:dyDescent="0.2">
      <c r="B30" s="36" t="s">
        <v>78</v>
      </c>
      <c r="C30" s="97">
        <v>1</v>
      </c>
      <c r="D30" s="36" t="s">
        <v>90</v>
      </c>
      <c r="E30" s="40">
        <v>1</v>
      </c>
      <c r="F30" s="38" t="s">
        <v>22</v>
      </c>
      <c r="G30" s="44">
        <v>-23101119.599635266</v>
      </c>
      <c r="H30" s="39">
        <v>0</v>
      </c>
      <c r="I30" s="39">
        <v>-258001.2811126766</v>
      </c>
      <c r="J30" s="39">
        <v>-500494.29239503137</v>
      </c>
      <c r="K30" s="39">
        <v>-808645.70799982001</v>
      </c>
      <c r="L30" s="39">
        <v>-36700028.07849247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21866953.920000002</v>
      </c>
    </row>
    <row r="31" spans="2:27" x14ac:dyDescent="0.2">
      <c r="B31" s="36" t="s">
        <v>78</v>
      </c>
      <c r="C31" s="97">
        <v>2</v>
      </c>
      <c r="D31" s="36" t="s">
        <v>91</v>
      </c>
      <c r="E31" s="40">
        <v>1</v>
      </c>
      <c r="F31" s="38" t="s">
        <v>22</v>
      </c>
      <c r="G31" s="44">
        <v>-49795048.514713943</v>
      </c>
      <c r="H31" s="39">
        <v>0</v>
      </c>
      <c r="I31" s="39">
        <v>0</v>
      </c>
      <c r="J31" s="39">
        <v>-2908464</v>
      </c>
      <c r="K31" s="39">
        <v>-8324816</v>
      </c>
      <c r="L31" s="39">
        <v>-14915149</v>
      </c>
      <c r="M31" s="39">
        <v>-28412076</v>
      </c>
      <c r="N31" s="39">
        <v>-40615937</v>
      </c>
      <c r="O31" s="39">
        <v>-7298300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77880803.920000002</v>
      </c>
    </row>
    <row r="32" spans="2:27" x14ac:dyDescent="0.2">
      <c r="B32" s="36" t="s">
        <v>79</v>
      </c>
      <c r="C32" s="97">
        <v>1</v>
      </c>
      <c r="D32" s="36" t="s">
        <v>88</v>
      </c>
      <c r="E32" s="40">
        <v>1</v>
      </c>
      <c r="F32" s="38" t="s">
        <v>22</v>
      </c>
      <c r="G32" s="44">
        <v>-5404727.9612332955</v>
      </c>
      <c r="H32" s="39">
        <v>0</v>
      </c>
      <c r="I32" s="39">
        <v>-579744.03857938503</v>
      </c>
      <c r="J32" s="39">
        <v>-3465484.9208479729</v>
      </c>
      <c r="K32" s="39">
        <v>-4126950.7705726419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4903307.8379999995</v>
      </c>
    </row>
    <row r="33" spans="2:27" x14ac:dyDescent="0.2">
      <c r="B33" s="36" t="s">
        <v>79</v>
      </c>
      <c r="C33" s="97">
        <v>1</v>
      </c>
      <c r="D33" s="36" t="s">
        <v>92</v>
      </c>
      <c r="E33" s="40">
        <v>1</v>
      </c>
      <c r="F33" s="38" t="s">
        <v>22</v>
      </c>
      <c r="G33" s="44">
        <v>-25296134.442077458</v>
      </c>
      <c r="H33" s="39">
        <v>0</v>
      </c>
      <c r="I33" s="39">
        <v>-304770.17797596147</v>
      </c>
      <c r="J33" s="39">
        <v>-540678.40015691228</v>
      </c>
      <c r="K33" s="39">
        <v>-15488846.529705403</v>
      </c>
      <c r="L33" s="39">
        <v>-11723872.498268411</v>
      </c>
      <c r="M33" s="39">
        <v>-17921537.278582022</v>
      </c>
      <c r="N33" s="39">
        <v>-999822.98531129595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34764850.623800002</v>
      </c>
    </row>
    <row r="34" spans="2:27" x14ac:dyDescent="0.2">
      <c r="B34" s="36" t="s">
        <v>79</v>
      </c>
      <c r="C34" s="97">
        <v>1</v>
      </c>
      <c r="D34" s="36" t="s">
        <v>104</v>
      </c>
      <c r="E34" s="40">
        <v>1</v>
      </c>
      <c r="F34" s="38" t="s">
        <v>22</v>
      </c>
      <c r="G34" s="44">
        <v>-28614050.366235998</v>
      </c>
      <c r="H34" s="39">
        <v>0</v>
      </c>
      <c r="I34" s="39">
        <v>-290073.52279134013</v>
      </c>
      <c r="J34" s="39">
        <v>-384387.044076366</v>
      </c>
      <c r="K34" s="39">
        <v>-909168.76573292306</v>
      </c>
      <c r="L34" s="39">
        <v>-11910563.816729208</v>
      </c>
      <c r="M34" s="39">
        <v>-37455489.060670167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30569809.326000005</v>
      </c>
    </row>
    <row r="35" spans="2:27" x14ac:dyDescent="0.2">
      <c r="B35" s="36" t="s">
        <v>79</v>
      </c>
      <c r="C35" s="97">
        <v>1</v>
      </c>
      <c r="D35" s="36" t="s">
        <v>94</v>
      </c>
      <c r="E35" s="40">
        <v>1</v>
      </c>
      <c r="F35" s="38" t="s">
        <v>22</v>
      </c>
      <c r="G35" s="44">
        <v>-19606303.197705664</v>
      </c>
      <c r="H35" s="39">
        <v>0</v>
      </c>
      <c r="I35" s="39">
        <v>-175072.30380196718</v>
      </c>
      <c r="J35" s="39">
        <v>-174593.9649649433</v>
      </c>
      <c r="K35" s="39">
        <v>-436997.40649483353</v>
      </c>
      <c r="L35" s="39">
        <v>-548723.87659869378</v>
      </c>
      <c r="M35" s="39">
        <v>-9553535.5043889992</v>
      </c>
      <c r="N35" s="39">
        <v>-27378246.323750563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24053649.324571427</v>
      </c>
    </row>
    <row r="36" spans="2:27" x14ac:dyDescent="0.2">
      <c r="B36" s="36" t="s">
        <v>79</v>
      </c>
      <c r="C36" s="97">
        <v>2</v>
      </c>
      <c r="D36" s="36" t="s">
        <v>182</v>
      </c>
      <c r="E36" s="40">
        <v>1</v>
      </c>
      <c r="F36" s="38" t="s">
        <v>22</v>
      </c>
      <c r="G36" s="44">
        <v>-8884281.5878318828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-1047577</v>
      </c>
      <c r="N36" s="39">
        <v>-6968417</v>
      </c>
      <c r="O36" s="39">
        <v>-11645069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13762744.1</v>
      </c>
    </row>
    <row r="37" spans="2:27" x14ac:dyDescent="0.2">
      <c r="B37" s="36" t="s">
        <v>80</v>
      </c>
      <c r="C37" s="97">
        <v>1</v>
      </c>
      <c r="D37" s="36" t="s">
        <v>88</v>
      </c>
      <c r="E37" s="40">
        <v>1</v>
      </c>
      <c r="F37" s="38" t="s">
        <v>22</v>
      </c>
      <c r="G37" s="44">
        <v>-5404727.9612332955</v>
      </c>
      <c r="H37" s="39">
        <v>0</v>
      </c>
      <c r="I37" s="39">
        <v>-579744.03857938503</v>
      </c>
      <c r="J37" s="39">
        <v>-3465484.9208479729</v>
      </c>
      <c r="K37" s="39">
        <v>-4126950.7705726419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4903307.8379999995</v>
      </c>
    </row>
    <row r="38" spans="2:27" x14ac:dyDescent="0.2">
      <c r="B38" s="36" t="s">
        <v>80</v>
      </c>
      <c r="C38" s="97">
        <v>1</v>
      </c>
      <c r="D38" s="36" t="s">
        <v>93</v>
      </c>
      <c r="E38" s="40">
        <v>1</v>
      </c>
      <c r="F38" s="38" t="s">
        <v>22</v>
      </c>
      <c r="G38" s="44">
        <v>-32682099.466623213</v>
      </c>
      <c r="H38" s="39">
        <v>0</v>
      </c>
      <c r="I38" s="39">
        <v>-320034.00319034554</v>
      </c>
      <c r="J38" s="39">
        <v>-571518.41881557018</v>
      </c>
      <c r="K38" s="39">
        <v>-15432611.182071161</v>
      </c>
      <c r="L38" s="39">
        <v>-12294119.00112237</v>
      </c>
      <c r="M38" s="39">
        <v>-28721538.835559972</v>
      </c>
      <c r="N38" s="39">
        <v>-4730669.92924059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45932163.613800004</v>
      </c>
    </row>
    <row r="39" spans="2:27" x14ac:dyDescent="0.2">
      <c r="B39" s="36" t="s">
        <v>80</v>
      </c>
      <c r="C39" s="97">
        <v>1</v>
      </c>
      <c r="D39" s="36" t="s">
        <v>94</v>
      </c>
      <c r="E39" s="40">
        <v>1</v>
      </c>
      <c r="F39" s="38" t="s">
        <v>22</v>
      </c>
      <c r="G39" s="44">
        <v>-21491374.717948582</v>
      </c>
      <c r="H39" s="39">
        <v>0</v>
      </c>
      <c r="I39" s="39">
        <v>-217867.75124798404</v>
      </c>
      <c r="J39" s="39">
        <v>-288704.54149661015</v>
      </c>
      <c r="K39" s="39">
        <v>-682856.38413200434</v>
      </c>
      <c r="L39" s="39">
        <v>-8945758.6970111839</v>
      </c>
      <c r="M39" s="39">
        <v>-28131982.006112218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22960301.628000002</v>
      </c>
    </row>
    <row r="40" spans="2:27" x14ac:dyDescent="0.2">
      <c r="B40" s="36" t="s">
        <v>80</v>
      </c>
      <c r="C40" s="97">
        <v>2</v>
      </c>
      <c r="D40" s="36" t="s">
        <v>182</v>
      </c>
      <c r="E40" s="40">
        <v>1</v>
      </c>
      <c r="F40" s="38" t="s">
        <v>22</v>
      </c>
      <c r="G40" s="44">
        <v>-8884281.5878318828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-1047577</v>
      </c>
      <c r="N40" s="39">
        <v>-6968417</v>
      </c>
      <c r="O40" s="39">
        <v>-11645069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13762744.1</v>
      </c>
    </row>
    <row r="41" spans="2:27" x14ac:dyDescent="0.2">
      <c r="B41" s="36" t="s">
        <v>81</v>
      </c>
      <c r="C41" s="97">
        <v>1</v>
      </c>
      <c r="D41" s="36" t="s">
        <v>88</v>
      </c>
      <c r="E41" s="40">
        <v>1</v>
      </c>
      <c r="F41" s="38" t="s">
        <v>22</v>
      </c>
      <c r="G41" s="44">
        <v>-5404727.9612332955</v>
      </c>
      <c r="H41" s="39">
        <v>0</v>
      </c>
      <c r="I41" s="39">
        <v>-579744.03857938503</v>
      </c>
      <c r="J41" s="39">
        <v>-3465484.9208479729</v>
      </c>
      <c r="K41" s="39">
        <v>-4126950.7705726419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4903307.8379999995</v>
      </c>
    </row>
    <row r="42" spans="2:27" x14ac:dyDescent="0.2">
      <c r="B42" s="36" t="s">
        <v>81</v>
      </c>
      <c r="C42" s="97">
        <v>1</v>
      </c>
      <c r="D42" s="36" t="s">
        <v>92</v>
      </c>
      <c r="E42" s="40">
        <v>1</v>
      </c>
      <c r="F42" s="38" t="s">
        <v>22</v>
      </c>
      <c r="G42" s="44">
        <v>-25281759.069578439</v>
      </c>
      <c r="H42" s="39">
        <v>0</v>
      </c>
      <c r="I42" s="39">
        <v>-299740.73526295705</v>
      </c>
      <c r="J42" s="39">
        <v>-530361.4973238518</v>
      </c>
      <c r="K42" s="39">
        <v>-15403787.34308215</v>
      </c>
      <c r="L42" s="39">
        <v>-11638033.097689155</v>
      </c>
      <c r="M42" s="39">
        <v>-18079886.685879432</v>
      </c>
      <c r="N42" s="39">
        <v>-1027718.5107624519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34764850.623799995</v>
      </c>
    </row>
    <row r="43" spans="2:27" x14ac:dyDescent="0.2">
      <c r="B43" s="36" t="s">
        <v>81</v>
      </c>
      <c r="C43" s="97">
        <v>1</v>
      </c>
      <c r="D43" s="36" t="s">
        <v>95</v>
      </c>
      <c r="E43" s="40">
        <v>1</v>
      </c>
      <c r="F43" s="38" t="s">
        <v>22</v>
      </c>
      <c r="G43" s="44">
        <v>-28614050.366235998</v>
      </c>
      <c r="H43" s="39">
        <v>0</v>
      </c>
      <c r="I43" s="39">
        <v>-290073.52279134013</v>
      </c>
      <c r="J43" s="39">
        <v>-384387.044076366</v>
      </c>
      <c r="K43" s="39">
        <v>-909168.76573292306</v>
      </c>
      <c r="L43" s="39">
        <v>-11910563.816729208</v>
      </c>
      <c r="M43" s="39">
        <v>-37455489.060670167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30569809.326000005</v>
      </c>
    </row>
    <row r="44" spans="2:27" x14ac:dyDescent="0.2">
      <c r="B44" s="36" t="s">
        <v>81</v>
      </c>
      <c r="C44" s="97">
        <v>2</v>
      </c>
      <c r="D44" s="36" t="s">
        <v>96</v>
      </c>
      <c r="E44" s="40">
        <v>1</v>
      </c>
      <c r="F44" s="38" t="s">
        <v>22</v>
      </c>
      <c r="G44" s="44">
        <v>-32730786.842490084</v>
      </c>
      <c r="H44" s="39">
        <v>0</v>
      </c>
      <c r="I44" s="39">
        <v>0</v>
      </c>
      <c r="J44" s="39">
        <v>-2061255</v>
      </c>
      <c r="K44" s="39">
        <v>-5874755</v>
      </c>
      <c r="L44" s="39">
        <v>-11012628</v>
      </c>
      <c r="M44" s="39">
        <v>-13927173</v>
      </c>
      <c r="N44" s="39">
        <v>-32722750</v>
      </c>
      <c r="O44" s="39">
        <v>-1513538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51005195.240000002</v>
      </c>
    </row>
    <row r="45" spans="2:27" x14ac:dyDescent="0.2">
      <c r="B45" s="36" t="s">
        <v>82</v>
      </c>
      <c r="C45" s="97">
        <v>1</v>
      </c>
      <c r="D45" s="36" t="s">
        <v>88</v>
      </c>
      <c r="E45" s="40">
        <v>1</v>
      </c>
      <c r="F45" s="38" t="s">
        <v>22</v>
      </c>
      <c r="G45" s="44">
        <v>-5404727.9612332955</v>
      </c>
      <c r="H45" s="39">
        <v>0</v>
      </c>
      <c r="I45" s="39">
        <v>-579744.03857938503</v>
      </c>
      <c r="J45" s="39">
        <v>-3465484.9208479729</v>
      </c>
      <c r="K45" s="39">
        <v>-4126950.7705726419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4903307.8379999995</v>
      </c>
    </row>
    <row r="46" spans="2:27" x14ac:dyDescent="0.2">
      <c r="B46" s="36" t="s">
        <v>82</v>
      </c>
      <c r="C46" s="97">
        <v>1</v>
      </c>
      <c r="D46" s="36" t="s">
        <v>97</v>
      </c>
      <c r="E46" s="40">
        <v>1</v>
      </c>
      <c r="F46" s="38" t="s">
        <v>22</v>
      </c>
      <c r="G46" s="44">
        <v>-65667236.383933865</v>
      </c>
      <c r="H46" s="39">
        <v>0</v>
      </c>
      <c r="I46" s="39">
        <v>-367611.55494976975</v>
      </c>
      <c r="J46" s="39">
        <v>-900058.03321340622</v>
      </c>
      <c r="K46" s="39">
        <v>-19402788.618726451</v>
      </c>
      <c r="L46" s="39">
        <v>-18887254.89472688</v>
      </c>
      <c r="M46" s="39">
        <v>-84355949.459276319</v>
      </c>
      <c r="N46" s="39">
        <v>-2954264.6191071668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93882266.113199994</v>
      </c>
    </row>
    <row r="47" spans="2:27" x14ac:dyDescent="0.2">
      <c r="B47" s="36" t="s">
        <v>82</v>
      </c>
      <c r="C47" s="97">
        <v>1</v>
      </c>
      <c r="D47" s="36" t="s">
        <v>104</v>
      </c>
      <c r="E47" s="40">
        <v>1</v>
      </c>
      <c r="F47" s="38" t="s">
        <v>22</v>
      </c>
      <c r="G47" s="44">
        <v>-28614050.366235998</v>
      </c>
      <c r="H47" s="39">
        <v>0</v>
      </c>
      <c r="I47" s="39">
        <v>-290073.52279134013</v>
      </c>
      <c r="J47" s="39">
        <v>-384387.044076366</v>
      </c>
      <c r="K47" s="39">
        <v>-909168.76573292306</v>
      </c>
      <c r="L47" s="39">
        <v>-11910563.816729208</v>
      </c>
      <c r="M47" s="39">
        <v>-37455489.060670167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30569809.326000005</v>
      </c>
    </row>
    <row r="48" spans="2:27" x14ac:dyDescent="0.2">
      <c r="B48" s="36" t="s">
        <v>82</v>
      </c>
      <c r="C48" s="97">
        <v>1</v>
      </c>
      <c r="D48" s="36" t="s">
        <v>94</v>
      </c>
      <c r="E48" s="40">
        <v>1</v>
      </c>
      <c r="F48" s="38" t="s">
        <v>22</v>
      </c>
      <c r="G48" s="44">
        <v>-21491374.717948582</v>
      </c>
      <c r="H48" s="39">
        <v>0</v>
      </c>
      <c r="I48" s="39">
        <v>-217867.75124798404</v>
      </c>
      <c r="J48" s="39">
        <v>-288704.54149661015</v>
      </c>
      <c r="K48" s="39">
        <v>-682856.38413200434</v>
      </c>
      <c r="L48" s="39">
        <v>-8945758.6970111839</v>
      </c>
      <c r="M48" s="39">
        <v>-28131982.006112218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22960301.628000002</v>
      </c>
    </row>
    <row r="49" spans="2:27" x14ac:dyDescent="0.2">
      <c r="B49" s="36" t="s">
        <v>82</v>
      </c>
      <c r="C49" s="97">
        <v>2</v>
      </c>
      <c r="D49" s="36" t="s">
        <v>182</v>
      </c>
      <c r="E49" s="40">
        <v>1</v>
      </c>
      <c r="F49" s="38" t="s">
        <v>22</v>
      </c>
      <c r="G49" s="44">
        <v>-8884281.5878318828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-1047577</v>
      </c>
      <c r="N49" s="39">
        <v>-6968417</v>
      </c>
      <c r="O49" s="39">
        <v>-11645069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13762744.1</v>
      </c>
    </row>
    <row r="50" spans="2:27" x14ac:dyDescent="0.2">
      <c r="B50" s="36" t="s">
        <v>83</v>
      </c>
      <c r="C50" s="97">
        <v>1</v>
      </c>
      <c r="D50" s="36" t="s">
        <v>88</v>
      </c>
      <c r="E50" s="40">
        <v>1</v>
      </c>
      <c r="F50" s="38" t="s">
        <v>22</v>
      </c>
      <c r="G50" s="44">
        <v>-5404727.9612332955</v>
      </c>
      <c r="H50" s="39">
        <v>0</v>
      </c>
      <c r="I50" s="39">
        <v>-579744.03857938503</v>
      </c>
      <c r="J50" s="39">
        <v>-3465484.9208479729</v>
      </c>
      <c r="K50" s="39">
        <v>-4126950.7705726419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4903307.8379999995</v>
      </c>
    </row>
    <row r="51" spans="2:27" x14ac:dyDescent="0.2">
      <c r="B51" s="36" t="s">
        <v>83</v>
      </c>
      <c r="C51" s="97">
        <v>1</v>
      </c>
      <c r="D51" s="36" t="s">
        <v>98</v>
      </c>
      <c r="E51" s="40">
        <v>1</v>
      </c>
      <c r="F51" s="38" t="s">
        <v>22</v>
      </c>
      <c r="G51" s="44">
        <v>-53440543.680065125</v>
      </c>
      <c r="H51" s="39">
        <v>0</v>
      </c>
      <c r="I51" s="39">
        <v>-1066900.8057372684</v>
      </c>
      <c r="J51" s="39">
        <v>-2677884.0458039651</v>
      </c>
      <c r="K51" s="39">
        <v>-23319227.172129486</v>
      </c>
      <c r="L51" s="39">
        <v>-66799537.236329287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65704484.482000008</v>
      </c>
    </row>
    <row r="52" spans="2:27" x14ac:dyDescent="0.2">
      <c r="B52" s="36" t="s">
        <v>83</v>
      </c>
      <c r="C52" s="97">
        <v>1</v>
      </c>
      <c r="D52" s="36" t="s">
        <v>94</v>
      </c>
      <c r="E52" s="40">
        <v>1</v>
      </c>
      <c r="F52" s="38" t="s">
        <v>22</v>
      </c>
      <c r="G52" s="44">
        <v>-21661772.217509791</v>
      </c>
      <c r="H52" s="39">
        <v>0</v>
      </c>
      <c r="I52" s="39">
        <v>-222819.29011126328</v>
      </c>
      <c r="J52" s="39">
        <v>-314834.44139954529</v>
      </c>
      <c r="K52" s="39">
        <v>-698375.83919084549</v>
      </c>
      <c r="L52" s="39">
        <v>-12858725.581528237</v>
      </c>
      <c r="M52" s="39">
        <v>-24172414.217770107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22960301.622000001</v>
      </c>
    </row>
    <row r="53" spans="2:27" x14ac:dyDescent="0.2">
      <c r="B53" s="36" t="s">
        <v>83</v>
      </c>
      <c r="C53" s="97">
        <v>2</v>
      </c>
      <c r="D53" s="36" t="s">
        <v>183</v>
      </c>
      <c r="E53" s="40">
        <v>1</v>
      </c>
      <c r="F53" s="38" t="s">
        <v>22</v>
      </c>
      <c r="G53" s="44">
        <v>-8884281.5878318828</v>
      </c>
      <c r="H53" s="39">
        <v>0</v>
      </c>
      <c r="I53" s="39">
        <v>0</v>
      </c>
      <c r="J53" s="39">
        <v>0</v>
      </c>
      <c r="K53" s="39">
        <v>0</v>
      </c>
      <c r="L53" s="39">
        <v>0</v>
      </c>
      <c r="M53" s="39">
        <v>-1047577</v>
      </c>
      <c r="N53" s="39">
        <v>-6968417</v>
      </c>
      <c r="O53" s="39">
        <v>-11645069</v>
      </c>
      <c r="P53" s="39">
        <v>0</v>
      </c>
      <c r="Q53" s="39">
        <v>0</v>
      </c>
      <c r="R53" s="39">
        <v>0</v>
      </c>
      <c r="S53" s="39">
        <v>0</v>
      </c>
      <c r="T53" s="39">
        <v>0</v>
      </c>
      <c r="U53" s="39">
        <v>0</v>
      </c>
      <c r="V53" s="39">
        <v>0</v>
      </c>
      <c r="W53" s="39">
        <v>0</v>
      </c>
      <c r="X53" s="39">
        <v>0</v>
      </c>
      <c r="Y53" s="39">
        <v>0</v>
      </c>
      <c r="Z53" s="39">
        <v>0</v>
      </c>
      <c r="AA53" s="39">
        <v>13762744.1</v>
      </c>
    </row>
    <row r="54" spans="2:27" x14ac:dyDescent="0.2">
      <c r="B54" s="36" t="s">
        <v>84</v>
      </c>
      <c r="C54" s="97">
        <v>1</v>
      </c>
      <c r="D54" s="36" t="s">
        <v>88</v>
      </c>
      <c r="E54" s="40">
        <v>1</v>
      </c>
      <c r="F54" s="38" t="s">
        <v>22</v>
      </c>
      <c r="G54" s="44">
        <v>-5404727.9612332955</v>
      </c>
      <c r="H54" s="39">
        <v>0</v>
      </c>
      <c r="I54" s="39">
        <v>-579744.03857938503</v>
      </c>
      <c r="J54" s="39">
        <v>-3465484.9208479729</v>
      </c>
      <c r="K54" s="39">
        <v>-4126950.7705726419</v>
      </c>
      <c r="L54" s="39">
        <v>0</v>
      </c>
      <c r="M54" s="39">
        <v>0</v>
      </c>
      <c r="N54" s="39">
        <v>0</v>
      </c>
      <c r="O54" s="39">
        <v>0</v>
      </c>
      <c r="P54" s="39">
        <v>0</v>
      </c>
      <c r="Q54" s="39">
        <v>0</v>
      </c>
      <c r="R54" s="39">
        <v>0</v>
      </c>
      <c r="S54" s="39">
        <v>0</v>
      </c>
      <c r="T54" s="39">
        <v>0</v>
      </c>
      <c r="U54" s="39">
        <v>0</v>
      </c>
      <c r="V54" s="39">
        <v>0</v>
      </c>
      <c r="W54" s="39">
        <v>0</v>
      </c>
      <c r="X54" s="39">
        <v>0</v>
      </c>
      <c r="Y54" s="39">
        <v>0</v>
      </c>
      <c r="Z54" s="39">
        <v>0</v>
      </c>
      <c r="AA54" s="39">
        <v>4903307.8379999995</v>
      </c>
    </row>
    <row r="55" spans="2:27" x14ac:dyDescent="0.2">
      <c r="B55" s="36" t="s">
        <v>84</v>
      </c>
      <c r="C55" s="97">
        <v>1</v>
      </c>
      <c r="D55" s="36" t="s">
        <v>98</v>
      </c>
      <c r="E55" s="40">
        <v>1</v>
      </c>
      <c r="F55" s="38" t="s">
        <v>22</v>
      </c>
      <c r="G55" s="44">
        <v>-53440543.680065125</v>
      </c>
      <c r="H55" s="39">
        <v>0</v>
      </c>
      <c r="I55" s="39">
        <v>-1066900.8057372684</v>
      </c>
      <c r="J55" s="39">
        <v>-2677884.0458039651</v>
      </c>
      <c r="K55" s="39">
        <v>-23319227.172129486</v>
      </c>
      <c r="L55" s="39">
        <v>-66799537.236329287</v>
      </c>
      <c r="M55" s="39">
        <v>0</v>
      </c>
      <c r="N55" s="39">
        <v>0</v>
      </c>
      <c r="O55" s="39">
        <v>0</v>
      </c>
      <c r="P55" s="39">
        <v>0</v>
      </c>
      <c r="Q55" s="39">
        <v>0</v>
      </c>
      <c r="R55" s="39">
        <v>0</v>
      </c>
      <c r="S55" s="39">
        <v>0</v>
      </c>
      <c r="T55" s="39">
        <v>0</v>
      </c>
      <c r="U55" s="39">
        <v>0</v>
      </c>
      <c r="V55" s="39">
        <v>0</v>
      </c>
      <c r="W55" s="39">
        <v>0</v>
      </c>
      <c r="X55" s="39">
        <v>0</v>
      </c>
      <c r="Y55" s="39">
        <v>0</v>
      </c>
      <c r="Z55" s="39">
        <v>0</v>
      </c>
      <c r="AA55" s="39">
        <v>65704484.482000008</v>
      </c>
    </row>
    <row r="56" spans="2:27" x14ac:dyDescent="0.2">
      <c r="B56" s="36" t="s">
        <v>84</v>
      </c>
      <c r="C56" s="97">
        <v>1</v>
      </c>
      <c r="D56" s="36" t="s">
        <v>94</v>
      </c>
      <c r="E56" s="40">
        <v>1</v>
      </c>
      <c r="F56" s="38" t="s">
        <v>22</v>
      </c>
      <c r="G56" s="44">
        <v>-21661772.217509791</v>
      </c>
      <c r="H56" s="39">
        <v>0</v>
      </c>
      <c r="I56" s="39">
        <v>-222819.29011126328</v>
      </c>
      <c r="J56" s="39">
        <v>-314834.44139954529</v>
      </c>
      <c r="K56" s="39">
        <v>-698375.83919084549</v>
      </c>
      <c r="L56" s="39">
        <v>-12858725.581528237</v>
      </c>
      <c r="M56" s="39">
        <v>-24172414.217770107</v>
      </c>
      <c r="N56" s="39">
        <v>0</v>
      </c>
      <c r="O56" s="39">
        <v>0</v>
      </c>
      <c r="P56" s="39">
        <v>0</v>
      </c>
      <c r="Q56" s="39">
        <v>0</v>
      </c>
      <c r="R56" s="39">
        <v>0</v>
      </c>
      <c r="S56" s="39">
        <v>0</v>
      </c>
      <c r="T56" s="39">
        <v>0</v>
      </c>
      <c r="U56" s="39">
        <v>0</v>
      </c>
      <c r="V56" s="39">
        <v>0</v>
      </c>
      <c r="W56" s="39">
        <v>0</v>
      </c>
      <c r="X56" s="39">
        <v>0</v>
      </c>
      <c r="Y56" s="39">
        <v>0</v>
      </c>
      <c r="Z56" s="39">
        <v>0</v>
      </c>
      <c r="AA56" s="39">
        <v>22960301.622000001</v>
      </c>
    </row>
    <row r="57" spans="2:27" x14ac:dyDescent="0.2">
      <c r="B57" s="36" t="s">
        <v>84</v>
      </c>
      <c r="C57" s="97">
        <v>2</v>
      </c>
      <c r="D57" s="36" t="s">
        <v>99</v>
      </c>
      <c r="E57" s="40">
        <v>1</v>
      </c>
      <c r="F57" s="38" t="s">
        <v>22</v>
      </c>
      <c r="G57" s="44">
        <v>-58616641.14884489</v>
      </c>
      <c r="H57" s="39">
        <v>0</v>
      </c>
      <c r="I57" s="39">
        <v>0</v>
      </c>
      <c r="J57" s="39">
        <v>0</v>
      </c>
      <c r="K57" s="39">
        <v>0</v>
      </c>
      <c r="L57" s="39">
        <v>-3715501</v>
      </c>
      <c r="M57" s="39">
        <v>-23997962</v>
      </c>
      <c r="N57" s="39">
        <v>-58524277</v>
      </c>
      <c r="O57" s="39">
        <v>-1703121</v>
      </c>
      <c r="P57" s="39">
        <v>0</v>
      </c>
      <c r="Q57" s="39">
        <v>0</v>
      </c>
      <c r="R57" s="39">
        <v>0</v>
      </c>
      <c r="S57" s="39">
        <v>0</v>
      </c>
      <c r="T57" s="39">
        <v>0</v>
      </c>
      <c r="U57" s="39">
        <v>0</v>
      </c>
      <c r="V57" s="39">
        <v>0</v>
      </c>
      <c r="W57" s="39">
        <v>0</v>
      </c>
      <c r="X57" s="39">
        <v>0</v>
      </c>
      <c r="Y57" s="39">
        <v>0</v>
      </c>
      <c r="Z57" s="39">
        <v>0</v>
      </c>
      <c r="AA57" s="39">
        <v>17588172.200000003</v>
      </c>
    </row>
    <row r="58" spans="2:27" x14ac:dyDescent="0.2">
      <c r="B58" s="36" t="s">
        <v>85</v>
      </c>
      <c r="C58" s="97">
        <v>1</v>
      </c>
      <c r="D58" s="36" t="s">
        <v>88</v>
      </c>
      <c r="E58" s="40">
        <v>1</v>
      </c>
      <c r="F58" s="38" t="s">
        <v>22</v>
      </c>
      <c r="G58" s="44">
        <v>-5404727.9612332955</v>
      </c>
      <c r="H58" s="39">
        <v>0</v>
      </c>
      <c r="I58" s="39">
        <v>-579744.03857938503</v>
      </c>
      <c r="J58" s="39">
        <v>-3465484.9208479729</v>
      </c>
      <c r="K58" s="39">
        <v>-4126950.7705726419</v>
      </c>
      <c r="L58" s="39">
        <v>0</v>
      </c>
      <c r="M58" s="39">
        <v>0</v>
      </c>
      <c r="N58" s="39">
        <v>0</v>
      </c>
      <c r="O58" s="39">
        <v>0</v>
      </c>
      <c r="P58" s="39">
        <v>0</v>
      </c>
      <c r="Q58" s="39">
        <v>0</v>
      </c>
      <c r="R58" s="39">
        <v>0</v>
      </c>
      <c r="S58" s="39">
        <v>0</v>
      </c>
      <c r="T58" s="39">
        <v>0</v>
      </c>
      <c r="U58" s="39">
        <v>0</v>
      </c>
      <c r="V58" s="39">
        <v>0</v>
      </c>
      <c r="W58" s="39">
        <v>0</v>
      </c>
      <c r="X58" s="39">
        <v>0</v>
      </c>
      <c r="Y58" s="39">
        <v>0</v>
      </c>
      <c r="Z58" s="39">
        <v>0</v>
      </c>
      <c r="AA58" s="39">
        <v>4903307.8379999995</v>
      </c>
    </row>
    <row r="59" spans="2:27" x14ac:dyDescent="0.2">
      <c r="B59" s="36" t="s">
        <v>85</v>
      </c>
      <c r="C59" s="97">
        <v>1</v>
      </c>
      <c r="D59" s="36" t="s">
        <v>98</v>
      </c>
      <c r="E59" s="40">
        <v>1</v>
      </c>
      <c r="F59" s="38" t="s">
        <v>22</v>
      </c>
      <c r="G59" s="44">
        <v>-53069458.820325419</v>
      </c>
      <c r="H59" s="39">
        <v>0</v>
      </c>
      <c r="I59" s="39">
        <v>-1039451.6631341296</v>
      </c>
      <c r="J59" s="39">
        <v>-2462340.6452634693</v>
      </c>
      <c r="K59" s="39">
        <v>-15490781.921320196</v>
      </c>
      <c r="L59" s="39">
        <v>-74870975.010282218</v>
      </c>
      <c r="M59" s="39">
        <v>0</v>
      </c>
      <c r="N59" s="39">
        <v>0</v>
      </c>
      <c r="O59" s="39">
        <v>0</v>
      </c>
      <c r="P59" s="39">
        <v>0</v>
      </c>
      <c r="Q59" s="39">
        <v>0</v>
      </c>
      <c r="R59" s="39">
        <v>0</v>
      </c>
      <c r="S59" s="39">
        <v>0</v>
      </c>
      <c r="T59" s="39">
        <v>0</v>
      </c>
      <c r="U59" s="39">
        <v>0</v>
      </c>
      <c r="V59" s="39">
        <v>0</v>
      </c>
      <c r="W59" s="39">
        <v>0</v>
      </c>
      <c r="X59" s="39">
        <v>0</v>
      </c>
      <c r="Y59" s="39">
        <v>0</v>
      </c>
      <c r="Z59" s="39">
        <v>0</v>
      </c>
      <c r="AA59" s="39">
        <v>65704484.46800001</v>
      </c>
    </row>
    <row r="60" spans="2:27" x14ac:dyDescent="0.2">
      <c r="B60" s="36" t="s">
        <v>85</v>
      </c>
      <c r="C60" s="97">
        <v>2</v>
      </c>
      <c r="D60" s="36" t="s">
        <v>96</v>
      </c>
      <c r="E60" s="40">
        <v>1</v>
      </c>
      <c r="F60" s="38" t="s">
        <v>22</v>
      </c>
      <c r="G60" s="44">
        <v>-32730786.842490084</v>
      </c>
      <c r="H60" s="39">
        <v>0</v>
      </c>
      <c r="I60" s="39">
        <v>0</v>
      </c>
      <c r="J60" s="39">
        <v>-2061255</v>
      </c>
      <c r="K60" s="39">
        <v>-5874755</v>
      </c>
      <c r="L60" s="39">
        <v>-11012628</v>
      </c>
      <c r="M60" s="39">
        <v>-13927173</v>
      </c>
      <c r="N60" s="39">
        <v>-32722750</v>
      </c>
      <c r="O60" s="39">
        <v>-1513538</v>
      </c>
      <c r="P60" s="39">
        <v>0</v>
      </c>
      <c r="Q60" s="39">
        <v>0</v>
      </c>
      <c r="R60" s="39">
        <v>0</v>
      </c>
      <c r="S60" s="39">
        <v>0</v>
      </c>
      <c r="T60" s="39">
        <v>0</v>
      </c>
      <c r="U60" s="39">
        <v>0</v>
      </c>
      <c r="V60" s="39">
        <v>0</v>
      </c>
      <c r="W60" s="39">
        <v>0</v>
      </c>
      <c r="X60" s="39">
        <v>0</v>
      </c>
      <c r="Y60" s="39">
        <v>0</v>
      </c>
      <c r="Z60" s="39">
        <v>0</v>
      </c>
      <c r="AA60" s="39">
        <v>51005195.240000002</v>
      </c>
    </row>
    <row r="61" spans="2:27" x14ac:dyDescent="0.2">
      <c r="B61" s="36" t="s">
        <v>101</v>
      </c>
      <c r="C61" s="97">
        <v>1</v>
      </c>
      <c r="D61" s="36" t="s">
        <v>88</v>
      </c>
      <c r="E61" s="40">
        <v>1</v>
      </c>
      <c r="F61" s="38" t="s">
        <v>22</v>
      </c>
      <c r="G61" s="44">
        <v>-5404727.9612332955</v>
      </c>
      <c r="H61" s="39">
        <v>0</v>
      </c>
      <c r="I61" s="39">
        <v>-579744.03857938503</v>
      </c>
      <c r="J61" s="39">
        <v>-3465484.9208479729</v>
      </c>
      <c r="K61" s="39">
        <v>-4126950.7705726419</v>
      </c>
      <c r="L61" s="39">
        <v>0</v>
      </c>
      <c r="M61" s="39">
        <v>0</v>
      </c>
      <c r="N61" s="39">
        <v>0</v>
      </c>
      <c r="O61" s="39">
        <v>0</v>
      </c>
      <c r="P61" s="39">
        <v>0</v>
      </c>
      <c r="Q61" s="39">
        <v>0</v>
      </c>
      <c r="R61" s="39">
        <v>0</v>
      </c>
      <c r="S61" s="39">
        <v>0</v>
      </c>
      <c r="T61" s="39">
        <v>0</v>
      </c>
      <c r="U61" s="39">
        <v>0</v>
      </c>
      <c r="V61" s="39">
        <v>0</v>
      </c>
      <c r="W61" s="39">
        <v>0</v>
      </c>
      <c r="X61" s="39">
        <v>0</v>
      </c>
      <c r="Y61" s="39">
        <v>0</v>
      </c>
      <c r="Z61" s="39">
        <v>0</v>
      </c>
      <c r="AA61" s="39">
        <v>4903307.8379999995</v>
      </c>
    </row>
    <row r="62" spans="2:27" x14ac:dyDescent="0.2">
      <c r="B62" s="36" t="s">
        <v>101</v>
      </c>
      <c r="C62" s="97">
        <v>1</v>
      </c>
      <c r="D62" s="36" t="s">
        <v>178</v>
      </c>
      <c r="E62" s="40">
        <v>0</v>
      </c>
      <c r="F62" s="38" t="s">
        <v>22</v>
      </c>
      <c r="G62" s="44"/>
      <c r="H62" s="39" t="s">
        <v>179</v>
      </c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</row>
    <row r="63" spans="2:27" x14ac:dyDescent="0.2">
      <c r="B63" s="36" t="s">
        <v>101</v>
      </c>
      <c r="C63" s="97">
        <v>2</v>
      </c>
      <c r="D63" s="36" t="s">
        <v>98</v>
      </c>
      <c r="E63" s="40">
        <v>1</v>
      </c>
      <c r="F63" s="38" t="s">
        <v>22</v>
      </c>
      <c r="G63" s="44">
        <v>-39949083.191174008</v>
      </c>
      <c r="H63" s="39">
        <v>0</v>
      </c>
      <c r="I63" s="39">
        <v>0</v>
      </c>
      <c r="J63" s="39">
        <v>0</v>
      </c>
      <c r="K63" s="39">
        <v>0</v>
      </c>
      <c r="L63" s="39">
        <v>-1066900.8057372684</v>
      </c>
      <c r="M63" s="39">
        <v>-2677884.0458039651</v>
      </c>
      <c r="N63" s="39">
        <v>-23319227.172129486</v>
      </c>
      <c r="O63" s="39">
        <v>-66799537.236329287</v>
      </c>
      <c r="P63" s="39">
        <v>0</v>
      </c>
      <c r="Q63" s="39">
        <v>0</v>
      </c>
      <c r="R63" s="39">
        <v>0</v>
      </c>
      <c r="S63" s="39">
        <v>0</v>
      </c>
      <c r="T63" s="39">
        <v>0</v>
      </c>
      <c r="U63" s="39">
        <v>0</v>
      </c>
      <c r="V63" s="39">
        <v>0</v>
      </c>
      <c r="W63" s="39">
        <v>0</v>
      </c>
      <c r="X63" s="39">
        <v>0</v>
      </c>
      <c r="Y63" s="39">
        <v>0</v>
      </c>
      <c r="Z63" s="39">
        <v>0</v>
      </c>
      <c r="AA63" s="39">
        <v>71336297.437600002</v>
      </c>
    </row>
    <row r="64" spans="2:27" x14ac:dyDescent="0.2">
      <c r="B64" s="36" t="s">
        <v>101</v>
      </c>
      <c r="C64" s="97">
        <v>2</v>
      </c>
      <c r="D64" s="36" t="s">
        <v>94</v>
      </c>
      <c r="E64" s="40">
        <v>1</v>
      </c>
      <c r="F64" s="38" t="s">
        <v>22</v>
      </c>
      <c r="G64" s="44">
        <v>-17828363.912337758</v>
      </c>
      <c r="H64" s="39">
        <v>0</v>
      </c>
      <c r="I64" s="39">
        <v>0</v>
      </c>
      <c r="J64" s="39">
        <v>0</v>
      </c>
      <c r="K64" s="39">
        <v>-222819.29011126328</v>
      </c>
      <c r="L64" s="39">
        <v>-314834.44139954529</v>
      </c>
      <c r="M64" s="39">
        <v>-698375.83919084549</v>
      </c>
      <c r="N64" s="39">
        <v>-12858725.581528237</v>
      </c>
      <c r="O64" s="39">
        <v>-24172414.217770107</v>
      </c>
      <c r="P64" s="39">
        <v>0</v>
      </c>
      <c r="Q64" s="39">
        <v>0</v>
      </c>
      <c r="R64" s="39">
        <v>0</v>
      </c>
      <c r="S64" s="39">
        <v>0</v>
      </c>
      <c r="T64" s="39">
        <v>0</v>
      </c>
      <c r="U64" s="39">
        <v>0</v>
      </c>
      <c r="V64" s="39">
        <v>0</v>
      </c>
      <c r="W64" s="39">
        <v>0</v>
      </c>
      <c r="X64" s="39">
        <v>0</v>
      </c>
      <c r="Y64" s="39">
        <v>0</v>
      </c>
      <c r="Z64" s="39">
        <v>0</v>
      </c>
      <c r="AA64" s="39">
        <v>25146997.014571428</v>
      </c>
    </row>
    <row r="65" spans="2:27" x14ac:dyDescent="0.2">
      <c r="B65" s="36" t="s">
        <v>102</v>
      </c>
      <c r="C65" s="97">
        <v>1</v>
      </c>
      <c r="D65" s="36" t="s">
        <v>88</v>
      </c>
      <c r="E65" s="40">
        <v>1</v>
      </c>
      <c r="F65" s="38" t="s">
        <v>22</v>
      </c>
      <c r="G65" s="44">
        <v>-5404727.9612332955</v>
      </c>
      <c r="H65" s="39">
        <v>0</v>
      </c>
      <c r="I65" s="39">
        <v>-579744.03857938503</v>
      </c>
      <c r="J65" s="39">
        <v>-3465484.9208479729</v>
      </c>
      <c r="K65" s="39">
        <v>-4126950.7705726419</v>
      </c>
      <c r="L65" s="39">
        <v>0</v>
      </c>
      <c r="M65" s="39">
        <v>0</v>
      </c>
      <c r="N65" s="39">
        <v>0</v>
      </c>
      <c r="O65" s="39">
        <v>0</v>
      </c>
      <c r="P65" s="39">
        <v>0</v>
      </c>
      <c r="Q65" s="39">
        <v>0</v>
      </c>
      <c r="R65" s="39">
        <v>0</v>
      </c>
      <c r="S65" s="39">
        <v>0</v>
      </c>
      <c r="T65" s="39">
        <v>0</v>
      </c>
      <c r="U65" s="39">
        <v>0</v>
      </c>
      <c r="V65" s="39">
        <v>0</v>
      </c>
      <c r="W65" s="39">
        <v>0</v>
      </c>
      <c r="X65" s="39">
        <v>0</v>
      </c>
      <c r="Y65" s="39">
        <v>0</v>
      </c>
      <c r="Z65" s="39">
        <v>0</v>
      </c>
      <c r="AA65" s="39">
        <v>4903307.8379999995</v>
      </c>
    </row>
    <row r="66" spans="2:27" x14ac:dyDescent="0.2">
      <c r="B66" s="36" t="s">
        <v>102</v>
      </c>
      <c r="C66" s="97">
        <v>1</v>
      </c>
      <c r="D66" s="36" t="s">
        <v>178</v>
      </c>
      <c r="E66" s="40">
        <v>0</v>
      </c>
      <c r="F66" s="38" t="s">
        <v>22</v>
      </c>
      <c r="G66" s="44"/>
      <c r="H66" s="39" t="s">
        <v>179</v>
      </c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</row>
    <row r="67" spans="2:27" x14ac:dyDescent="0.2">
      <c r="B67" s="36" t="s">
        <v>102</v>
      </c>
      <c r="C67" s="97">
        <v>2</v>
      </c>
      <c r="D67" s="36" t="s">
        <v>98</v>
      </c>
      <c r="E67" s="40">
        <v>1</v>
      </c>
      <c r="F67" s="38" t="s">
        <v>22</v>
      </c>
      <c r="G67" s="44">
        <v>-39949083.191174008</v>
      </c>
      <c r="H67" s="39">
        <v>0</v>
      </c>
      <c r="I67" s="39">
        <v>0</v>
      </c>
      <c r="J67" s="39">
        <v>0</v>
      </c>
      <c r="K67" s="39">
        <v>0</v>
      </c>
      <c r="L67" s="39">
        <v>-1066900.8057372684</v>
      </c>
      <c r="M67" s="39">
        <v>-2677884.0458039651</v>
      </c>
      <c r="N67" s="39">
        <v>-23319227.172129486</v>
      </c>
      <c r="O67" s="39">
        <v>-66799537.236329287</v>
      </c>
      <c r="P67" s="39">
        <v>0</v>
      </c>
      <c r="Q67" s="39">
        <v>0</v>
      </c>
      <c r="R67" s="39">
        <v>0</v>
      </c>
      <c r="S67" s="39">
        <v>0</v>
      </c>
      <c r="T67" s="39">
        <v>0</v>
      </c>
      <c r="U67" s="39">
        <v>0</v>
      </c>
      <c r="V67" s="39">
        <v>0</v>
      </c>
      <c r="W67" s="39">
        <v>0</v>
      </c>
      <c r="X67" s="39">
        <v>0</v>
      </c>
      <c r="Y67" s="39">
        <v>0</v>
      </c>
      <c r="Z67" s="39">
        <v>0</v>
      </c>
      <c r="AA67" s="39">
        <v>71336297.437600002</v>
      </c>
    </row>
    <row r="68" spans="2:27" x14ac:dyDescent="0.2">
      <c r="B68" s="36" t="s">
        <v>102</v>
      </c>
      <c r="C68" s="97">
        <v>2</v>
      </c>
      <c r="D68" s="36" t="s">
        <v>94</v>
      </c>
      <c r="E68" s="40">
        <v>1</v>
      </c>
      <c r="F68" s="38" t="s">
        <v>22</v>
      </c>
      <c r="G68" s="44">
        <v>-17828363.912337758</v>
      </c>
      <c r="H68" s="39">
        <v>0</v>
      </c>
      <c r="I68" s="39">
        <v>0</v>
      </c>
      <c r="J68" s="39">
        <v>0</v>
      </c>
      <c r="K68" s="39">
        <v>-222819.29011126328</v>
      </c>
      <c r="L68" s="39">
        <v>-314834.44139954529</v>
      </c>
      <c r="M68" s="39">
        <v>-698375.83919084549</v>
      </c>
      <c r="N68" s="39">
        <v>-12858725.581528237</v>
      </c>
      <c r="O68" s="39">
        <v>-24172414.217770107</v>
      </c>
      <c r="P68" s="39">
        <v>0</v>
      </c>
      <c r="Q68" s="39">
        <v>0</v>
      </c>
      <c r="R68" s="39">
        <v>0</v>
      </c>
      <c r="S68" s="39">
        <v>0</v>
      </c>
      <c r="T68" s="39">
        <v>0</v>
      </c>
      <c r="U68" s="39">
        <v>0</v>
      </c>
      <c r="V68" s="39">
        <v>0</v>
      </c>
      <c r="W68" s="39">
        <v>0</v>
      </c>
      <c r="X68" s="39">
        <v>0</v>
      </c>
      <c r="Y68" s="39">
        <v>0</v>
      </c>
      <c r="Z68" s="39">
        <v>0</v>
      </c>
      <c r="AA68" s="39">
        <v>25146997.014571428</v>
      </c>
    </row>
    <row r="69" spans="2:27" x14ac:dyDescent="0.2">
      <c r="B69" s="187" t="s">
        <v>105</v>
      </c>
      <c r="C69" s="188"/>
      <c r="D69" s="187"/>
      <c r="E69" s="189"/>
      <c r="F69" s="116"/>
      <c r="G69" s="190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</row>
    <row r="70" spans="2:27" x14ac:dyDescent="0.2">
      <c r="B70" s="36" t="s">
        <v>78</v>
      </c>
      <c r="C70" s="97">
        <v>2</v>
      </c>
      <c r="D70" s="36" t="s">
        <v>91</v>
      </c>
      <c r="E70" s="40">
        <v>1</v>
      </c>
      <c r="F70" s="38" t="s">
        <v>22</v>
      </c>
      <c r="G70" s="44">
        <v>-6178211.8151519094</v>
      </c>
      <c r="H70" s="39">
        <v>0</v>
      </c>
      <c r="I70" s="39">
        <v>0</v>
      </c>
      <c r="J70" s="39">
        <v>0</v>
      </c>
      <c r="K70" s="39">
        <v>0</v>
      </c>
      <c r="L70" s="39">
        <v>0</v>
      </c>
      <c r="M70" s="39">
        <v>-12600000</v>
      </c>
      <c r="N70" s="39">
        <v>0</v>
      </c>
      <c r="O70" s="39">
        <v>0</v>
      </c>
      <c r="P70" s="39">
        <v>0</v>
      </c>
      <c r="Q70" s="39">
        <v>0</v>
      </c>
      <c r="R70" s="39">
        <v>0</v>
      </c>
      <c r="S70" s="39">
        <v>0</v>
      </c>
      <c r="T70" s="39">
        <v>0</v>
      </c>
      <c r="U70" s="39">
        <v>0</v>
      </c>
      <c r="V70" s="39">
        <v>0</v>
      </c>
      <c r="W70" s="39">
        <v>0</v>
      </c>
      <c r="X70" s="39">
        <v>0</v>
      </c>
      <c r="Y70" s="39">
        <v>0</v>
      </c>
      <c r="Z70" s="39">
        <v>0</v>
      </c>
      <c r="AA70" s="39">
        <v>9576000</v>
      </c>
    </row>
    <row r="71" spans="2:27" x14ac:dyDescent="0.2">
      <c r="B71" s="36" t="s">
        <v>79</v>
      </c>
      <c r="C71" s="97">
        <v>1</v>
      </c>
      <c r="D71" s="36" t="s">
        <v>92</v>
      </c>
      <c r="E71" s="40">
        <v>1</v>
      </c>
      <c r="F71" s="38" t="s">
        <v>22</v>
      </c>
      <c r="G71" s="44">
        <v>-4371150.757213491</v>
      </c>
      <c r="H71" s="39">
        <v>0</v>
      </c>
      <c r="I71" s="39">
        <v>0</v>
      </c>
      <c r="J71" s="39">
        <v>0</v>
      </c>
      <c r="K71" s="39">
        <v>0</v>
      </c>
      <c r="L71" s="39">
        <v>-8100000</v>
      </c>
      <c r="M71" s="39">
        <v>0</v>
      </c>
      <c r="N71" s="39">
        <v>0</v>
      </c>
      <c r="O71" s="39">
        <v>0</v>
      </c>
      <c r="P71" s="39">
        <v>0</v>
      </c>
      <c r="Q71" s="39">
        <v>0</v>
      </c>
      <c r="R71" s="39">
        <v>0</v>
      </c>
      <c r="S71" s="39">
        <v>0</v>
      </c>
      <c r="T71" s="39">
        <v>0</v>
      </c>
      <c r="U71" s="39">
        <v>0</v>
      </c>
      <c r="V71" s="39">
        <v>0</v>
      </c>
      <c r="W71" s="39">
        <v>0</v>
      </c>
      <c r="X71" s="39">
        <v>0</v>
      </c>
      <c r="Y71" s="39">
        <v>0</v>
      </c>
      <c r="Z71" s="39">
        <v>0</v>
      </c>
      <c r="AA71" s="39">
        <v>5994000</v>
      </c>
    </row>
    <row r="72" spans="2:27" x14ac:dyDescent="0.2">
      <c r="B72" s="36" t="s">
        <v>80</v>
      </c>
      <c r="C72" s="97">
        <v>1</v>
      </c>
      <c r="D72" s="36" t="s">
        <v>93</v>
      </c>
      <c r="E72" s="40">
        <v>1</v>
      </c>
      <c r="F72" s="38" t="s">
        <v>22</v>
      </c>
      <c r="G72" s="44">
        <v>-4371150.757213491</v>
      </c>
      <c r="H72" s="39">
        <v>0</v>
      </c>
      <c r="I72" s="39">
        <v>0</v>
      </c>
      <c r="J72" s="39">
        <v>0</v>
      </c>
      <c r="K72" s="39">
        <v>0</v>
      </c>
      <c r="L72" s="39">
        <v>-8100000</v>
      </c>
      <c r="M72" s="39">
        <v>0</v>
      </c>
      <c r="N72" s="39">
        <v>0</v>
      </c>
      <c r="O72" s="39">
        <v>0</v>
      </c>
      <c r="P72" s="39">
        <v>0</v>
      </c>
      <c r="Q72" s="39">
        <v>0</v>
      </c>
      <c r="R72" s="39">
        <v>0</v>
      </c>
      <c r="S72" s="39">
        <v>0</v>
      </c>
      <c r="T72" s="39">
        <v>0</v>
      </c>
      <c r="U72" s="39">
        <v>0</v>
      </c>
      <c r="V72" s="39">
        <v>0</v>
      </c>
      <c r="W72" s="39">
        <v>0</v>
      </c>
      <c r="X72" s="39">
        <v>0</v>
      </c>
      <c r="Y72" s="39">
        <v>0</v>
      </c>
      <c r="Z72" s="39">
        <v>0</v>
      </c>
      <c r="AA72" s="39">
        <v>5994000</v>
      </c>
    </row>
    <row r="73" spans="2:27" x14ac:dyDescent="0.2">
      <c r="B73" s="36" t="s">
        <v>81</v>
      </c>
      <c r="C73" s="97">
        <v>1</v>
      </c>
      <c r="D73" s="36" t="s">
        <v>92</v>
      </c>
      <c r="E73" s="40">
        <v>1</v>
      </c>
      <c r="F73" s="38" t="s">
        <v>22</v>
      </c>
      <c r="G73" s="44">
        <v>-4371150.757213491</v>
      </c>
      <c r="H73" s="39">
        <v>0</v>
      </c>
      <c r="I73" s="39">
        <v>0</v>
      </c>
      <c r="J73" s="39">
        <v>0</v>
      </c>
      <c r="K73" s="39">
        <v>0</v>
      </c>
      <c r="L73" s="39">
        <v>-8100000</v>
      </c>
      <c r="M73" s="39">
        <v>0</v>
      </c>
      <c r="N73" s="39">
        <v>0</v>
      </c>
      <c r="O73" s="39">
        <v>0</v>
      </c>
      <c r="P73" s="39">
        <v>0</v>
      </c>
      <c r="Q73" s="39">
        <v>0</v>
      </c>
      <c r="R73" s="39">
        <v>0</v>
      </c>
      <c r="S73" s="39">
        <v>0</v>
      </c>
      <c r="T73" s="39">
        <v>0</v>
      </c>
      <c r="U73" s="39">
        <v>0</v>
      </c>
      <c r="V73" s="39">
        <v>0</v>
      </c>
      <c r="W73" s="39">
        <v>0</v>
      </c>
      <c r="X73" s="39">
        <v>0</v>
      </c>
      <c r="Y73" s="39">
        <v>0</v>
      </c>
      <c r="Z73" s="39">
        <v>0</v>
      </c>
      <c r="AA73" s="39">
        <v>5994000</v>
      </c>
    </row>
    <row r="74" spans="2:27" x14ac:dyDescent="0.2">
      <c r="B74" s="36" t="s">
        <v>81</v>
      </c>
      <c r="C74" s="97">
        <v>2</v>
      </c>
      <c r="D74" s="36" t="s">
        <v>96</v>
      </c>
      <c r="E74" s="40">
        <v>1</v>
      </c>
      <c r="F74" s="38" t="s">
        <v>22</v>
      </c>
      <c r="G74" s="44">
        <v>-7747281.4824920762</v>
      </c>
      <c r="H74" s="39">
        <v>0</v>
      </c>
      <c r="I74" s="39">
        <v>0</v>
      </c>
      <c r="J74" s="39">
        <v>0</v>
      </c>
      <c r="K74" s="39">
        <v>0</v>
      </c>
      <c r="L74" s="39">
        <v>0</v>
      </c>
      <c r="M74" s="39">
        <v>-15800000</v>
      </c>
      <c r="N74" s="39">
        <v>0</v>
      </c>
      <c r="O74" s="39">
        <v>0</v>
      </c>
      <c r="P74" s="39">
        <v>0</v>
      </c>
      <c r="Q74" s="39">
        <v>0</v>
      </c>
      <c r="R74" s="39">
        <v>0</v>
      </c>
      <c r="S74" s="39">
        <v>0</v>
      </c>
      <c r="T74" s="39">
        <v>0</v>
      </c>
      <c r="U74" s="39">
        <v>0</v>
      </c>
      <c r="V74" s="39">
        <v>0</v>
      </c>
      <c r="W74" s="39">
        <v>0</v>
      </c>
      <c r="X74" s="39">
        <v>0</v>
      </c>
      <c r="Y74" s="39">
        <v>0</v>
      </c>
      <c r="Z74" s="39">
        <v>0</v>
      </c>
      <c r="AA74" s="39">
        <v>12008000</v>
      </c>
    </row>
    <row r="75" spans="2:27" x14ac:dyDescent="0.2">
      <c r="B75" s="36" t="s">
        <v>82</v>
      </c>
      <c r="C75" s="97">
        <v>1</v>
      </c>
      <c r="D75" s="36" t="s">
        <v>97</v>
      </c>
      <c r="E75" s="40">
        <v>1</v>
      </c>
      <c r="F75" s="38" t="s">
        <v>22</v>
      </c>
      <c r="G75" s="44">
        <v>-4371150.757213491</v>
      </c>
      <c r="H75" s="39">
        <v>0</v>
      </c>
      <c r="I75" s="39">
        <v>0</v>
      </c>
      <c r="J75" s="39">
        <v>0</v>
      </c>
      <c r="K75" s="39">
        <v>0</v>
      </c>
      <c r="L75" s="39">
        <v>-8100000</v>
      </c>
      <c r="M75" s="39">
        <v>0</v>
      </c>
      <c r="N75" s="39">
        <v>0</v>
      </c>
      <c r="O75" s="39">
        <v>0</v>
      </c>
      <c r="P75" s="39">
        <v>0</v>
      </c>
      <c r="Q75" s="39">
        <v>0</v>
      </c>
      <c r="R75" s="39">
        <v>0</v>
      </c>
      <c r="S75" s="39">
        <v>0</v>
      </c>
      <c r="T75" s="39">
        <v>0</v>
      </c>
      <c r="U75" s="39">
        <v>0</v>
      </c>
      <c r="V75" s="39">
        <v>0</v>
      </c>
      <c r="W75" s="39">
        <v>0</v>
      </c>
      <c r="X75" s="39">
        <v>0</v>
      </c>
      <c r="Y75" s="39">
        <v>0</v>
      </c>
      <c r="Z75" s="39">
        <v>0</v>
      </c>
      <c r="AA75" s="39">
        <v>5994000</v>
      </c>
    </row>
    <row r="76" spans="2:27" x14ac:dyDescent="0.2">
      <c r="B76" s="36" t="s">
        <v>85</v>
      </c>
      <c r="C76" s="97">
        <v>2</v>
      </c>
      <c r="D76" s="36" t="s">
        <v>96</v>
      </c>
      <c r="E76" s="40">
        <v>1</v>
      </c>
      <c r="F76" s="38" t="s">
        <v>22</v>
      </c>
      <c r="G76" s="44">
        <v>-7747281.4824920762</v>
      </c>
      <c r="H76" s="39">
        <v>0</v>
      </c>
      <c r="I76" s="39">
        <v>0</v>
      </c>
      <c r="J76" s="39">
        <v>0</v>
      </c>
      <c r="K76" s="39">
        <v>0</v>
      </c>
      <c r="L76" s="39">
        <v>0</v>
      </c>
      <c r="M76" s="39">
        <v>-15800000</v>
      </c>
      <c r="N76" s="39">
        <v>0</v>
      </c>
      <c r="O76" s="39">
        <v>0</v>
      </c>
      <c r="P76" s="39">
        <v>0</v>
      </c>
      <c r="Q76" s="39">
        <v>0</v>
      </c>
      <c r="R76" s="39">
        <v>0</v>
      </c>
      <c r="S76" s="39">
        <v>0</v>
      </c>
      <c r="T76" s="39">
        <v>0</v>
      </c>
      <c r="U76" s="39">
        <v>0</v>
      </c>
      <c r="V76" s="39">
        <v>0</v>
      </c>
      <c r="W76" s="39">
        <v>0</v>
      </c>
      <c r="X76" s="39">
        <v>0</v>
      </c>
      <c r="Y76" s="39">
        <v>0</v>
      </c>
      <c r="Z76" s="39">
        <v>0</v>
      </c>
      <c r="AA76" s="39">
        <v>12008000</v>
      </c>
    </row>
    <row r="77" spans="2:27" x14ac:dyDescent="0.2">
      <c r="B77" s="187" t="s">
        <v>112</v>
      </c>
      <c r="C77" s="188"/>
      <c r="D77" s="187"/>
      <c r="E77" s="189"/>
      <c r="F77" s="116"/>
      <c r="G77" s="190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</row>
    <row r="78" spans="2:27" x14ac:dyDescent="0.2">
      <c r="B78" s="36" t="s">
        <v>78</v>
      </c>
      <c r="C78" s="97">
        <v>2</v>
      </c>
      <c r="D78" s="36" t="s">
        <v>91</v>
      </c>
      <c r="E78" s="40">
        <v>1</v>
      </c>
      <c r="F78" s="38" t="s">
        <v>22</v>
      </c>
      <c r="G78" s="44">
        <v>-18453114.375851832</v>
      </c>
      <c r="H78" s="39">
        <v>0</v>
      </c>
      <c r="I78" s="39">
        <v>0</v>
      </c>
      <c r="J78" s="39">
        <v>0</v>
      </c>
      <c r="K78" s="39">
        <v>0</v>
      </c>
      <c r="L78" s="39">
        <v>0</v>
      </c>
      <c r="M78" s="39">
        <v>0</v>
      </c>
      <c r="N78" s="39">
        <v>0</v>
      </c>
      <c r="O78" s="39">
        <v>-44720000</v>
      </c>
      <c r="P78" s="39">
        <v>0</v>
      </c>
      <c r="Q78" s="39">
        <v>0</v>
      </c>
      <c r="R78" s="39">
        <v>0</v>
      </c>
      <c r="S78" s="39">
        <v>0</v>
      </c>
      <c r="T78" s="39">
        <v>0</v>
      </c>
      <c r="U78" s="39">
        <v>0</v>
      </c>
      <c r="V78" s="39">
        <v>0</v>
      </c>
      <c r="W78" s="39">
        <v>0</v>
      </c>
      <c r="X78" s="39">
        <v>0</v>
      </c>
      <c r="Y78" s="39">
        <v>0</v>
      </c>
      <c r="Z78" s="39">
        <v>0</v>
      </c>
      <c r="AA78" s="39">
        <v>33987200</v>
      </c>
    </row>
    <row r="79" spans="2:27" x14ac:dyDescent="0.2">
      <c r="B79" s="36" t="s">
        <v>79</v>
      </c>
      <c r="C79" s="97">
        <v>1</v>
      </c>
      <c r="D79" s="36" t="s">
        <v>92</v>
      </c>
      <c r="E79" s="40">
        <v>1</v>
      </c>
      <c r="F79" s="38" t="s">
        <v>22</v>
      </c>
      <c r="G79" s="44">
        <v>-9553264.3616648242</v>
      </c>
      <c r="H79" s="39">
        <v>0</v>
      </c>
      <c r="I79" s="39">
        <v>0</v>
      </c>
      <c r="J79" s="39">
        <v>0</v>
      </c>
      <c r="K79" s="39">
        <v>0</v>
      </c>
      <c r="L79" s="39">
        <v>0</v>
      </c>
      <c r="M79" s="39">
        <v>-19200000</v>
      </c>
      <c r="N79" s="39">
        <v>0</v>
      </c>
      <c r="O79" s="39">
        <v>0</v>
      </c>
      <c r="P79" s="39">
        <v>0</v>
      </c>
      <c r="Q79" s="39">
        <v>0</v>
      </c>
      <c r="R79" s="39">
        <v>0</v>
      </c>
      <c r="S79" s="39">
        <v>0</v>
      </c>
      <c r="T79" s="39">
        <v>0</v>
      </c>
      <c r="U79" s="39">
        <v>0</v>
      </c>
      <c r="V79" s="39">
        <v>0</v>
      </c>
      <c r="W79" s="39">
        <v>0</v>
      </c>
      <c r="X79" s="39">
        <v>0</v>
      </c>
      <c r="Y79" s="39">
        <v>0</v>
      </c>
      <c r="Z79" s="39">
        <v>0</v>
      </c>
      <c r="AA79" s="39">
        <v>14208000</v>
      </c>
    </row>
    <row r="80" spans="2:27" x14ac:dyDescent="0.2">
      <c r="B80" s="36" t="s">
        <v>80</v>
      </c>
      <c r="C80" s="97">
        <v>1</v>
      </c>
      <c r="D80" s="36" t="s">
        <v>93</v>
      </c>
      <c r="E80" s="40">
        <v>1</v>
      </c>
      <c r="F80" s="38" t="s">
        <v>22</v>
      </c>
      <c r="G80" s="44">
        <v>-9553264.3616648242</v>
      </c>
      <c r="H80" s="39">
        <v>0</v>
      </c>
      <c r="I80" s="39">
        <v>0</v>
      </c>
      <c r="J80" s="39">
        <v>0</v>
      </c>
      <c r="K80" s="39">
        <v>0</v>
      </c>
      <c r="L80" s="39">
        <v>0</v>
      </c>
      <c r="M80" s="39">
        <v>-19200000</v>
      </c>
      <c r="N80" s="39">
        <v>0</v>
      </c>
      <c r="O80" s="39">
        <v>0</v>
      </c>
      <c r="P80" s="39">
        <v>0</v>
      </c>
      <c r="Q80" s="39">
        <v>0</v>
      </c>
      <c r="R80" s="39">
        <v>0</v>
      </c>
      <c r="S80" s="39">
        <v>0</v>
      </c>
      <c r="T80" s="39">
        <v>0</v>
      </c>
      <c r="U80" s="39">
        <v>0</v>
      </c>
      <c r="V80" s="39">
        <v>0</v>
      </c>
      <c r="W80" s="39">
        <v>0</v>
      </c>
      <c r="X80" s="39">
        <v>0</v>
      </c>
      <c r="Y80" s="39">
        <v>0</v>
      </c>
      <c r="Z80" s="39">
        <v>0</v>
      </c>
      <c r="AA80" s="39">
        <v>14208000</v>
      </c>
    </row>
    <row r="81" spans="2:27" x14ac:dyDescent="0.2">
      <c r="B81" s="36" t="s">
        <v>81</v>
      </c>
      <c r="C81" s="97">
        <v>1</v>
      </c>
      <c r="D81" s="36" t="s">
        <v>92</v>
      </c>
      <c r="E81" s="40">
        <v>1</v>
      </c>
      <c r="F81" s="38" t="s">
        <v>22</v>
      </c>
      <c r="G81" s="44">
        <v>-9553264.3616648242</v>
      </c>
      <c r="H81" s="39">
        <v>0</v>
      </c>
      <c r="I81" s="39">
        <v>0</v>
      </c>
      <c r="J81" s="39">
        <v>0</v>
      </c>
      <c r="K81" s="39">
        <v>0</v>
      </c>
      <c r="L81" s="39">
        <v>0</v>
      </c>
      <c r="M81" s="39">
        <v>-19200000</v>
      </c>
      <c r="N81" s="39">
        <v>0</v>
      </c>
      <c r="O81" s="39">
        <v>0</v>
      </c>
      <c r="P81" s="39">
        <v>0</v>
      </c>
      <c r="Q81" s="39">
        <v>0</v>
      </c>
      <c r="R81" s="39">
        <v>0</v>
      </c>
      <c r="S81" s="39">
        <v>0</v>
      </c>
      <c r="T81" s="39">
        <v>0</v>
      </c>
      <c r="U81" s="39">
        <v>0</v>
      </c>
      <c r="V81" s="39">
        <v>0</v>
      </c>
      <c r="W81" s="39">
        <v>0</v>
      </c>
      <c r="X81" s="39">
        <v>0</v>
      </c>
      <c r="Y81" s="39">
        <v>0</v>
      </c>
      <c r="Z81" s="39">
        <v>0</v>
      </c>
      <c r="AA81" s="39">
        <v>14208000</v>
      </c>
    </row>
    <row r="82" spans="2:27" x14ac:dyDescent="0.2">
      <c r="B82" s="36" t="s">
        <v>81</v>
      </c>
      <c r="C82" s="97">
        <v>2</v>
      </c>
      <c r="D82" s="36" t="s">
        <v>96</v>
      </c>
      <c r="E82" s="40">
        <v>1</v>
      </c>
      <c r="F82" s="38" t="s">
        <v>22</v>
      </c>
      <c r="G82" s="44">
        <v>-10423314.660263181</v>
      </c>
      <c r="H82" s="39">
        <v>0</v>
      </c>
      <c r="I82" s="39">
        <v>0</v>
      </c>
      <c r="J82" s="39">
        <v>0</v>
      </c>
      <c r="K82" s="39">
        <v>0</v>
      </c>
      <c r="L82" s="39">
        <v>0</v>
      </c>
      <c r="M82" s="39">
        <v>0</v>
      </c>
      <c r="N82" s="39">
        <v>-23140000</v>
      </c>
      <c r="O82" s="39">
        <v>0</v>
      </c>
      <c r="P82" s="39">
        <v>0</v>
      </c>
      <c r="Q82" s="39">
        <v>0</v>
      </c>
      <c r="R82" s="39">
        <v>0</v>
      </c>
      <c r="S82" s="39">
        <v>0</v>
      </c>
      <c r="T82" s="39">
        <v>0</v>
      </c>
      <c r="U82" s="39">
        <v>0</v>
      </c>
      <c r="V82" s="39">
        <v>0</v>
      </c>
      <c r="W82" s="39">
        <v>0</v>
      </c>
      <c r="X82" s="39">
        <v>0</v>
      </c>
      <c r="Y82" s="39">
        <v>0</v>
      </c>
      <c r="Z82" s="39">
        <v>0</v>
      </c>
      <c r="AA82" s="39">
        <v>17586400</v>
      </c>
    </row>
    <row r="83" spans="2:27" x14ac:dyDescent="0.2">
      <c r="B83" s="36" t="s">
        <v>82</v>
      </c>
      <c r="C83" s="97">
        <v>1</v>
      </c>
      <c r="D83" s="36" t="s">
        <v>97</v>
      </c>
      <c r="E83" s="40">
        <v>1</v>
      </c>
      <c r="F83" s="38" t="s">
        <v>22</v>
      </c>
      <c r="G83" s="44">
        <v>-12110752.841818847</v>
      </c>
      <c r="H83" s="39">
        <v>0</v>
      </c>
      <c r="I83" s="39">
        <v>0</v>
      </c>
      <c r="J83" s="39">
        <v>0</v>
      </c>
      <c r="K83" s="39">
        <v>0</v>
      </c>
      <c r="L83" s="39">
        <v>0</v>
      </c>
      <c r="M83" s="39">
        <v>-24340000</v>
      </c>
      <c r="N83" s="39">
        <v>0</v>
      </c>
      <c r="O83" s="39">
        <v>0</v>
      </c>
      <c r="P83" s="39">
        <v>0</v>
      </c>
      <c r="Q83" s="39">
        <v>0</v>
      </c>
      <c r="R83" s="39">
        <v>0</v>
      </c>
      <c r="S83" s="39">
        <v>0</v>
      </c>
      <c r="T83" s="39">
        <v>0</v>
      </c>
      <c r="U83" s="39">
        <v>0</v>
      </c>
      <c r="V83" s="39">
        <v>0</v>
      </c>
      <c r="W83" s="39">
        <v>0</v>
      </c>
      <c r="X83" s="39">
        <v>0</v>
      </c>
      <c r="Y83" s="39">
        <v>0</v>
      </c>
      <c r="Z83" s="39">
        <v>0</v>
      </c>
      <c r="AA83" s="39">
        <v>18011600</v>
      </c>
    </row>
    <row r="84" spans="2:27" x14ac:dyDescent="0.2">
      <c r="B84" s="36" t="s">
        <v>85</v>
      </c>
      <c r="C84" s="97">
        <v>2</v>
      </c>
      <c r="D84" s="36" t="s">
        <v>96</v>
      </c>
      <c r="E84" s="40">
        <v>1</v>
      </c>
      <c r="F84" s="38" t="s">
        <v>22</v>
      </c>
      <c r="G84" s="44">
        <v>-10423314.660263181</v>
      </c>
      <c r="H84" s="39">
        <v>0</v>
      </c>
      <c r="I84" s="39">
        <v>0</v>
      </c>
      <c r="J84" s="39">
        <v>0</v>
      </c>
      <c r="K84" s="39">
        <v>0</v>
      </c>
      <c r="L84" s="39">
        <v>0</v>
      </c>
      <c r="M84" s="39">
        <v>0</v>
      </c>
      <c r="N84" s="39">
        <v>-23140000</v>
      </c>
      <c r="O84" s="39">
        <v>0</v>
      </c>
      <c r="P84" s="39">
        <v>0</v>
      </c>
      <c r="Q84" s="39">
        <v>0</v>
      </c>
      <c r="R84" s="39">
        <v>0</v>
      </c>
      <c r="S84" s="39">
        <v>0</v>
      </c>
      <c r="T84" s="39">
        <v>0</v>
      </c>
      <c r="U84" s="39">
        <v>0</v>
      </c>
      <c r="V84" s="39">
        <v>0</v>
      </c>
      <c r="W84" s="39">
        <v>0</v>
      </c>
      <c r="X84" s="39">
        <v>0</v>
      </c>
      <c r="Y84" s="39">
        <v>0</v>
      </c>
      <c r="Z84" s="39">
        <v>0</v>
      </c>
      <c r="AA84" s="39">
        <v>17586400</v>
      </c>
    </row>
    <row r="86" spans="2:27" ht="15" x14ac:dyDescent="0.25">
      <c r="B86" s="31" t="s">
        <v>46</v>
      </c>
      <c r="C86" s="31"/>
      <c r="D86" s="9"/>
      <c r="E86" s="9"/>
      <c r="F86" s="32"/>
      <c r="G86" s="43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</row>
    <row r="87" spans="2:27" ht="15" x14ac:dyDescent="0.25">
      <c r="B87" s="33" t="s">
        <v>21</v>
      </c>
      <c r="C87" s="33"/>
      <c r="D87" s="33"/>
      <c r="E87" s="33"/>
      <c r="F87" s="34" t="s">
        <v>13</v>
      </c>
      <c r="G87" s="35" t="s">
        <v>41</v>
      </c>
      <c r="H87" s="35">
        <v>2022</v>
      </c>
      <c r="I87" s="35">
        <v>2023</v>
      </c>
      <c r="J87" s="35">
        <v>2024</v>
      </c>
      <c r="K87" s="35">
        <v>2025</v>
      </c>
      <c r="L87" s="35">
        <v>2026</v>
      </c>
      <c r="M87" s="35">
        <v>2027</v>
      </c>
      <c r="N87" s="35">
        <v>2028</v>
      </c>
      <c r="O87" s="35">
        <v>2029</v>
      </c>
      <c r="P87" s="35">
        <v>2030</v>
      </c>
      <c r="Q87" s="35">
        <v>2031</v>
      </c>
      <c r="R87" s="35">
        <v>2032</v>
      </c>
      <c r="S87" s="35">
        <v>2033</v>
      </c>
      <c r="T87" s="35">
        <v>2034</v>
      </c>
      <c r="U87" s="35">
        <v>2035</v>
      </c>
      <c r="V87" s="35">
        <v>2036</v>
      </c>
      <c r="W87" s="35">
        <v>2037</v>
      </c>
      <c r="X87" s="35">
        <v>2038</v>
      </c>
      <c r="Y87" s="35">
        <v>2039</v>
      </c>
      <c r="Z87" s="35">
        <v>2040</v>
      </c>
      <c r="AA87" s="35">
        <v>2041</v>
      </c>
    </row>
    <row r="88" spans="2:27" x14ac:dyDescent="0.2">
      <c r="B88" s="36" t="s">
        <v>77</v>
      </c>
      <c r="C88" s="36"/>
      <c r="D88" s="37"/>
      <c r="E88" s="37"/>
      <c r="F88" s="38" t="s">
        <v>22</v>
      </c>
      <c r="G88" s="44">
        <v>-166475116.25473922</v>
      </c>
      <c r="H88" s="39">
        <v>0</v>
      </c>
      <c r="I88" s="39">
        <v>-3412010.745585537</v>
      </c>
      <c r="J88" s="39">
        <v>-13090375.849005491</v>
      </c>
      <c r="K88" s="39">
        <v>-67156495.55434534</v>
      </c>
      <c r="L88" s="39">
        <v>-97926977.63893193</v>
      </c>
      <c r="M88" s="39">
        <v>-74887816.749412104</v>
      </c>
      <c r="N88" s="39">
        <v>-16047523.818280317</v>
      </c>
      <c r="O88" s="39">
        <v>-11645069.154439274</v>
      </c>
      <c r="P88" s="39">
        <v>0</v>
      </c>
      <c r="Q88" s="39">
        <v>0</v>
      </c>
      <c r="R88" s="39">
        <v>0</v>
      </c>
      <c r="S88" s="39">
        <v>0</v>
      </c>
      <c r="T88" s="39">
        <v>0</v>
      </c>
      <c r="U88" s="39">
        <v>0</v>
      </c>
      <c r="V88" s="39">
        <v>0</v>
      </c>
      <c r="W88" s="39">
        <v>0</v>
      </c>
      <c r="X88" s="39">
        <v>0</v>
      </c>
      <c r="Y88" s="39">
        <v>0</v>
      </c>
      <c r="Z88" s="39">
        <v>0</v>
      </c>
      <c r="AA88" s="39">
        <v>170647805.33585712</v>
      </c>
    </row>
    <row r="89" spans="2:27" x14ac:dyDescent="0.2">
      <c r="B89" s="36" t="s">
        <v>78</v>
      </c>
      <c r="C89" s="36"/>
      <c r="D89" s="37"/>
      <c r="E89" s="37"/>
      <c r="F89" s="38" t="s">
        <v>22</v>
      </c>
      <c r="G89" s="44">
        <v>-148561568.50384057</v>
      </c>
      <c r="H89" s="39">
        <v>0</v>
      </c>
      <c r="I89" s="39">
        <v>-2574506.2313598492</v>
      </c>
      <c r="J89" s="39">
        <v>-14870500.647159422</v>
      </c>
      <c r="K89" s="39">
        <v>-72910435.382988244</v>
      </c>
      <c r="L89" s="39">
        <v>-51615177.07849247</v>
      </c>
      <c r="M89" s="39">
        <v>-41012076</v>
      </c>
      <c r="N89" s="39">
        <v>-40615937</v>
      </c>
      <c r="O89" s="39">
        <v>-52018300</v>
      </c>
      <c r="P89" s="39">
        <v>0</v>
      </c>
      <c r="Q89" s="39">
        <v>0</v>
      </c>
      <c r="R89" s="39">
        <v>0</v>
      </c>
      <c r="S89" s="39">
        <v>0</v>
      </c>
      <c r="T89" s="39">
        <v>0</v>
      </c>
      <c r="U89" s="39">
        <v>0</v>
      </c>
      <c r="V89" s="39">
        <v>0</v>
      </c>
      <c r="W89" s="39">
        <v>0</v>
      </c>
      <c r="X89" s="39">
        <v>0</v>
      </c>
      <c r="Y89" s="39">
        <v>0</v>
      </c>
      <c r="Z89" s="39">
        <v>0</v>
      </c>
      <c r="AA89" s="39">
        <v>186932560.01485714</v>
      </c>
    </row>
    <row r="90" spans="2:27" x14ac:dyDescent="0.2">
      <c r="B90" s="36" t="s">
        <v>79</v>
      </c>
      <c r="C90" s="36"/>
      <c r="D90" s="37"/>
      <c r="E90" s="37"/>
      <c r="F90" s="38" t="s">
        <v>22</v>
      </c>
      <c r="G90" s="44">
        <v>-101729912.67396262</v>
      </c>
      <c r="H90" s="39">
        <v>0</v>
      </c>
      <c r="I90" s="39">
        <v>-1349660.043148654</v>
      </c>
      <c r="J90" s="39">
        <v>-4565144.3300461946</v>
      </c>
      <c r="K90" s="39">
        <v>-20961963.4725058</v>
      </c>
      <c r="L90" s="39">
        <v>-32283160.191596314</v>
      </c>
      <c r="M90" s="39">
        <v>-85178138.843641192</v>
      </c>
      <c r="N90" s="39">
        <v>-35346486.309061855</v>
      </c>
      <c r="O90" s="39">
        <v>-11645069</v>
      </c>
      <c r="P90" s="39">
        <v>0</v>
      </c>
      <c r="Q90" s="39">
        <v>0</v>
      </c>
      <c r="R90" s="39">
        <v>0</v>
      </c>
      <c r="S90" s="39">
        <v>0</v>
      </c>
      <c r="T90" s="39">
        <v>0</v>
      </c>
      <c r="U90" s="39">
        <v>0</v>
      </c>
      <c r="V90" s="39">
        <v>0</v>
      </c>
      <c r="W90" s="39">
        <v>0</v>
      </c>
      <c r="X90" s="39">
        <v>0</v>
      </c>
      <c r="Y90" s="39">
        <v>0</v>
      </c>
      <c r="Z90" s="39">
        <v>0</v>
      </c>
      <c r="AA90" s="39">
        <v>128256361.21237144</v>
      </c>
    </row>
    <row r="91" spans="2:27" x14ac:dyDescent="0.2">
      <c r="B91" s="36" t="s">
        <v>80</v>
      </c>
      <c r="C91" s="36"/>
      <c r="D91" s="37"/>
      <c r="E91" s="37"/>
      <c r="F91" s="38" t="s">
        <v>22</v>
      </c>
      <c r="G91" s="44">
        <v>-82386898.85251528</v>
      </c>
      <c r="H91" s="39">
        <v>0</v>
      </c>
      <c r="I91" s="39">
        <v>-1117645.7930177148</v>
      </c>
      <c r="J91" s="39">
        <v>-4325707.8811601531</v>
      </c>
      <c r="K91" s="39">
        <v>-20242418.33677581</v>
      </c>
      <c r="L91" s="39">
        <v>-29339877.698133554</v>
      </c>
      <c r="M91" s="39">
        <v>-77101097.841672182</v>
      </c>
      <c r="N91" s="39">
        <v>-11699086.92924059</v>
      </c>
      <c r="O91" s="39">
        <v>-11645069</v>
      </c>
      <c r="P91" s="39">
        <v>0</v>
      </c>
      <c r="Q91" s="39">
        <v>0</v>
      </c>
      <c r="R91" s="39">
        <v>0</v>
      </c>
      <c r="S91" s="39">
        <v>0</v>
      </c>
      <c r="T91" s="39">
        <v>0</v>
      </c>
      <c r="U91" s="39">
        <v>0</v>
      </c>
      <c r="V91" s="39">
        <v>0</v>
      </c>
      <c r="W91" s="39">
        <v>0</v>
      </c>
      <c r="X91" s="39">
        <v>0</v>
      </c>
      <c r="Y91" s="39">
        <v>0</v>
      </c>
      <c r="Z91" s="39">
        <v>0</v>
      </c>
      <c r="AA91" s="39">
        <v>107760517.1798</v>
      </c>
    </row>
    <row r="92" spans="2:27" x14ac:dyDescent="0.2">
      <c r="B92" s="36" t="s">
        <v>81</v>
      </c>
      <c r="C92" s="36"/>
      <c r="D92" s="37"/>
      <c r="E92" s="37"/>
      <c r="F92" s="38" t="s">
        <v>22</v>
      </c>
      <c r="G92" s="44">
        <v>-124126335.5011714</v>
      </c>
      <c r="H92" s="39">
        <v>0</v>
      </c>
      <c r="I92" s="39">
        <v>-1169558.2966336822</v>
      </c>
      <c r="J92" s="39">
        <v>-6441488.4622481912</v>
      </c>
      <c r="K92" s="39">
        <v>-26314661.879387714</v>
      </c>
      <c r="L92" s="39">
        <v>-42661224.914418362</v>
      </c>
      <c r="M92" s="39">
        <v>-104462548.74654961</v>
      </c>
      <c r="N92" s="39">
        <v>-56890468.510762453</v>
      </c>
      <c r="O92" s="39">
        <v>-1513538</v>
      </c>
      <c r="P92" s="39">
        <v>0</v>
      </c>
      <c r="Q92" s="39">
        <v>0</v>
      </c>
      <c r="R92" s="39">
        <v>0</v>
      </c>
      <c r="S92" s="39">
        <v>0</v>
      </c>
      <c r="T92" s="39">
        <v>0</v>
      </c>
      <c r="U92" s="39">
        <v>0</v>
      </c>
      <c r="V92" s="39">
        <v>0</v>
      </c>
      <c r="W92" s="39">
        <v>0</v>
      </c>
      <c r="X92" s="39">
        <v>0</v>
      </c>
      <c r="Y92" s="39">
        <v>0</v>
      </c>
      <c r="Z92" s="39">
        <v>0</v>
      </c>
      <c r="AA92" s="39">
        <v>171039563.02779999</v>
      </c>
    </row>
    <row r="93" spans="2:27" x14ac:dyDescent="0.2">
      <c r="B93" s="36" t="s">
        <v>82</v>
      </c>
      <c r="C93" s="36"/>
      <c r="D93" s="37"/>
      <c r="E93" s="37"/>
      <c r="F93" s="38" t="s">
        <v>22</v>
      </c>
      <c r="G93" s="44">
        <v>-146543574.616216</v>
      </c>
      <c r="H93" s="39">
        <v>0</v>
      </c>
      <c r="I93" s="39">
        <v>-1455296.8675684792</v>
      </c>
      <c r="J93" s="39">
        <v>-5038634.5396343553</v>
      </c>
      <c r="K93" s="39">
        <v>-25121764.539164022</v>
      </c>
      <c r="L93" s="39">
        <v>-47843577.408467278</v>
      </c>
      <c r="M93" s="39">
        <v>-175330997.5260587</v>
      </c>
      <c r="N93" s="39">
        <v>-9922681.6191071663</v>
      </c>
      <c r="O93" s="39">
        <v>-11645069</v>
      </c>
      <c r="P93" s="39">
        <v>0</v>
      </c>
      <c r="Q93" s="39">
        <v>0</v>
      </c>
      <c r="R93" s="39">
        <v>0</v>
      </c>
      <c r="S93" s="39">
        <v>0</v>
      </c>
      <c r="T93" s="39">
        <v>0</v>
      </c>
      <c r="U93" s="39">
        <v>0</v>
      </c>
      <c r="V93" s="39">
        <v>0</v>
      </c>
      <c r="W93" s="39">
        <v>0</v>
      </c>
      <c r="X93" s="39">
        <v>0</v>
      </c>
      <c r="Y93" s="39">
        <v>0</v>
      </c>
      <c r="Z93" s="39">
        <v>0</v>
      </c>
      <c r="AA93" s="39">
        <v>190084029.0052</v>
      </c>
    </row>
    <row r="94" spans="2:27" x14ac:dyDescent="0.2">
      <c r="B94" s="36" t="s">
        <v>83</v>
      </c>
      <c r="C94" s="36"/>
      <c r="D94" s="37"/>
      <c r="E94" s="37"/>
      <c r="F94" s="38" t="s">
        <v>22</v>
      </c>
      <c r="G94" s="44">
        <v>-89391325.446640119</v>
      </c>
      <c r="H94" s="39">
        <v>0</v>
      </c>
      <c r="I94" s="39">
        <v>-1869464.1344279167</v>
      </c>
      <c r="J94" s="39">
        <v>-6458203.4080514833</v>
      </c>
      <c r="K94" s="39">
        <v>-28144553.781892974</v>
      </c>
      <c r="L94" s="39">
        <v>-79658262.817857519</v>
      </c>
      <c r="M94" s="39">
        <v>-25219991.217770107</v>
      </c>
      <c r="N94" s="39">
        <v>-6968417</v>
      </c>
      <c r="O94" s="39">
        <v>-11645069</v>
      </c>
      <c r="P94" s="39">
        <v>0</v>
      </c>
      <c r="Q94" s="39">
        <v>0</v>
      </c>
      <c r="R94" s="39">
        <v>0</v>
      </c>
      <c r="S94" s="39">
        <v>0</v>
      </c>
      <c r="T94" s="39">
        <v>0</v>
      </c>
      <c r="U94" s="39">
        <v>0</v>
      </c>
      <c r="V94" s="39">
        <v>0</v>
      </c>
      <c r="W94" s="39">
        <v>0</v>
      </c>
      <c r="X94" s="39">
        <v>0</v>
      </c>
      <c r="Y94" s="39">
        <v>0</v>
      </c>
      <c r="Z94" s="39">
        <v>0</v>
      </c>
      <c r="AA94" s="39">
        <v>107330838.042</v>
      </c>
    </row>
    <row r="95" spans="2:27" x14ac:dyDescent="0.2">
      <c r="B95" s="36" t="s">
        <v>84</v>
      </c>
      <c r="C95" s="36"/>
      <c r="D95" s="37"/>
      <c r="E95" s="37"/>
      <c r="F95" s="38" t="s">
        <v>22</v>
      </c>
      <c r="G95" s="44">
        <v>-139123685.00765312</v>
      </c>
      <c r="H95" s="39">
        <v>0</v>
      </c>
      <c r="I95" s="39">
        <v>-1869464.1344279167</v>
      </c>
      <c r="J95" s="39">
        <v>-6458203.4080514833</v>
      </c>
      <c r="K95" s="39">
        <v>-28144553.781892974</v>
      </c>
      <c r="L95" s="39">
        <v>-83373763.817857519</v>
      </c>
      <c r="M95" s="39">
        <v>-48170376.217770107</v>
      </c>
      <c r="N95" s="39">
        <v>-58524277</v>
      </c>
      <c r="O95" s="39">
        <v>-1703121</v>
      </c>
      <c r="P95" s="39">
        <v>0</v>
      </c>
      <c r="Q95" s="39">
        <v>0</v>
      </c>
      <c r="R95" s="39">
        <v>0</v>
      </c>
      <c r="S95" s="39">
        <v>0</v>
      </c>
      <c r="T95" s="39">
        <v>0</v>
      </c>
      <c r="U95" s="39">
        <v>0</v>
      </c>
      <c r="V95" s="39">
        <v>0</v>
      </c>
      <c r="W95" s="39">
        <v>0</v>
      </c>
      <c r="X95" s="39">
        <v>0</v>
      </c>
      <c r="Y95" s="39">
        <v>0</v>
      </c>
      <c r="Z95" s="39">
        <v>0</v>
      </c>
      <c r="AA95" s="39">
        <v>111156266.142</v>
      </c>
    </row>
    <row r="96" spans="2:27" x14ac:dyDescent="0.2">
      <c r="B96" s="36" t="s">
        <v>85</v>
      </c>
      <c r="C96" s="36"/>
      <c r="D96" s="37"/>
      <c r="E96" s="37"/>
      <c r="F96" s="38" t="s">
        <v>22</v>
      </c>
      <c r="G96" s="44">
        <v>-109375569.76680407</v>
      </c>
      <c r="H96" s="39">
        <v>0</v>
      </c>
      <c r="I96" s="39">
        <v>-1619195.7017135145</v>
      </c>
      <c r="J96" s="39">
        <v>-7989080.5661114417</v>
      </c>
      <c r="K96" s="39">
        <v>-25492487.69189284</v>
      </c>
      <c r="L96" s="39">
        <v>-85883603.010282218</v>
      </c>
      <c r="M96" s="39">
        <v>-29727173</v>
      </c>
      <c r="N96" s="39">
        <v>-55862750</v>
      </c>
      <c r="O96" s="39">
        <v>-1513538</v>
      </c>
      <c r="P96" s="39">
        <v>0</v>
      </c>
      <c r="Q96" s="39">
        <v>0</v>
      </c>
      <c r="R96" s="39">
        <v>0</v>
      </c>
      <c r="S96" s="39">
        <v>0</v>
      </c>
      <c r="T96" s="39">
        <v>0</v>
      </c>
      <c r="U96" s="39">
        <v>0</v>
      </c>
      <c r="V96" s="39">
        <v>0</v>
      </c>
      <c r="W96" s="39">
        <v>0</v>
      </c>
      <c r="X96" s="39">
        <v>0</v>
      </c>
      <c r="Y96" s="39">
        <v>0</v>
      </c>
      <c r="Z96" s="39">
        <v>0</v>
      </c>
      <c r="AA96" s="39">
        <v>151207387.546</v>
      </c>
    </row>
    <row r="97" spans="2:27" x14ac:dyDescent="0.2">
      <c r="B97" s="36" t="s">
        <v>101</v>
      </c>
      <c r="C97" s="36"/>
      <c r="D97" s="37"/>
      <c r="E97" s="37"/>
      <c r="F97" s="38" t="s">
        <v>22</v>
      </c>
      <c r="G97" s="44"/>
      <c r="H97" s="39" t="s">
        <v>179</v>
      </c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</row>
    <row r="98" spans="2:27" x14ac:dyDescent="0.2">
      <c r="B98" s="36" t="s">
        <v>102</v>
      </c>
      <c r="C98" s="36"/>
      <c r="D98" s="37"/>
      <c r="E98" s="37"/>
      <c r="F98" s="38" t="s">
        <v>22</v>
      </c>
      <c r="G98" s="44"/>
      <c r="H98" s="39" t="s">
        <v>179</v>
      </c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</row>
    <row r="100" spans="2:27" ht="15" x14ac:dyDescent="0.25">
      <c r="B100" s="31" t="s">
        <v>47</v>
      </c>
      <c r="C100" s="31"/>
      <c r="D100" s="9"/>
      <c r="E100" s="9"/>
      <c r="F100" s="32"/>
      <c r="G100" s="43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</row>
    <row r="101" spans="2:27" ht="15" x14ac:dyDescent="0.25">
      <c r="B101" s="33" t="s">
        <v>21</v>
      </c>
      <c r="C101" s="33"/>
      <c r="D101" s="33"/>
      <c r="E101" s="33"/>
      <c r="F101" s="34" t="s">
        <v>13</v>
      </c>
      <c r="G101" s="35" t="s">
        <v>41</v>
      </c>
      <c r="H101" s="35">
        <v>2022</v>
      </c>
      <c r="I101" s="35">
        <v>2023</v>
      </c>
      <c r="J101" s="35">
        <v>2024</v>
      </c>
      <c r="K101" s="35">
        <v>2025</v>
      </c>
      <c r="L101" s="35">
        <v>2026</v>
      </c>
      <c r="M101" s="35">
        <v>2027</v>
      </c>
      <c r="N101" s="35">
        <v>2028</v>
      </c>
      <c r="O101" s="35">
        <v>2029</v>
      </c>
      <c r="P101" s="35">
        <v>2030</v>
      </c>
      <c r="Q101" s="35">
        <v>2031</v>
      </c>
      <c r="R101" s="35">
        <v>2032</v>
      </c>
      <c r="S101" s="35">
        <v>2033</v>
      </c>
      <c r="T101" s="35">
        <v>2034</v>
      </c>
      <c r="U101" s="35">
        <v>2035</v>
      </c>
      <c r="V101" s="35">
        <v>2036</v>
      </c>
      <c r="W101" s="35">
        <v>2037</v>
      </c>
      <c r="X101" s="35">
        <v>2038</v>
      </c>
      <c r="Y101" s="35">
        <v>2039</v>
      </c>
      <c r="Z101" s="35">
        <v>2040</v>
      </c>
      <c r="AA101" s="35">
        <v>2041</v>
      </c>
    </row>
    <row r="102" spans="2:27" x14ac:dyDescent="0.2">
      <c r="B102" s="36" t="s">
        <v>77</v>
      </c>
      <c r="C102" s="36"/>
      <c r="D102" s="37"/>
      <c r="E102" s="37"/>
      <c r="F102" s="38" t="s">
        <v>22</v>
      </c>
      <c r="G102" s="44">
        <v>0</v>
      </c>
      <c r="H102" s="39">
        <v>0</v>
      </c>
      <c r="I102" s="39">
        <v>0</v>
      </c>
      <c r="J102" s="39">
        <v>0</v>
      </c>
      <c r="K102" s="39">
        <v>0</v>
      </c>
      <c r="L102" s="39">
        <v>0</v>
      </c>
      <c r="M102" s="39">
        <v>0</v>
      </c>
      <c r="N102" s="39">
        <v>0</v>
      </c>
      <c r="O102" s="39">
        <v>0</v>
      </c>
      <c r="P102" s="39">
        <v>0</v>
      </c>
      <c r="Q102" s="39">
        <v>0</v>
      </c>
      <c r="R102" s="39">
        <v>0</v>
      </c>
      <c r="S102" s="39">
        <v>0</v>
      </c>
      <c r="T102" s="39">
        <v>0</v>
      </c>
      <c r="U102" s="39">
        <v>0</v>
      </c>
      <c r="V102" s="39">
        <v>0</v>
      </c>
      <c r="W102" s="39">
        <v>0</v>
      </c>
      <c r="X102" s="39">
        <v>0</v>
      </c>
      <c r="Y102" s="39">
        <v>0</v>
      </c>
      <c r="Z102" s="39">
        <v>0</v>
      </c>
      <c r="AA102" s="39">
        <v>0</v>
      </c>
    </row>
    <row r="103" spans="2:27" x14ac:dyDescent="0.2">
      <c r="B103" s="36" t="s">
        <v>78</v>
      </c>
      <c r="C103" s="36"/>
      <c r="D103" s="37"/>
      <c r="E103" s="37"/>
      <c r="F103" s="38" t="s">
        <v>22</v>
      </c>
      <c r="G103" s="44">
        <v>0</v>
      </c>
      <c r="H103" s="39">
        <v>0</v>
      </c>
      <c r="I103" s="39">
        <v>0</v>
      </c>
      <c r="J103" s="39">
        <v>0</v>
      </c>
      <c r="K103" s="39">
        <v>0</v>
      </c>
      <c r="L103" s="39">
        <v>0</v>
      </c>
      <c r="M103" s="39">
        <v>0</v>
      </c>
      <c r="N103" s="39">
        <v>0</v>
      </c>
      <c r="O103" s="39">
        <v>0</v>
      </c>
      <c r="P103" s="39">
        <v>0</v>
      </c>
      <c r="Q103" s="39">
        <v>0</v>
      </c>
      <c r="R103" s="39">
        <v>0</v>
      </c>
      <c r="S103" s="39">
        <v>0</v>
      </c>
      <c r="T103" s="39">
        <v>0</v>
      </c>
      <c r="U103" s="39">
        <v>0</v>
      </c>
      <c r="V103" s="39">
        <v>0</v>
      </c>
      <c r="W103" s="39">
        <v>0</v>
      </c>
      <c r="X103" s="39">
        <v>0</v>
      </c>
      <c r="Y103" s="39">
        <v>0</v>
      </c>
      <c r="Z103" s="39">
        <v>0</v>
      </c>
      <c r="AA103" s="39">
        <v>0</v>
      </c>
    </row>
    <row r="104" spans="2:27" x14ac:dyDescent="0.2">
      <c r="B104" s="36" t="s">
        <v>79</v>
      </c>
      <c r="C104" s="36"/>
      <c r="D104" s="37"/>
      <c r="E104" s="37"/>
      <c r="F104" s="38" t="s">
        <v>22</v>
      </c>
      <c r="G104" s="44">
        <v>0</v>
      </c>
      <c r="H104" s="39">
        <v>0</v>
      </c>
      <c r="I104" s="39">
        <v>0</v>
      </c>
      <c r="J104" s="39">
        <v>0</v>
      </c>
      <c r="K104" s="39">
        <v>0</v>
      </c>
      <c r="L104" s="39">
        <v>0</v>
      </c>
      <c r="M104" s="39">
        <v>0</v>
      </c>
      <c r="N104" s="39">
        <v>0</v>
      </c>
      <c r="O104" s="39">
        <v>0</v>
      </c>
      <c r="P104" s="39">
        <v>0</v>
      </c>
      <c r="Q104" s="39">
        <v>0</v>
      </c>
      <c r="R104" s="39">
        <v>0</v>
      </c>
      <c r="S104" s="39">
        <v>0</v>
      </c>
      <c r="T104" s="39">
        <v>0</v>
      </c>
      <c r="U104" s="39">
        <v>0</v>
      </c>
      <c r="V104" s="39">
        <v>0</v>
      </c>
      <c r="W104" s="39">
        <v>0</v>
      </c>
      <c r="X104" s="39">
        <v>0</v>
      </c>
      <c r="Y104" s="39">
        <v>0</v>
      </c>
      <c r="Z104" s="39">
        <v>0</v>
      </c>
      <c r="AA104" s="39">
        <v>0</v>
      </c>
    </row>
    <row r="105" spans="2:27" x14ac:dyDescent="0.2">
      <c r="B105" s="36" t="s">
        <v>80</v>
      </c>
      <c r="C105" s="36"/>
      <c r="D105" s="37"/>
      <c r="E105" s="37"/>
      <c r="F105" s="38" t="s">
        <v>22</v>
      </c>
      <c r="G105" s="44">
        <v>0</v>
      </c>
      <c r="H105" s="39">
        <v>0</v>
      </c>
      <c r="I105" s="39">
        <v>0</v>
      </c>
      <c r="J105" s="39">
        <v>0</v>
      </c>
      <c r="K105" s="39">
        <v>0</v>
      </c>
      <c r="L105" s="39">
        <v>0</v>
      </c>
      <c r="M105" s="39">
        <v>0</v>
      </c>
      <c r="N105" s="39">
        <v>0</v>
      </c>
      <c r="O105" s="39">
        <v>0</v>
      </c>
      <c r="P105" s="39">
        <v>0</v>
      </c>
      <c r="Q105" s="39">
        <v>0</v>
      </c>
      <c r="R105" s="39">
        <v>0</v>
      </c>
      <c r="S105" s="39">
        <v>0</v>
      </c>
      <c r="T105" s="39">
        <v>0</v>
      </c>
      <c r="U105" s="39">
        <v>0</v>
      </c>
      <c r="V105" s="39">
        <v>0</v>
      </c>
      <c r="W105" s="39">
        <v>0</v>
      </c>
      <c r="X105" s="39">
        <v>0</v>
      </c>
      <c r="Y105" s="39">
        <v>0</v>
      </c>
      <c r="Z105" s="39">
        <v>0</v>
      </c>
      <c r="AA105" s="39">
        <v>0</v>
      </c>
    </row>
    <row r="106" spans="2:27" x14ac:dyDescent="0.2">
      <c r="B106" s="36" t="s">
        <v>81</v>
      </c>
      <c r="C106" s="36"/>
      <c r="D106" s="37"/>
      <c r="E106" s="37"/>
      <c r="F106" s="38" t="s">
        <v>22</v>
      </c>
      <c r="G106" s="44">
        <v>0</v>
      </c>
      <c r="H106" s="39">
        <v>0</v>
      </c>
      <c r="I106" s="39">
        <v>0</v>
      </c>
      <c r="J106" s="39">
        <v>0</v>
      </c>
      <c r="K106" s="39">
        <v>0</v>
      </c>
      <c r="L106" s="39">
        <v>0</v>
      </c>
      <c r="M106" s="39">
        <v>0</v>
      </c>
      <c r="N106" s="39">
        <v>0</v>
      </c>
      <c r="O106" s="39">
        <v>0</v>
      </c>
      <c r="P106" s="39">
        <v>0</v>
      </c>
      <c r="Q106" s="39">
        <v>0</v>
      </c>
      <c r="R106" s="39">
        <v>0</v>
      </c>
      <c r="S106" s="39">
        <v>0</v>
      </c>
      <c r="T106" s="39">
        <v>0</v>
      </c>
      <c r="U106" s="39">
        <v>0</v>
      </c>
      <c r="V106" s="39">
        <v>0</v>
      </c>
      <c r="W106" s="39">
        <v>0</v>
      </c>
      <c r="X106" s="39">
        <v>0</v>
      </c>
      <c r="Y106" s="39">
        <v>0</v>
      </c>
      <c r="Z106" s="39">
        <v>0</v>
      </c>
      <c r="AA106" s="39">
        <v>0</v>
      </c>
    </row>
    <row r="107" spans="2:27" x14ac:dyDescent="0.2">
      <c r="B107" s="36" t="s">
        <v>82</v>
      </c>
      <c r="C107" s="36"/>
      <c r="D107" s="37"/>
      <c r="E107" s="37"/>
      <c r="F107" s="38" t="s">
        <v>22</v>
      </c>
      <c r="G107" s="44">
        <v>0</v>
      </c>
      <c r="H107" s="39">
        <v>0</v>
      </c>
      <c r="I107" s="39">
        <v>0</v>
      </c>
      <c r="J107" s="39">
        <v>0</v>
      </c>
      <c r="K107" s="39">
        <v>0</v>
      </c>
      <c r="L107" s="39">
        <v>0</v>
      </c>
      <c r="M107" s="39">
        <v>0</v>
      </c>
      <c r="N107" s="39">
        <v>0</v>
      </c>
      <c r="O107" s="39">
        <v>0</v>
      </c>
      <c r="P107" s="39">
        <v>0</v>
      </c>
      <c r="Q107" s="39">
        <v>0</v>
      </c>
      <c r="R107" s="39">
        <v>0</v>
      </c>
      <c r="S107" s="39">
        <v>0</v>
      </c>
      <c r="T107" s="39">
        <v>0</v>
      </c>
      <c r="U107" s="39">
        <v>0</v>
      </c>
      <c r="V107" s="39">
        <v>0</v>
      </c>
      <c r="W107" s="39">
        <v>0</v>
      </c>
      <c r="X107" s="39">
        <v>0</v>
      </c>
      <c r="Y107" s="39">
        <v>0</v>
      </c>
      <c r="Z107" s="39">
        <v>0</v>
      </c>
      <c r="AA107" s="39">
        <v>0</v>
      </c>
    </row>
    <row r="108" spans="2:27" x14ac:dyDescent="0.2">
      <c r="B108" s="36" t="s">
        <v>83</v>
      </c>
      <c r="C108" s="36"/>
      <c r="D108" s="37"/>
      <c r="E108" s="37"/>
      <c r="F108" s="38" t="s">
        <v>22</v>
      </c>
      <c r="G108" s="44">
        <v>0</v>
      </c>
      <c r="H108" s="39">
        <v>0</v>
      </c>
      <c r="I108" s="39">
        <v>0</v>
      </c>
      <c r="J108" s="39">
        <v>0</v>
      </c>
      <c r="K108" s="39">
        <v>0</v>
      </c>
      <c r="L108" s="39">
        <v>0</v>
      </c>
      <c r="M108" s="39">
        <v>0</v>
      </c>
      <c r="N108" s="39">
        <v>0</v>
      </c>
      <c r="O108" s="39">
        <v>0</v>
      </c>
      <c r="P108" s="39">
        <v>0</v>
      </c>
      <c r="Q108" s="39">
        <v>0</v>
      </c>
      <c r="R108" s="39">
        <v>0</v>
      </c>
      <c r="S108" s="39">
        <v>0</v>
      </c>
      <c r="T108" s="39">
        <v>0</v>
      </c>
      <c r="U108" s="39">
        <v>0</v>
      </c>
      <c r="V108" s="39">
        <v>0</v>
      </c>
      <c r="W108" s="39">
        <v>0</v>
      </c>
      <c r="X108" s="39">
        <v>0</v>
      </c>
      <c r="Y108" s="39">
        <v>0</v>
      </c>
      <c r="Z108" s="39">
        <v>0</v>
      </c>
      <c r="AA108" s="39">
        <v>0</v>
      </c>
    </row>
    <row r="109" spans="2:27" x14ac:dyDescent="0.2">
      <c r="B109" s="36" t="s">
        <v>84</v>
      </c>
      <c r="C109" s="36"/>
      <c r="D109" s="37"/>
      <c r="E109" s="37"/>
      <c r="F109" s="38" t="s">
        <v>22</v>
      </c>
      <c r="G109" s="44">
        <v>0</v>
      </c>
      <c r="H109" s="39">
        <v>0</v>
      </c>
      <c r="I109" s="39">
        <v>0</v>
      </c>
      <c r="J109" s="39">
        <v>0</v>
      </c>
      <c r="K109" s="39">
        <v>0</v>
      </c>
      <c r="L109" s="39">
        <v>0</v>
      </c>
      <c r="M109" s="39">
        <v>0</v>
      </c>
      <c r="N109" s="39">
        <v>0</v>
      </c>
      <c r="O109" s="39">
        <v>0</v>
      </c>
      <c r="P109" s="39">
        <v>0</v>
      </c>
      <c r="Q109" s="39">
        <v>0</v>
      </c>
      <c r="R109" s="39">
        <v>0</v>
      </c>
      <c r="S109" s="39">
        <v>0</v>
      </c>
      <c r="T109" s="39">
        <v>0</v>
      </c>
      <c r="U109" s="39">
        <v>0</v>
      </c>
      <c r="V109" s="39">
        <v>0</v>
      </c>
      <c r="W109" s="39">
        <v>0</v>
      </c>
      <c r="X109" s="39">
        <v>0</v>
      </c>
      <c r="Y109" s="39">
        <v>0</v>
      </c>
      <c r="Z109" s="39">
        <v>0</v>
      </c>
      <c r="AA109" s="39">
        <v>0</v>
      </c>
    </row>
    <row r="110" spans="2:27" x14ac:dyDescent="0.2">
      <c r="B110" s="36" t="s">
        <v>85</v>
      </c>
      <c r="C110" s="36"/>
      <c r="D110" s="37"/>
      <c r="E110" s="37"/>
      <c r="F110" s="38" t="s">
        <v>22</v>
      </c>
      <c r="G110" s="44">
        <v>0</v>
      </c>
      <c r="H110" s="39">
        <v>0</v>
      </c>
      <c r="I110" s="39">
        <v>0</v>
      </c>
      <c r="J110" s="39">
        <v>0</v>
      </c>
      <c r="K110" s="39">
        <v>0</v>
      </c>
      <c r="L110" s="39">
        <v>0</v>
      </c>
      <c r="M110" s="39">
        <v>0</v>
      </c>
      <c r="N110" s="39">
        <v>0</v>
      </c>
      <c r="O110" s="39">
        <v>0</v>
      </c>
      <c r="P110" s="39">
        <v>0</v>
      </c>
      <c r="Q110" s="39">
        <v>0</v>
      </c>
      <c r="R110" s="39">
        <v>0</v>
      </c>
      <c r="S110" s="39">
        <v>0</v>
      </c>
      <c r="T110" s="39">
        <v>0</v>
      </c>
      <c r="U110" s="39">
        <v>0</v>
      </c>
      <c r="V110" s="39">
        <v>0</v>
      </c>
      <c r="W110" s="39">
        <v>0</v>
      </c>
      <c r="X110" s="39">
        <v>0</v>
      </c>
      <c r="Y110" s="39">
        <v>0</v>
      </c>
      <c r="Z110" s="39">
        <v>0</v>
      </c>
      <c r="AA110" s="39">
        <v>0</v>
      </c>
    </row>
    <row r="111" spans="2:27" x14ac:dyDescent="0.2">
      <c r="B111" s="36" t="s">
        <v>101</v>
      </c>
      <c r="C111" s="36"/>
      <c r="D111" s="37"/>
      <c r="E111" s="37"/>
      <c r="F111" s="38" t="s">
        <v>22</v>
      </c>
      <c r="G111" s="44"/>
      <c r="H111" s="39" t="s">
        <v>179</v>
      </c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</row>
    <row r="112" spans="2:27" ht="15.95" customHeight="1" x14ac:dyDescent="0.2">
      <c r="B112" s="36" t="s">
        <v>102</v>
      </c>
      <c r="C112" s="36"/>
      <c r="D112" s="37"/>
      <c r="E112" s="37"/>
      <c r="F112" s="38" t="s">
        <v>22</v>
      </c>
      <c r="G112" s="44"/>
      <c r="H112" s="39" t="s">
        <v>179</v>
      </c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</row>
    <row r="113" spans="1:27" x14ac:dyDescent="0.2">
      <c r="B113" s="105"/>
    </row>
    <row r="114" spans="1:27" ht="15" x14ac:dyDescent="0.25">
      <c r="A114" s="76"/>
      <c r="B114" s="29" t="s">
        <v>74</v>
      </c>
      <c r="C114" s="29"/>
      <c r="D114" s="30"/>
      <c r="E114" s="30"/>
      <c r="F114" s="6"/>
      <c r="G114" s="19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</row>
    <row r="115" spans="1:27" ht="15" x14ac:dyDescent="0.25">
      <c r="A115" s="76"/>
      <c r="B115" s="33" t="s">
        <v>21</v>
      </c>
      <c r="C115" s="33" t="s">
        <v>87</v>
      </c>
      <c r="D115" s="33" t="s">
        <v>108</v>
      </c>
      <c r="E115" s="34" t="s">
        <v>44</v>
      </c>
      <c r="F115" s="34" t="s">
        <v>13</v>
      </c>
      <c r="G115" s="35" t="s">
        <v>41</v>
      </c>
      <c r="H115" s="35">
        <v>2022</v>
      </c>
      <c r="I115" s="35">
        <v>2023</v>
      </c>
      <c r="J115" s="35">
        <v>2024</v>
      </c>
      <c r="K115" s="35">
        <v>2025</v>
      </c>
      <c r="L115" s="35">
        <v>2026</v>
      </c>
      <c r="M115" s="35">
        <v>2027</v>
      </c>
      <c r="N115" s="35">
        <v>2028</v>
      </c>
      <c r="O115" s="35">
        <v>2029</v>
      </c>
      <c r="P115" s="35">
        <v>2030</v>
      </c>
      <c r="Q115" s="35">
        <v>2031</v>
      </c>
      <c r="R115" s="35">
        <v>2032</v>
      </c>
      <c r="S115" s="35">
        <v>2033</v>
      </c>
      <c r="T115" s="35">
        <v>2034</v>
      </c>
      <c r="U115" s="35">
        <v>2035</v>
      </c>
      <c r="V115" s="35">
        <v>2036</v>
      </c>
      <c r="W115" s="35">
        <v>2037</v>
      </c>
      <c r="X115" s="35">
        <v>2038</v>
      </c>
      <c r="Y115" s="35">
        <v>2039</v>
      </c>
      <c r="Z115" s="35">
        <v>2040</v>
      </c>
      <c r="AA115" s="35">
        <v>2041</v>
      </c>
    </row>
    <row r="116" spans="1:27" x14ac:dyDescent="0.2">
      <c r="A116" s="76"/>
      <c r="B116" s="37" t="s">
        <v>77</v>
      </c>
      <c r="C116" s="72">
        <v>1</v>
      </c>
      <c r="D116" s="37" t="s">
        <v>88</v>
      </c>
      <c r="E116" s="38">
        <v>1</v>
      </c>
      <c r="F116" s="38" t="s">
        <v>22</v>
      </c>
      <c r="G116" s="44">
        <v>-1456236.6870721157</v>
      </c>
      <c r="H116" s="39">
        <v>0</v>
      </c>
      <c r="I116" s="39">
        <v>0</v>
      </c>
      <c r="J116" s="39">
        <v>0</v>
      </c>
      <c r="K116" s="39">
        <v>0</v>
      </c>
      <c r="L116" s="39">
        <v>-163443.59459999998</v>
      </c>
      <c r="M116" s="39">
        <v>-163443.59459999998</v>
      </c>
      <c r="N116" s="39">
        <v>-163443.59459999998</v>
      </c>
      <c r="O116" s="39">
        <v>-163443.59459999998</v>
      </c>
      <c r="P116" s="39">
        <v>-163443.59459999998</v>
      </c>
      <c r="Q116" s="39">
        <v>-163443.59459999998</v>
      </c>
      <c r="R116" s="39">
        <v>-163443.59459999998</v>
      </c>
      <c r="S116" s="39">
        <v>-163443.59459999998</v>
      </c>
      <c r="T116" s="39">
        <v>-163443.59459999998</v>
      </c>
      <c r="U116" s="39">
        <v>-163443.59459999998</v>
      </c>
      <c r="V116" s="39">
        <v>-163443.59459999998</v>
      </c>
      <c r="W116" s="39">
        <v>-163443.59459999998</v>
      </c>
      <c r="X116" s="39">
        <v>-163443.59459999998</v>
      </c>
      <c r="Y116" s="39">
        <v>-163443.59459999998</v>
      </c>
      <c r="Z116" s="39">
        <v>-163443.59459999998</v>
      </c>
      <c r="AA116" s="39">
        <v>-163443.59459999998</v>
      </c>
    </row>
    <row r="117" spans="1:27" x14ac:dyDescent="0.2">
      <c r="A117" s="76"/>
      <c r="B117" s="37" t="s">
        <v>77</v>
      </c>
      <c r="C117" s="72">
        <v>1</v>
      </c>
      <c r="D117" s="37" t="s">
        <v>89</v>
      </c>
      <c r="E117" s="38">
        <v>1</v>
      </c>
      <c r="F117" s="38" t="s">
        <v>22</v>
      </c>
      <c r="G117" s="44">
        <v>-9078948.2010073531</v>
      </c>
      <c r="H117" s="39">
        <v>0</v>
      </c>
      <c r="I117" s="39">
        <v>0</v>
      </c>
      <c r="J117" s="39">
        <v>0</v>
      </c>
      <c r="K117" s="39">
        <v>0</v>
      </c>
      <c r="L117" s="39">
        <v>-1018993.6446000001</v>
      </c>
      <c r="M117" s="39">
        <v>-1018993.6446000001</v>
      </c>
      <c r="N117" s="39">
        <v>-1018993.6446000001</v>
      </c>
      <c r="O117" s="39">
        <v>-1018993.6446000001</v>
      </c>
      <c r="P117" s="39">
        <v>-1018993.6446000001</v>
      </c>
      <c r="Q117" s="39">
        <v>-1018993.6446000001</v>
      </c>
      <c r="R117" s="39">
        <v>-1018993.6446000001</v>
      </c>
      <c r="S117" s="39">
        <v>-1018993.6446000001</v>
      </c>
      <c r="T117" s="39">
        <v>-1018993.6446000001</v>
      </c>
      <c r="U117" s="39">
        <v>-1018993.6446000001</v>
      </c>
      <c r="V117" s="39">
        <v>-1018993.6446000001</v>
      </c>
      <c r="W117" s="39">
        <v>-1018993.6446000001</v>
      </c>
      <c r="X117" s="39">
        <v>-1018993.6446000001</v>
      </c>
      <c r="Y117" s="39">
        <v>-1018993.6446000001</v>
      </c>
      <c r="Z117" s="39">
        <v>-1018993.6446000001</v>
      </c>
      <c r="AA117" s="39">
        <v>-1018993.6446000001</v>
      </c>
    </row>
    <row r="118" spans="1:27" x14ac:dyDescent="0.2">
      <c r="A118" s="76"/>
      <c r="B118" s="37" t="s">
        <v>77</v>
      </c>
      <c r="C118" s="72">
        <v>1</v>
      </c>
      <c r="D118" s="37" t="s">
        <v>180</v>
      </c>
      <c r="E118" s="38">
        <v>1</v>
      </c>
      <c r="F118" s="38" t="s">
        <v>22</v>
      </c>
      <c r="G118" s="44">
        <v>-3284685.764437818</v>
      </c>
      <c r="H118" s="39">
        <v>0</v>
      </c>
      <c r="I118" s="39">
        <v>0</v>
      </c>
      <c r="J118" s="39">
        <v>0</v>
      </c>
      <c r="K118" s="39">
        <v>0</v>
      </c>
      <c r="L118" s="39">
        <v>-368663.18040000001</v>
      </c>
      <c r="M118" s="39">
        <v>-368663.18040000001</v>
      </c>
      <c r="N118" s="39">
        <v>-368663.18040000001</v>
      </c>
      <c r="O118" s="39">
        <v>-368663.18040000001</v>
      </c>
      <c r="P118" s="39">
        <v>-368663.18040000001</v>
      </c>
      <c r="Q118" s="39">
        <v>-368663.18040000001</v>
      </c>
      <c r="R118" s="39">
        <v>-368663.18040000001</v>
      </c>
      <c r="S118" s="39">
        <v>-368663.18040000001</v>
      </c>
      <c r="T118" s="39">
        <v>-368663.18040000001</v>
      </c>
      <c r="U118" s="39">
        <v>-368663.18040000001</v>
      </c>
      <c r="V118" s="39">
        <v>-368663.18040000001</v>
      </c>
      <c r="W118" s="39">
        <v>-368663.18040000001</v>
      </c>
      <c r="X118" s="39">
        <v>-368663.18040000001</v>
      </c>
      <c r="Y118" s="39">
        <v>-368663.18040000001</v>
      </c>
      <c r="Z118" s="39">
        <v>-368663.18040000001</v>
      </c>
      <c r="AA118" s="39">
        <v>-368663.18040000001</v>
      </c>
    </row>
    <row r="119" spans="1:27" x14ac:dyDescent="0.2">
      <c r="A119" s="76"/>
      <c r="B119" s="37" t="s">
        <v>77</v>
      </c>
      <c r="C119" s="72">
        <v>1</v>
      </c>
      <c r="D119" s="37" t="s">
        <v>94</v>
      </c>
      <c r="E119" s="38">
        <v>1</v>
      </c>
      <c r="F119" s="38" t="s">
        <v>22</v>
      </c>
      <c r="G119" s="44">
        <v>-5060544.7763872296</v>
      </c>
      <c r="H119" s="39">
        <v>0</v>
      </c>
      <c r="I119" s="39">
        <v>0</v>
      </c>
      <c r="J119" s="39">
        <v>0</v>
      </c>
      <c r="K119" s="39">
        <v>0</v>
      </c>
      <c r="L119" s="39">
        <v>0</v>
      </c>
      <c r="M119" s="39">
        <v>0</v>
      </c>
      <c r="N119" s="39">
        <v>0</v>
      </c>
      <c r="O119" s="39">
        <v>-765343.3872</v>
      </c>
      <c r="P119" s="39">
        <v>-765343.3872</v>
      </c>
      <c r="Q119" s="39">
        <v>-765343.3872</v>
      </c>
      <c r="R119" s="39">
        <v>-765343.3872</v>
      </c>
      <c r="S119" s="39">
        <v>-765343.3872</v>
      </c>
      <c r="T119" s="39">
        <v>-765343.3872</v>
      </c>
      <c r="U119" s="39">
        <v>-765343.3872</v>
      </c>
      <c r="V119" s="39">
        <v>-765343.3872</v>
      </c>
      <c r="W119" s="39">
        <v>-765343.3872</v>
      </c>
      <c r="X119" s="39">
        <v>-765343.3872</v>
      </c>
      <c r="Y119" s="39">
        <v>-765343.3872</v>
      </c>
      <c r="Z119" s="39">
        <v>-765343.3872</v>
      </c>
      <c r="AA119" s="39">
        <v>-765343.3872</v>
      </c>
    </row>
    <row r="120" spans="1:27" x14ac:dyDescent="0.2">
      <c r="A120" s="76"/>
      <c r="B120" s="37" t="s">
        <v>77</v>
      </c>
      <c r="C120" s="72">
        <v>1</v>
      </c>
      <c r="D120" s="37" t="s">
        <v>103</v>
      </c>
      <c r="E120" s="38">
        <v>1</v>
      </c>
      <c r="F120" s="38" t="s">
        <v>22</v>
      </c>
      <c r="G120" s="44">
        <v>-21818843.141203515</v>
      </c>
      <c r="H120" s="39">
        <v>0</v>
      </c>
      <c r="I120" s="39">
        <v>0</v>
      </c>
      <c r="J120" s="39">
        <v>0</v>
      </c>
      <c r="K120" s="39">
        <v>0</v>
      </c>
      <c r="L120" s="39">
        <v>0</v>
      </c>
      <c r="M120" s="39">
        <v>0</v>
      </c>
      <c r="N120" s="39">
        <v>-2973660.3139999998</v>
      </c>
      <c r="O120" s="39">
        <v>-2973660.3139999998</v>
      </c>
      <c r="P120" s="39">
        <v>-2973660.3139999998</v>
      </c>
      <c r="Q120" s="39">
        <v>-2973660.3139999998</v>
      </c>
      <c r="R120" s="39">
        <v>-2973660.3139999998</v>
      </c>
      <c r="S120" s="39">
        <v>-2973660.3139999998</v>
      </c>
      <c r="T120" s="39">
        <v>-2973660.3139999998</v>
      </c>
      <c r="U120" s="39">
        <v>-2973660.3139999998</v>
      </c>
      <c r="V120" s="39">
        <v>-2973660.3139999998</v>
      </c>
      <c r="W120" s="39">
        <v>-2973660.3139999998</v>
      </c>
      <c r="X120" s="39">
        <v>-2973660.3139999998</v>
      </c>
      <c r="Y120" s="39">
        <v>-2973660.3139999998</v>
      </c>
      <c r="Z120" s="39">
        <v>-2973660.3139999998</v>
      </c>
      <c r="AA120" s="39">
        <v>-2973660.3139999998</v>
      </c>
    </row>
    <row r="121" spans="1:27" x14ac:dyDescent="0.2">
      <c r="A121" s="76"/>
      <c r="B121" s="37" t="s">
        <v>77</v>
      </c>
      <c r="C121" s="72">
        <v>2</v>
      </c>
      <c r="D121" s="37" t="s">
        <v>181</v>
      </c>
      <c r="E121" s="38">
        <v>1</v>
      </c>
      <c r="F121" s="38" t="s">
        <v>22</v>
      </c>
      <c r="G121" s="44">
        <v>-2329712.7087356937</v>
      </c>
      <c r="H121" s="39">
        <v>0</v>
      </c>
      <c r="I121" s="39">
        <v>0</v>
      </c>
      <c r="J121" s="39">
        <v>0</v>
      </c>
      <c r="K121" s="39">
        <v>0</v>
      </c>
      <c r="L121" s="39">
        <v>0</v>
      </c>
      <c r="M121" s="39">
        <v>0</v>
      </c>
      <c r="N121" s="39">
        <v>0</v>
      </c>
      <c r="O121" s="39">
        <v>0</v>
      </c>
      <c r="P121" s="39">
        <v>-393221.26939999999</v>
      </c>
      <c r="Q121" s="39">
        <v>-393221.26939999999</v>
      </c>
      <c r="R121" s="39">
        <v>-393221.26939999999</v>
      </c>
      <c r="S121" s="39">
        <v>-393221.26939999999</v>
      </c>
      <c r="T121" s="39">
        <v>-393221.26939999999</v>
      </c>
      <c r="U121" s="39">
        <v>-393221.26939999999</v>
      </c>
      <c r="V121" s="39">
        <v>-393221.26939999999</v>
      </c>
      <c r="W121" s="39">
        <v>-393221.26939999999</v>
      </c>
      <c r="X121" s="39">
        <v>-393221.26939999999</v>
      </c>
      <c r="Y121" s="39">
        <v>-393221.26939999999</v>
      </c>
      <c r="Z121" s="39">
        <v>-393221.26939999999</v>
      </c>
      <c r="AA121" s="39">
        <v>-393221.26939999999</v>
      </c>
    </row>
    <row r="122" spans="1:27" x14ac:dyDescent="0.2">
      <c r="A122" s="76"/>
      <c r="B122" s="37" t="s">
        <v>78</v>
      </c>
      <c r="C122" s="72">
        <v>1</v>
      </c>
      <c r="D122" s="37" t="s">
        <v>88</v>
      </c>
      <c r="E122" s="38">
        <v>1</v>
      </c>
      <c r="F122" s="38" t="s">
        <v>22</v>
      </c>
      <c r="G122" s="44">
        <v>-1456236.6870721157</v>
      </c>
      <c r="H122" s="39">
        <v>0</v>
      </c>
      <c r="I122" s="39">
        <v>0</v>
      </c>
      <c r="J122" s="39">
        <v>0</v>
      </c>
      <c r="K122" s="39">
        <v>0</v>
      </c>
      <c r="L122" s="39">
        <v>-163443.59459999998</v>
      </c>
      <c r="M122" s="39">
        <v>-163443.59459999998</v>
      </c>
      <c r="N122" s="39">
        <v>-163443.59459999998</v>
      </c>
      <c r="O122" s="39">
        <v>-163443.59459999998</v>
      </c>
      <c r="P122" s="39">
        <v>-163443.59459999998</v>
      </c>
      <c r="Q122" s="39">
        <v>-163443.59459999998</v>
      </c>
      <c r="R122" s="39">
        <v>-163443.59459999998</v>
      </c>
      <c r="S122" s="39">
        <v>-163443.59459999998</v>
      </c>
      <c r="T122" s="39">
        <v>-163443.59459999998</v>
      </c>
      <c r="U122" s="39">
        <v>-163443.59459999998</v>
      </c>
      <c r="V122" s="39">
        <v>-163443.59459999998</v>
      </c>
      <c r="W122" s="39">
        <v>-163443.59459999998</v>
      </c>
      <c r="X122" s="39">
        <v>-163443.59459999998</v>
      </c>
      <c r="Y122" s="39">
        <v>-163443.59459999998</v>
      </c>
      <c r="Z122" s="39">
        <v>-163443.59459999998</v>
      </c>
      <c r="AA122" s="39">
        <v>-163443.59459999998</v>
      </c>
    </row>
    <row r="123" spans="1:27" x14ac:dyDescent="0.2">
      <c r="A123" s="76"/>
      <c r="B123" s="37" t="s">
        <v>78</v>
      </c>
      <c r="C123" s="72">
        <v>1</v>
      </c>
      <c r="D123" s="37" t="s">
        <v>89</v>
      </c>
      <c r="E123" s="38">
        <v>1</v>
      </c>
      <c r="F123" s="38" t="s">
        <v>22</v>
      </c>
      <c r="G123" s="44">
        <v>-9078948.2010073531</v>
      </c>
      <c r="H123" s="39">
        <v>0</v>
      </c>
      <c r="I123" s="39">
        <v>0</v>
      </c>
      <c r="J123" s="39">
        <v>0</v>
      </c>
      <c r="K123" s="39">
        <v>0</v>
      </c>
      <c r="L123" s="39">
        <v>-1018993.6446000001</v>
      </c>
      <c r="M123" s="39">
        <v>-1018993.6446000001</v>
      </c>
      <c r="N123" s="39">
        <v>-1018993.6446000001</v>
      </c>
      <c r="O123" s="39">
        <v>-1018993.6446000001</v>
      </c>
      <c r="P123" s="39">
        <v>-1018993.6446000001</v>
      </c>
      <c r="Q123" s="39">
        <v>-1018993.6446000001</v>
      </c>
      <c r="R123" s="39">
        <v>-1018993.6446000001</v>
      </c>
      <c r="S123" s="39">
        <v>-1018993.6446000001</v>
      </c>
      <c r="T123" s="39">
        <v>-1018993.6446000001</v>
      </c>
      <c r="U123" s="39">
        <v>-1018993.6446000001</v>
      </c>
      <c r="V123" s="39">
        <v>-1018993.6446000001</v>
      </c>
      <c r="W123" s="39">
        <v>-1018993.6446000001</v>
      </c>
      <c r="X123" s="39">
        <v>-1018993.6446000001</v>
      </c>
      <c r="Y123" s="39">
        <v>-1018993.6446000001</v>
      </c>
      <c r="Z123" s="39">
        <v>-1018993.6446000001</v>
      </c>
      <c r="AA123" s="39">
        <v>-1018993.6446000001</v>
      </c>
    </row>
    <row r="124" spans="1:27" x14ac:dyDescent="0.2">
      <c r="A124" s="76"/>
      <c r="B124" s="37" t="s">
        <v>78</v>
      </c>
      <c r="C124" s="72">
        <v>1</v>
      </c>
      <c r="D124" s="37" t="s">
        <v>180</v>
      </c>
      <c r="E124" s="38">
        <v>1</v>
      </c>
      <c r="F124" s="38" t="s">
        <v>22</v>
      </c>
      <c r="G124" s="44">
        <v>-3284685.764437818</v>
      </c>
      <c r="H124" s="39">
        <v>0</v>
      </c>
      <c r="I124" s="39">
        <v>0</v>
      </c>
      <c r="J124" s="39">
        <v>0</v>
      </c>
      <c r="K124" s="39">
        <v>0</v>
      </c>
      <c r="L124" s="39">
        <v>-368663.18040000001</v>
      </c>
      <c r="M124" s="39">
        <v>-368663.18040000001</v>
      </c>
      <c r="N124" s="39">
        <v>-368663.18040000001</v>
      </c>
      <c r="O124" s="39">
        <v>-368663.18040000001</v>
      </c>
      <c r="P124" s="39">
        <v>-368663.18040000001</v>
      </c>
      <c r="Q124" s="39">
        <v>-368663.18040000001</v>
      </c>
      <c r="R124" s="39">
        <v>-368663.18040000001</v>
      </c>
      <c r="S124" s="39">
        <v>-368663.18040000001</v>
      </c>
      <c r="T124" s="39">
        <v>-368663.18040000001</v>
      </c>
      <c r="U124" s="39">
        <v>-368663.18040000001</v>
      </c>
      <c r="V124" s="39">
        <v>-368663.18040000001</v>
      </c>
      <c r="W124" s="39">
        <v>-368663.18040000001</v>
      </c>
      <c r="X124" s="39">
        <v>-368663.18040000001</v>
      </c>
      <c r="Y124" s="39">
        <v>-368663.18040000001</v>
      </c>
      <c r="Z124" s="39">
        <v>-368663.18040000001</v>
      </c>
      <c r="AA124" s="39">
        <v>-368663.18040000001</v>
      </c>
    </row>
    <row r="125" spans="1:27" x14ac:dyDescent="0.2">
      <c r="A125" s="76"/>
      <c r="B125" s="37" t="s">
        <v>78</v>
      </c>
      <c r="C125" s="72">
        <v>1</v>
      </c>
      <c r="D125" s="37" t="s">
        <v>90</v>
      </c>
      <c r="E125" s="38">
        <v>1</v>
      </c>
      <c r="F125" s="38" t="s">
        <v>22</v>
      </c>
      <c r="G125" s="44">
        <v>-6201197.3968186751</v>
      </c>
      <c r="H125" s="39">
        <v>0</v>
      </c>
      <c r="I125" s="39">
        <v>0</v>
      </c>
      <c r="J125" s="39">
        <v>0</v>
      </c>
      <c r="K125" s="39">
        <v>0</v>
      </c>
      <c r="L125" s="39">
        <v>0</v>
      </c>
      <c r="M125" s="39">
        <v>-765343.3872</v>
      </c>
      <c r="N125" s="39">
        <v>-765343.3872</v>
      </c>
      <c r="O125" s="39">
        <v>-765343.3872</v>
      </c>
      <c r="P125" s="39">
        <v>-765343.3872</v>
      </c>
      <c r="Q125" s="39">
        <v>-765343.3872</v>
      </c>
      <c r="R125" s="39">
        <v>-765343.3872</v>
      </c>
      <c r="S125" s="39">
        <v>-765343.3872</v>
      </c>
      <c r="T125" s="39">
        <v>-765343.3872</v>
      </c>
      <c r="U125" s="39">
        <v>-765343.3872</v>
      </c>
      <c r="V125" s="39">
        <v>-765343.3872</v>
      </c>
      <c r="W125" s="39">
        <v>-765343.3872</v>
      </c>
      <c r="X125" s="39">
        <v>-765343.3872</v>
      </c>
      <c r="Y125" s="39">
        <v>-765343.3872</v>
      </c>
      <c r="Z125" s="39">
        <v>-765343.3872</v>
      </c>
      <c r="AA125" s="39">
        <v>-765343.3872</v>
      </c>
    </row>
    <row r="126" spans="1:27" x14ac:dyDescent="0.2">
      <c r="A126" s="76"/>
      <c r="B126" s="37" t="s">
        <v>78</v>
      </c>
      <c r="C126" s="72">
        <v>2</v>
      </c>
      <c r="D126" s="37" t="s">
        <v>91</v>
      </c>
      <c r="E126" s="38">
        <v>1</v>
      </c>
      <c r="F126" s="38" t="s">
        <v>22</v>
      </c>
      <c r="G126" s="44">
        <v>-12142614.214439103</v>
      </c>
      <c r="H126" s="39">
        <v>0</v>
      </c>
      <c r="I126" s="39">
        <v>0</v>
      </c>
      <c r="J126" s="39">
        <v>0</v>
      </c>
      <c r="K126" s="39">
        <v>0</v>
      </c>
      <c r="L126" s="39">
        <v>0</v>
      </c>
      <c r="M126" s="39">
        <v>0</v>
      </c>
      <c r="N126" s="39">
        <v>0</v>
      </c>
      <c r="O126" s="39">
        <v>0</v>
      </c>
      <c r="P126" s="39">
        <v>-2049494.84</v>
      </c>
      <c r="Q126" s="39">
        <v>-2049494.84</v>
      </c>
      <c r="R126" s="39">
        <v>-2049494.84</v>
      </c>
      <c r="S126" s="39">
        <v>-2049494.84</v>
      </c>
      <c r="T126" s="39">
        <v>-2049494.84</v>
      </c>
      <c r="U126" s="39">
        <v>-2049494.84</v>
      </c>
      <c r="V126" s="39">
        <v>-2049494.84</v>
      </c>
      <c r="W126" s="39">
        <v>-2049494.84</v>
      </c>
      <c r="X126" s="39">
        <v>-2049494.84</v>
      </c>
      <c r="Y126" s="39">
        <v>-2049494.84</v>
      </c>
      <c r="Z126" s="39">
        <v>-2049494.84</v>
      </c>
      <c r="AA126" s="39">
        <v>-2049494.84</v>
      </c>
    </row>
    <row r="127" spans="1:27" x14ac:dyDescent="0.2">
      <c r="A127" s="76"/>
      <c r="B127" s="37" t="s">
        <v>79</v>
      </c>
      <c r="C127" s="72">
        <v>1</v>
      </c>
      <c r="D127" s="37" t="s">
        <v>88</v>
      </c>
      <c r="E127" s="38">
        <v>1</v>
      </c>
      <c r="F127" s="38" t="s">
        <v>22</v>
      </c>
      <c r="G127" s="44">
        <v>-1456236.6870721157</v>
      </c>
      <c r="H127" s="39">
        <v>0</v>
      </c>
      <c r="I127" s="39">
        <v>0</v>
      </c>
      <c r="J127" s="39">
        <v>0</v>
      </c>
      <c r="K127" s="39">
        <v>0</v>
      </c>
      <c r="L127" s="39">
        <v>-163443.59459999998</v>
      </c>
      <c r="M127" s="39">
        <v>-163443.59459999998</v>
      </c>
      <c r="N127" s="39">
        <v>-163443.59459999998</v>
      </c>
      <c r="O127" s="39">
        <v>-163443.59459999998</v>
      </c>
      <c r="P127" s="39">
        <v>-163443.59459999998</v>
      </c>
      <c r="Q127" s="39">
        <v>-163443.59459999998</v>
      </c>
      <c r="R127" s="39">
        <v>-163443.59459999998</v>
      </c>
      <c r="S127" s="39">
        <v>-163443.59459999998</v>
      </c>
      <c r="T127" s="39">
        <v>-163443.59459999998</v>
      </c>
      <c r="U127" s="39">
        <v>-163443.59459999998</v>
      </c>
      <c r="V127" s="39">
        <v>-163443.59459999998</v>
      </c>
      <c r="W127" s="39">
        <v>-163443.59459999998</v>
      </c>
      <c r="X127" s="39">
        <v>-163443.59459999998</v>
      </c>
      <c r="Y127" s="39">
        <v>-163443.59459999998</v>
      </c>
      <c r="Z127" s="39">
        <v>-163443.59459999998</v>
      </c>
      <c r="AA127" s="39">
        <v>-163443.59459999998</v>
      </c>
    </row>
    <row r="128" spans="1:27" x14ac:dyDescent="0.2">
      <c r="A128" s="76"/>
      <c r="B128" s="37" t="s">
        <v>79</v>
      </c>
      <c r="C128" s="72">
        <v>1</v>
      </c>
      <c r="D128" s="37" t="s">
        <v>92</v>
      </c>
      <c r="E128" s="38">
        <v>1</v>
      </c>
      <c r="F128" s="38" t="s">
        <v>22</v>
      </c>
      <c r="G128" s="44">
        <v>-6212688.535258485</v>
      </c>
      <c r="H128" s="39">
        <v>0</v>
      </c>
      <c r="I128" s="39">
        <v>0</v>
      </c>
      <c r="J128" s="39">
        <v>0</v>
      </c>
      <c r="K128" s="39">
        <v>0</v>
      </c>
      <c r="L128" s="39">
        <v>0</v>
      </c>
      <c r="M128" s="39">
        <v>0</v>
      </c>
      <c r="N128" s="39">
        <v>0</v>
      </c>
      <c r="O128" s="39">
        <v>-939590.55740000017</v>
      </c>
      <c r="P128" s="39">
        <v>-939590.55740000017</v>
      </c>
      <c r="Q128" s="39">
        <v>-939590.55740000017</v>
      </c>
      <c r="R128" s="39">
        <v>-939590.55740000017</v>
      </c>
      <c r="S128" s="39">
        <v>-939590.55740000017</v>
      </c>
      <c r="T128" s="39">
        <v>-939590.55740000017</v>
      </c>
      <c r="U128" s="39">
        <v>-939590.55740000017</v>
      </c>
      <c r="V128" s="39">
        <v>-939590.55740000017</v>
      </c>
      <c r="W128" s="39">
        <v>-939590.55740000017</v>
      </c>
      <c r="X128" s="39">
        <v>-939590.55740000017</v>
      </c>
      <c r="Y128" s="39">
        <v>-939590.55740000017</v>
      </c>
      <c r="Z128" s="39">
        <v>-939590.55740000017</v>
      </c>
      <c r="AA128" s="39">
        <v>-939590.55740000017</v>
      </c>
    </row>
    <row r="129" spans="1:27" x14ac:dyDescent="0.2">
      <c r="A129" s="76"/>
      <c r="B129" s="37" t="s">
        <v>79</v>
      </c>
      <c r="C129" s="72">
        <v>1</v>
      </c>
      <c r="D129" s="37" t="s">
        <v>104</v>
      </c>
      <c r="E129" s="38">
        <v>1</v>
      </c>
      <c r="F129" s="38" t="s">
        <v>22</v>
      </c>
      <c r="G129" s="44">
        <v>-7476732.4230036959</v>
      </c>
      <c r="H129" s="39">
        <v>0</v>
      </c>
      <c r="I129" s="39">
        <v>0</v>
      </c>
      <c r="J129" s="39">
        <v>0</v>
      </c>
      <c r="K129" s="39">
        <v>0</v>
      </c>
      <c r="L129" s="39">
        <v>0</v>
      </c>
      <c r="M129" s="39">
        <v>0</v>
      </c>
      <c r="N129" s="39">
        <v>-1018993.6442000002</v>
      </c>
      <c r="O129" s="39">
        <v>-1018993.6442000002</v>
      </c>
      <c r="P129" s="39">
        <v>-1018993.6442000002</v>
      </c>
      <c r="Q129" s="39">
        <v>-1018993.6442000002</v>
      </c>
      <c r="R129" s="39">
        <v>-1018993.6442000002</v>
      </c>
      <c r="S129" s="39">
        <v>-1018993.6442000002</v>
      </c>
      <c r="T129" s="39">
        <v>-1018993.6442000002</v>
      </c>
      <c r="U129" s="39">
        <v>-1018993.6442000002</v>
      </c>
      <c r="V129" s="39">
        <v>-1018993.6442000002</v>
      </c>
      <c r="W129" s="39">
        <v>-1018993.6442000002</v>
      </c>
      <c r="X129" s="39">
        <v>-1018993.6442000002</v>
      </c>
      <c r="Y129" s="39">
        <v>-1018993.6442000002</v>
      </c>
      <c r="Z129" s="39">
        <v>-1018993.6442000002</v>
      </c>
      <c r="AA129" s="39">
        <v>-1018993.6442000002</v>
      </c>
    </row>
    <row r="130" spans="1:27" x14ac:dyDescent="0.2">
      <c r="A130" s="76"/>
      <c r="B130" s="37" t="s">
        <v>79</v>
      </c>
      <c r="C130" s="72">
        <v>1</v>
      </c>
      <c r="D130" s="37" t="s">
        <v>94</v>
      </c>
      <c r="E130" s="38">
        <v>1</v>
      </c>
      <c r="F130" s="38" t="s">
        <v>22</v>
      </c>
      <c r="G130" s="44">
        <v>-5060544.7790320776</v>
      </c>
      <c r="H130" s="39">
        <v>0</v>
      </c>
      <c r="I130" s="39">
        <v>0</v>
      </c>
      <c r="J130" s="39">
        <v>0</v>
      </c>
      <c r="K130" s="39">
        <v>0</v>
      </c>
      <c r="L130" s="39">
        <v>0</v>
      </c>
      <c r="M130" s="39">
        <v>0</v>
      </c>
      <c r="N130" s="39">
        <v>0</v>
      </c>
      <c r="O130" s="39">
        <v>-765343.3875999999</v>
      </c>
      <c r="P130" s="39">
        <v>-765343.3875999999</v>
      </c>
      <c r="Q130" s="39">
        <v>-765343.3875999999</v>
      </c>
      <c r="R130" s="39">
        <v>-765343.3875999999</v>
      </c>
      <c r="S130" s="39">
        <v>-765343.3875999999</v>
      </c>
      <c r="T130" s="39">
        <v>-765343.3875999999</v>
      </c>
      <c r="U130" s="39">
        <v>-765343.3875999999</v>
      </c>
      <c r="V130" s="39">
        <v>-765343.3875999999</v>
      </c>
      <c r="W130" s="39">
        <v>-765343.3875999999</v>
      </c>
      <c r="X130" s="39">
        <v>-765343.3875999999</v>
      </c>
      <c r="Y130" s="39">
        <v>-765343.3875999999</v>
      </c>
      <c r="Z130" s="39">
        <v>-765343.3875999999</v>
      </c>
      <c r="AA130" s="39">
        <v>-765343.3875999999</v>
      </c>
    </row>
    <row r="131" spans="1:27" x14ac:dyDescent="0.2">
      <c r="A131" s="76"/>
      <c r="B131" s="37" t="s">
        <v>79</v>
      </c>
      <c r="C131" s="72">
        <v>2</v>
      </c>
      <c r="D131" s="37" t="s">
        <v>182</v>
      </c>
      <c r="E131" s="38">
        <v>1</v>
      </c>
      <c r="F131" s="38" t="s">
        <v>22</v>
      </c>
      <c r="G131" s="44">
        <v>-2329712.6530436422</v>
      </c>
      <c r="H131" s="39">
        <v>0</v>
      </c>
      <c r="I131" s="39">
        <v>0</v>
      </c>
      <c r="J131" s="39">
        <v>0</v>
      </c>
      <c r="K131" s="39">
        <v>0</v>
      </c>
      <c r="L131" s="39">
        <v>0</v>
      </c>
      <c r="M131" s="39">
        <v>0</v>
      </c>
      <c r="N131" s="39">
        <v>0</v>
      </c>
      <c r="O131" s="39">
        <v>0</v>
      </c>
      <c r="P131" s="39">
        <v>-393221.26</v>
      </c>
      <c r="Q131" s="39">
        <v>-393221.26</v>
      </c>
      <c r="R131" s="39">
        <v>-393221.26</v>
      </c>
      <c r="S131" s="39">
        <v>-393221.26</v>
      </c>
      <c r="T131" s="39">
        <v>-393221.26</v>
      </c>
      <c r="U131" s="39">
        <v>-393221.26</v>
      </c>
      <c r="V131" s="39">
        <v>-393221.26</v>
      </c>
      <c r="W131" s="39">
        <v>-393221.26</v>
      </c>
      <c r="X131" s="39">
        <v>-393221.26</v>
      </c>
      <c r="Y131" s="39">
        <v>-393221.26</v>
      </c>
      <c r="Z131" s="39">
        <v>-393221.26</v>
      </c>
      <c r="AA131" s="39">
        <v>-393221.26</v>
      </c>
    </row>
    <row r="132" spans="1:27" x14ac:dyDescent="0.2">
      <c r="A132" s="76"/>
      <c r="B132" s="37" t="s">
        <v>80</v>
      </c>
      <c r="C132" s="72">
        <v>1</v>
      </c>
      <c r="D132" s="37" t="s">
        <v>88</v>
      </c>
      <c r="E132" s="38">
        <v>1</v>
      </c>
      <c r="F132" s="38" t="s">
        <v>22</v>
      </c>
      <c r="G132" s="44">
        <v>-1456236.6870721157</v>
      </c>
      <c r="H132" s="39">
        <v>0</v>
      </c>
      <c r="I132" s="39">
        <v>0</v>
      </c>
      <c r="J132" s="39">
        <v>0</v>
      </c>
      <c r="K132" s="39">
        <v>0</v>
      </c>
      <c r="L132" s="39">
        <v>-163443.59459999998</v>
      </c>
      <c r="M132" s="39">
        <v>-163443.59459999998</v>
      </c>
      <c r="N132" s="39">
        <v>-163443.59459999998</v>
      </c>
      <c r="O132" s="39">
        <v>-163443.59459999998</v>
      </c>
      <c r="P132" s="39">
        <v>-163443.59459999998</v>
      </c>
      <c r="Q132" s="39">
        <v>-163443.59459999998</v>
      </c>
      <c r="R132" s="39">
        <v>-163443.59459999998</v>
      </c>
      <c r="S132" s="39">
        <v>-163443.59459999998</v>
      </c>
      <c r="T132" s="39">
        <v>-163443.59459999998</v>
      </c>
      <c r="U132" s="39">
        <v>-163443.59459999998</v>
      </c>
      <c r="V132" s="39">
        <v>-163443.59459999998</v>
      </c>
      <c r="W132" s="39">
        <v>-163443.59459999998</v>
      </c>
      <c r="X132" s="39">
        <v>-163443.59459999998</v>
      </c>
      <c r="Y132" s="39">
        <v>-163443.59459999998</v>
      </c>
      <c r="Z132" s="39">
        <v>-163443.59459999998</v>
      </c>
      <c r="AA132" s="39">
        <v>-163443.59459999998</v>
      </c>
    </row>
    <row r="133" spans="1:27" x14ac:dyDescent="0.2">
      <c r="A133" s="76"/>
      <c r="B133" s="37" t="s">
        <v>80</v>
      </c>
      <c r="C133" s="72">
        <v>1</v>
      </c>
      <c r="D133" s="37" t="s">
        <v>93</v>
      </c>
      <c r="E133" s="38">
        <v>1</v>
      </c>
      <c r="F133" s="38" t="s">
        <v>22</v>
      </c>
      <c r="G133" s="44">
        <v>-8208354.7365428172</v>
      </c>
      <c r="H133" s="39">
        <v>0</v>
      </c>
      <c r="I133" s="39">
        <v>0</v>
      </c>
      <c r="J133" s="39">
        <v>0</v>
      </c>
      <c r="K133" s="39">
        <v>0</v>
      </c>
      <c r="L133" s="39">
        <v>0</v>
      </c>
      <c r="M133" s="39">
        <v>0</v>
      </c>
      <c r="N133" s="39">
        <v>0</v>
      </c>
      <c r="O133" s="39">
        <v>-1241409.8274000003</v>
      </c>
      <c r="P133" s="39">
        <v>-1241409.8274000003</v>
      </c>
      <c r="Q133" s="39">
        <v>-1241409.8274000003</v>
      </c>
      <c r="R133" s="39">
        <v>-1241409.8274000003</v>
      </c>
      <c r="S133" s="39">
        <v>-1241409.8274000003</v>
      </c>
      <c r="T133" s="39">
        <v>-1241409.8274000003</v>
      </c>
      <c r="U133" s="39">
        <v>-1241409.8274000003</v>
      </c>
      <c r="V133" s="39">
        <v>-1241409.8274000003</v>
      </c>
      <c r="W133" s="39">
        <v>-1241409.8274000003</v>
      </c>
      <c r="X133" s="39">
        <v>-1241409.8274000003</v>
      </c>
      <c r="Y133" s="39">
        <v>-1241409.8274000003</v>
      </c>
      <c r="Z133" s="39">
        <v>-1241409.8274000003</v>
      </c>
      <c r="AA133" s="39">
        <v>-1241409.8274000003</v>
      </c>
    </row>
    <row r="134" spans="1:27" x14ac:dyDescent="0.2">
      <c r="A134" s="76"/>
      <c r="B134" s="37" t="s">
        <v>80</v>
      </c>
      <c r="C134" s="72">
        <v>1</v>
      </c>
      <c r="D134" s="37" t="s">
        <v>94</v>
      </c>
      <c r="E134" s="38">
        <v>1</v>
      </c>
      <c r="F134" s="38" t="s">
        <v>22</v>
      </c>
      <c r="G134" s="44">
        <v>-5615606.8817219073</v>
      </c>
      <c r="H134" s="39">
        <v>0</v>
      </c>
      <c r="I134" s="39">
        <v>0</v>
      </c>
      <c r="J134" s="39">
        <v>0</v>
      </c>
      <c r="K134" s="39">
        <v>0</v>
      </c>
      <c r="L134" s="39">
        <v>0</v>
      </c>
      <c r="M134" s="39">
        <v>0</v>
      </c>
      <c r="N134" s="39">
        <v>-765343.38760000002</v>
      </c>
      <c r="O134" s="39">
        <v>-765343.38760000002</v>
      </c>
      <c r="P134" s="39">
        <v>-765343.38760000002</v>
      </c>
      <c r="Q134" s="39">
        <v>-765343.38760000002</v>
      </c>
      <c r="R134" s="39">
        <v>-765343.38760000002</v>
      </c>
      <c r="S134" s="39">
        <v>-765343.38760000002</v>
      </c>
      <c r="T134" s="39">
        <v>-765343.38760000002</v>
      </c>
      <c r="U134" s="39">
        <v>-765343.38760000002</v>
      </c>
      <c r="V134" s="39">
        <v>-765343.38760000002</v>
      </c>
      <c r="W134" s="39">
        <v>-765343.38760000002</v>
      </c>
      <c r="X134" s="39">
        <v>-765343.38760000002</v>
      </c>
      <c r="Y134" s="39">
        <v>-765343.38760000002</v>
      </c>
      <c r="Z134" s="39">
        <v>-765343.38760000002</v>
      </c>
      <c r="AA134" s="39">
        <v>-765343.38760000002</v>
      </c>
    </row>
    <row r="135" spans="1:27" x14ac:dyDescent="0.2">
      <c r="A135" s="76"/>
      <c r="B135" s="37" t="s">
        <v>80</v>
      </c>
      <c r="C135" s="72">
        <v>2</v>
      </c>
      <c r="D135" s="37" t="s">
        <v>182</v>
      </c>
      <c r="E135" s="38">
        <v>1</v>
      </c>
      <c r="F135" s="38" t="s">
        <v>22</v>
      </c>
      <c r="G135" s="44">
        <v>-2329712.6530436422</v>
      </c>
      <c r="H135" s="39">
        <v>0</v>
      </c>
      <c r="I135" s="39">
        <v>0</v>
      </c>
      <c r="J135" s="39">
        <v>0</v>
      </c>
      <c r="K135" s="39">
        <v>0</v>
      </c>
      <c r="L135" s="39">
        <v>0</v>
      </c>
      <c r="M135" s="39">
        <v>0</v>
      </c>
      <c r="N135" s="39">
        <v>0</v>
      </c>
      <c r="O135" s="39">
        <v>0</v>
      </c>
      <c r="P135" s="39">
        <v>-393221.26</v>
      </c>
      <c r="Q135" s="39">
        <v>-393221.26</v>
      </c>
      <c r="R135" s="39">
        <v>-393221.26</v>
      </c>
      <c r="S135" s="39">
        <v>-393221.26</v>
      </c>
      <c r="T135" s="39">
        <v>-393221.26</v>
      </c>
      <c r="U135" s="39">
        <v>-393221.26</v>
      </c>
      <c r="V135" s="39">
        <v>-393221.26</v>
      </c>
      <c r="W135" s="39">
        <v>-393221.26</v>
      </c>
      <c r="X135" s="39">
        <v>-393221.26</v>
      </c>
      <c r="Y135" s="39">
        <v>-393221.26</v>
      </c>
      <c r="Z135" s="39">
        <v>-393221.26</v>
      </c>
      <c r="AA135" s="39">
        <v>-393221.26</v>
      </c>
    </row>
    <row r="136" spans="1:27" x14ac:dyDescent="0.2">
      <c r="A136" s="76"/>
      <c r="B136" s="37" t="s">
        <v>81</v>
      </c>
      <c r="C136" s="72">
        <v>1</v>
      </c>
      <c r="D136" s="37" t="s">
        <v>88</v>
      </c>
      <c r="E136" s="38">
        <v>1</v>
      </c>
      <c r="F136" s="38" t="s">
        <v>22</v>
      </c>
      <c r="G136" s="44">
        <v>-1456236.6870721157</v>
      </c>
      <c r="H136" s="39">
        <v>0</v>
      </c>
      <c r="I136" s="39">
        <v>0</v>
      </c>
      <c r="J136" s="39">
        <v>0</v>
      </c>
      <c r="K136" s="39">
        <v>0</v>
      </c>
      <c r="L136" s="39">
        <v>-163443.59459999998</v>
      </c>
      <c r="M136" s="39">
        <v>-163443.59459999998</v>
      </c>
      <c r="N136" s="39">
        <v>-163443.59459999998</v>
      </c>
      <c r="O136" s="39">
        <v>-163443.59459999998</v>
      </c>
      <c r="P136" s="39">
        <v>-163443.59459999998</v>
      </c>
      <c r="Q136" s="39">
        <v>-163443.59459999998</v>
      </c>
      <c r="R136" s="39">
        <v>-163443.59459999998</v>
      </c>
      <c r="S136" s="39">
        <v>-163443.59459999998</v>
      </c>
      <c r="T136" s="39">
        <v>-163443.59459999998</v>
      </c>
      <c r="U136" s="39">
        <v>-163443.59459999998</v>
      </c>
      <c r="V136" s="39">
        <v>-163443.59459999998</v>
      </c>
      <c r="W136" s="39">
        <v>-163443.59459999998</v>
      </c>
      <c r="X136" s="39">
        <v>-163443.59459999998</v>
      </c>
      <c r="Y136" s="39">
        <v>-163443.59459999998</v>
      </c>
      <c r="Z136" s="39">
        <v>-163443.59459999998</v>
      </c>
      <c r="AA136" s="39">
        <v>-163443.59459999998</v>
      </c>
    </row>
    <row r="137" spans="1:27" x14ac:dyDescent="0.2">
      <c r="A137" s="76"/>
      <c r="B137" s="37" t="s">
        <v>81</v>
      </c>
      <c r="C137" s="72">
        <v>1</v>
      </c>
      <c r="D137" s="37" t="s">
        <v>92</v>
      </c>
      <c r="E137" s="38">
        <v>1</v>
      </c>
      <c r="F137" s="38" t="s">
        <v>22</v>
      </c>
      <c r="G137" s="44">
        <v>-6212688.535258485</v>
      </c>
      <c r="H137" s="39">
        <v>0</v>
      </c>
      <c r="I137" s="39">
        <v>0</v>
      </c>
      <c r="J137" s="39">
        <v>0</v>
      </c>
      <c r="K137" s="39">
        <v>0</v>
      </c>
      <c r="L137" s="39">
        <v>0</v>
      </c>
      <c r="M137" s="39">
        <v>0</v>
      </c>
      <c r="N137" s="39">
        <v>0</v>
      </c>
      <c r="O137" s="39">
        <v>-939590.55739999993</v>
      </c>
      <c r="P137" s="39">
        <v>-939590.55739999993</v>
      </c>
      <c r="Q137" s="39">
        <v>-939590.55739999993</v>
      </c>
      <c r="R137" s="39">
        <v>-939590.55739999993</v>
      </c>
      <c r="S137" s="39">
        <v>-939590.55739999993</v>
      </c>
      <c r="T137" s="39">
        <v>-939590.55739999993</v>
      </c>
      <c r="U137" s="39">
        <v>-939590.55739999993</v>
      </c>
      <c r="V137" s="39">
        <v>-939590.55739999993</v>
      </c>
      <c r="W137" s="39">
        <v>-939590.55739999993</v>
      </c>
      <c r="X137" s="39">
        <v>-939590.55739999993</v>
      </c>
      <c r="Y137" s="39">
        <v>-939590.55739999993</v>
      </c>
      <c r="Z137" s="39">
        <v>-939590.55739999993</v>
      </c>
      <c r="AA137" s="39">
        <v>-939590.55739999993</v>
      </c>
    </row>
    <row r="138" spans="1:27" x14ac:dyDescent="0.2">
      <c r="A138" s="76"/>
      <c r="B138" s="37" t="s">
        <v>81</v>
      </c>
      <c r="C138" s="72">
        <v>1</v>
      </c>
      <c r="D138" s="37" t="s">
        <v>95</v>
      </c>
      <c r="E138" s="38">
        <v>1</v>
      </c>
      <c r="F138" s="38" t="s">
        <v>22</v>
      </c>
      <c r="G138" s="44">
        <v>-7476732.4230036959</v>
      </c>
      <c r="H138" s="39">
        <v>0</v>
      </c>
      <c r="I138" s="39">
        <v>0</v>
      </c>
      <c r="J138" s="39">
        <v>0</v>
      </c>
      <c r="K138" s="39">
        <v>0</v>
      </c>
      <c r="L138" s="39">
        <v>0</v>
      </c>
      <c r="M138" s="39">
        <v>0</v>
      </c>
      <c r="N138" s="39">
        <v>-1018993.6442000002</v>
      </c>
      <c r="O138" s="39">
        <v>-1018993.6442000002</v>
      </c>
      <c r="P138" s="39">
        <v>-1018993.6442000002</v>
      </c>
      <c r="Q138" s="39">
        <v>-1018993.6442000002</v>
      </c>
      <c r="R138" s="39">
        <v>-1018993.6442000002</v>
      </c>
      <c r="S138" s="39">
        <v>-1018993.6442000002</v>
      </c>
      <c r="T138" s="39">
        <v>-1018993.6442000002</v>
      </c>
      <c r="U138" s="39">
        <v>-1018993.6442000002</v>
      </c>
      <c r="V138" s="39">
        <v>-1018993.6442000002</v>
      </c>
      <c r="W138" s="39">
        <v>-1018993.6442000002</v>
      </c>
      <c r="X138" s="39">
        <v>-1018993.6442000002</v>
      </c>
      <c r="Y138" s="39">
        <v>-1018993.6442000002</v>
      </c>
      <c r="Z138" s="39">
        <v>-1018993.6442000002</v>
      </c>
      <c r="AA138" s="39">
        <v>-1018993.6442000002</v>
      </c>
    </row>
    <row r="139" spans="1:27" x14ac:dyDescent="0.2">
      <c r="A139" s="76"/>
      <c r="B139" s="37" t="s">
        <v>81</v>
      </c>
      <c r="C139" s="72">
        <v>2</v>
      </c>
      <c r="D139" s="37" t="s">
        <v>96</v>
      </c>
      <c r="E139" s="38">
        <v>1</v>
      </c>
      <c r="F139" s="38" t="s">
        <v>22</v>
      </c>
      <c r="G139" s="44">
        <v>-7952362.8103229981</v>
      </c>
      <c r="H139" s="39">
        <v>0</v>
      </c>
      <c r="I139" s="39">
        <v>0</v>
      </c>
      <c r="J139" s="39">
        <v>0</v>
      </c>
      <c r="K139" s="39">
        <v>0</v>
      </c>
      <c r="L139" s="39">
        <v>0</v>
      </c>
      <c r="M139" s="39">
        <v>0</v>
      </c>
      <c r="N139" s="39">
        <v>0</v>
      </c>
      <c r="O139" s="39">
        <v>0</v>
      </c>
      <c r="P139" s="39">
        <v>-1342241.98</v>
      </c>
      <c r="Q139" s="39">
        <v>-1342241.98</v>
      </c>
      <c r="R139" s="39">
        <v>-1342241.98</v>
      </c>
      <c r="S139" s="39">
        <v>-1342241.98</v>
      </c>
      <c r="T139" s="39">
        <v>-1342241.98</v>
      </c>
      <c r="U139" s="39">
        <v>-1342241.98</v>
      </c>
      <c r="V139" s="39">
        <v>-1342241.98</v>
      </c>
      <c r="W139" s="39">
        <v>-1342241.98</v>
      </c>
      <c r="X139" s="39">
        <v>-1342241.98</v>
      </c>
      <c r="Y139" s="39">
        <v>-1342241.98</v>
      </c>
      <c r="Z139" s="39">
        <v>-1342241.98</v>
      </c>
      <c r="AA139" s="39">
        <v>-1342241.98</v>
      </c>
    </row>
    <row r="140" spans="1:27" x14ac:dyDescent="0.2">
      <c r="A140" s="76"/>
      <c r="B140" s="37" t="s">
        <v>82</v>
      </c>
      <c r="C140" s="72">
        <v>1</v>
      </c>
      <c r="D140" s="37" t="s">
        <v>88</v>
      </c>
      <c r="E140" s="38">
        <v>1</v>
      </c>
      <c r="F140" s="38" t="s">
        <v>22</v>
      </c>
      <c r="G140" s="44">
        <v>-1456236.6870721157</v>
      </c>
      <c r="H140" s="39">
        <v>0</v>
      </c>
      <c r="I140" s="39">
        <v>0</v>
      </c>
      <c r="J140" s="39">
        <v>0</v>
      </c>
      <c r="K140" s="39">
        <v>0</v>
      </c>
      <c r="L140" s="39">
        <v>-163443.59459999998</v>
      </c>
      <c r="M140" s="39">
        <v>-163443.59459999998</v>
      </c>
      <c r="N140" s="39">
        <v>-163443.59459999998</v>
      </c>
      <c r="O140" s="39">
        <v>-163443.59459999998</v>
      </c>
      <c r="P140" s="39">
        <v>-163443.59459999998</v>
      </c>
      <c r="Q140" s="39">
        <v>-163443.59459999998</v>
      </c>
      <c r="R140" s="39">
        <v>-163443.59459999998</v>
      </c>
      <c r="S140" s="39">
        <v>-163443.59459999998</v>
      </c>
      <c r="T140" s="39">
        <v>-163443.59459999998</v>
      </c>
      <c r="U140" s="39">
        <v>-163443.59459999998</v>
      </c>
      <c r="V140" s="39">
        <v>-163443.59459999998</v>
      </c>
      <c r="W140" s="39">
        <v>-163443.59459999998</v>
      </c>
      <c r="X140" s="39">
        <v>-163443.59459999998</v>
      </c>
      <c r="Y140" s="39">
        <v>-163443.59459999998</v>
      </c>
      <c r="Z140" s="39">
        <v>-163443.59459999998</v>
      </c>
      <c r="AA140" s="39">
        <v>-163443.59459999998</v>
      </c>
    </row>
    <row r="141" spans="1:27" x14ac:dyDescent="0.2">
      <c r="A141" s="76"/>
      <c r="B141" s="37" t="s">
        <v>82</v>
      </c>
      <c r="C141" s="72">
        <v>1</v>
      </c>
      <c r="D141" s="37" t="s">
        <v>97</v>
      </c>
      <c r="E141" s="38">
        <v>1</v>
      </c>
      <c r="F141" s="38" t="s">
        <v>22</v>
      </c>
      <c r="G141" s="44">
        <v>-16777327.325728919</v>
      </c>
      <c r="H141" s="39">
        <v>0</v>
      </c>
      <c r="I141" s="39">
        <v>0</v>
      </c>
      <c r="J141" s="39">
        <v>0</v>
      </c>
      <c r="K141" s="39">
        <v>0</v>
      </c>
      <c r="L141" s="39">
        <v>0</v>
      </c>
      <c r="M141" s="39">
        <v>0</v>
      </c>
      <c r="N141" s="39">
        <v>0</v>
      </c>
      <c r="O141" s="39">
        <v>-2537358.5436</v>
      </c>
      <c r="P141" s="39">
        <v>-2537358.5436</v>
      </c>
      <c r="Q141" s="39">
        <v>-2537358.5436</v>
      </c>
      <c r="R141" s="39">
        <v>-2537358.5436</v>
      </c>
      <c r="S141" s="39">
        <v>-2537358.5436</v>
      </c>
      <c r="T141" s="39">
        <v>-2537358.5436</v>
      </c>
      <c r="U141" s="39">
        <v>-2537358.5436</v>
      </c>
      <c r="V141" s="39">
        <v>-2537358.5436</v>
      </c>
      <c r="W141" s="39">
        <v>-2537358.5436</v>
      </c>
      <c r="X141" s="39">
        <v>-2537358.5436</v>
      </c>
      <c r="Y141" s="39">
        <v>-2537358.5436</v>
      </c>
      <c r="Z141" s="39">
        <v>-2537358.5436</v>
      </c>
      <c r="AA141" s="39">
        <v>-2537358.5436</v>
      </c>
    </row>
    <row r="142" spans="1:27" x14ac:dyDescent="0.2">
      <c r="A142" s="76"/>
      <c r="B142" s="37" t="s">
        <v>82</v>
      </c>
      <c r="C142" s="72">
        <v>1</v>
      </c>
      <c r="D142" s="37" t="s">
        <v>104</v>
      </c>
      <c r="E142" s="38">
        <v>1</v>
      </c>
      <c r="F142" s="38" t="s">
        <v>22</v>
      </c>
      <c r="G142" s="44">
        <v>-7476732.4230036959</v>
      </c>
      <c r="H142" s="39">
        <v>0</v>
      </c>
      <c r="I142" s="39">
        <v>0</v>
      </c>
      <c r="J142" s="39">
        <v>0</v>
      </c>
      <c r="K142" s="39">
        <v>0</v>
      </c>
      <c r="L142" s="39">
        <v>0</v>
      </c>
      <c r="M142" s="39">
        <v>0</v>
      </c>
      <c r="N142" s="39">
        <v>-1018993.6442000002</v>
      </c>
      <c r="O142" s="39">
        <v>-1018993.6442000002</v>
      </c>
      <c r="P142" s="39">
        <v>-1018993.6442000002</v>
      </c>
      <c r="Q142" s="39">
        <v>-1018993.6442000002</v>
      </c>
      <c r="R142" s="39">
        <v>-1018993.6442000002</v>
      </c>
      <c r="S142" s="39">
        <v>-1018993.6442000002</v>
      </c>
      <c r="T142" s="39">
        <v>-1018993.6442000002</v>
      </c>
      <c r="U142" s="39">
        <v>-1018993.6442000002</v>
      </c>
      <c r="V142" s="39">
        <v>-1018993.6442000002</v>
      </c>
      <c r="W142" s="39">
        <v>-1018993.6442000002</v>
      </c>
      <c r="X142" s="39">
        <v>-1018993.6442000002</v>
      </c>
      <c r="Y142" s="39">
        <v>-1018993.6442000002</v>
      </c>
      <c r="Z142" s="39">
        <v>-1018993.6442000002</v>
      </c>
      <c r="AA142" s="39">
        <v>-1018993.6442000002</v>
      </c>
    </row>
    <row r="143" spans="1:27" x14ac:dyDescent="0.2">
      <c r="A143" s="76"/>
      <c r="B143" s="37" t="s">
        <v>82</v>
      </c>
      <c r="C143" s="72">
        <v>1</v>
      </c>
      <c r="D143" s="37" t="s">
        <v>94</v>
      </c>
      <c r="E143" s="38">
        <v>1</v>
      </c>
      <c r="F143" s="38" t="s">
        <v>22</v>
      </c>
      <c r="G143" s="44">
        <v>-5615606.8817219073</v>
      </c>
      <c r="H143" s="39">
        <v>0</v>
      </c>
      <c r="I143" s="39">
        <v>0</v>
      </c>
      <c r="J143" s="39">
        <v>0</v>
      </c>
      <c r="K143" s="39">
        <v>0</v>
      </c>
      <c r="L143" s="39">
        <v>0</v>
      </c>
      <c r="M143" s="39">
        <v>0</v>
      </c>
      <c r="N143" s="39">
        <v>-765343.38760000002</v>
      </c>
      <c r="O143" s="39">
        <v>-765343.38760000002</v>
      </c>
      <c r="P143" s="39">
        <v>-765343.38760000002</v>
      </c>
      <c r="Q143" s="39">
        <v>-765343.38760000002</v>
      </c>
      <c r="R143" s="39">
        <v>-765343.38760000002</v>
      </c>
      <c r="S143" s="39">
        <v>-765343.38760000002</v>
      </c>
      <c r="T143" s="39">
        <v>-765343.38760000002</v>
      </c>
      <c r="U143" s="39">
        <v>-765343.38760000002</v>
      </c>
      <c r="V143" s="39">
        <v>-765343.38760000002</v>
      </c>
      <c r="W143" s="39">
        <v>-765343.38760000002</v>
      </c>
      <c r="X143" s="39">
        <v>-765343.38760000002</v>
      </c>
      <c r="Y143" s="39">
        <v>-765343.38760000002</v>
      </c>
      <c r="Z143" s="39">
        <v>-765343.38760000002</v>
      </c>
      <c r="AA143" s="39">
        <v>-765343.38760000002</v>
      </c>
    </row>
    <row r="144" spans="1:27" x14ac:dyDescent="0.2">
      <c r="A144" s="76"/>
      <c r="B144" s="37" t="s">
        <v>82</v>
      </c>
      <c r="C144" s="72">
        <v>2</v>
      </c>
      <c r="D144" s="37" t="s">
        <v>182</v>
      </c>
      <c r="E144" s="38">
        <v>1</v>
      </c>
      <c r="F144" s="38" t="s">
        <v>22</v>
      </c>
      <c r="G144" s="44">
        <v>-2329712.6530436422</v>
      </c>
      <c r="H144" s="39">
        <v>0</v>
      </c>
      <c r="I144" s="39">
        <v>0</v>
      </c>
      <c r="J144" s="39">
        <v>0</v>
      </c>
      <c r="K144" s="39">
        <v>0</v>
      </c>
      <c r="L144" s="39">
        <v>0</v>
      </c>
      <c r="M144" s="39">
        <v>0</v>
      </c>
      <c r="N144" s="39">
        <v>0</v>
      </c>
      <c r="O144" s="39">
        <v>0</v>
      </c>
      <c r="P144" s="39">
        <v>-393221.26</v>
      </c>
      <c r="Q144" s="39">
        <v>-393221.26</v>
      </c>
      <c r="R144" s="39">
        <v>-393221.26</v>
      </c>
      <c r="S144" s="39">
        <v>-393221.26</v>
      </c>
      <c r="T144" s="39">
        <v>-393221.26</v>
      </c>
      <c r="U144" s="39">
        <v>-393221.26</v>
      </c>
      <c r="V144" s="39">
        <v>-393221.26</v>
      </c>
      <c r="W144" s="39">
        <v>-393221.26</v>
      </c>
      <c r="X144" s="39">
        <v>-393221.26</v>
      </c>
      <c r="Y144" s="39">
        <v>-393221.26</v>
      </c>
      <c r="Z144" s="39">
        <v>-393221.26</v>
      </c>
      <c r="AA144" s="39">
        <v>-393221.26</v>
      </c>
    </row>
    <row r="145" spans="1:27" x14ac:dyDescent="0.2">
      <c r="A145" s="76"/>
      <c r="B145" s="37" t="s">
        <v>83</v>
      </c>
      <c r="C145" s="72">
        <v>1</v>
      </c>
      <c r="D145" s="37" t="s">
        <v>88</v>
      </c>
      <c r="E145" s="38">
        <v>1</v>
      </c>
      <c r="F145" s="38" t="s">
        <v>22</v>
      </c>
      <c r="G145" s="44">
        <v>-1456236.6870721157</v>
      </c>
      <c r="H145" s="39">
        <v>0</v>
      </c>
      <c r="I145" s="39">
        <v>0</v>
      </c>
      <c r="J145" s="39">
        <v>0</v>
      </c>
      <c r="K145" s="39">
        <v>0</v>
      </c>
      <c r="L145" s="39">
        <v>-163443.59459999998</v>
      </c>
      <c r="M145" s="39">
        <v>-163443.59459999998</v>
      </c>
      <c r="N145" s="39">
        <v>-163443.59459999998</v>
      </c>
      <c r="O145" s="39">
        <v>-163443.59459999998</v>
      </c>
      <c r="P145" s="39">
        <v>-163443.59459999998</v>
      </c>
      <c r="Q145" s="39">
        <v>-163443.59459999998</v>
      </c>
      <c r="R145" s="39">
        <v>-163443.59459999998</v>
      </c>
      <c r="S145" s="39">
        <v>-163443.59459999998</v>
      </c>
      <c r="T145" s="39">
        <v>-163443.59459999998</v>
      </c>
      <c r="U145" s="39">
        <v>-163443.59459999998</v>
      </c>
      <c r="V145" s="39">
        <v>-163443.59459999998</v>
      </c>
      <c r="W145" s="39">
        <v>-163443.59459999998</v>
      </c>
      <c r="X145" s="39">
        <v>-163443.59459999998</v>
      </c>
      <c r="Y145" s="39">
        <v>-163443.59459999998</v>
      </c>
      <c r="Z145" s="39">
        <v>-163443.59459999998</v>
      </c>
      <c r="AA145" s="39">
        <v>-163443.59459999998</v>
      </c>
    </row>
    <row r="146" spans="1:27" x14ac:dyDescent="0.2">
      <c r="A146" s="76"/>
      <c r="B146" s="37" t="s">
        <v>83</v>
      </c>
      <c r="C146" s="72">
        <v>1</v>
      </c>
      <c r="D146" s="37" t="s">
        <v>98</v>
      </c>
      <c r="E146" s="38">
        <v>1</v>
      </c>
      <c r="F146" s="38" t="s">
        <v>22</v>
      </c>
      <c r="G146" s="44">
        <v>-15210594.539968699</v>
      </c>
      <c r="H146" s="39">
        <v>0</v>
      </c>
      <c r="I146" s="39">
        <v>0</v>
      </c>
      <c r="J146" s="39">
        <v>0</v>
      </c>
      <c r="K146" s="39">
        <v>0</v>
      </c>
      <c r="L146" s="39">
        <v>0</v>
      </c>
      <c r="M146" s="39">
        <v>-1877270.9852000002</v>
      </c>
      <c r="N146" s="39">
        <v>-1877270.9852000002</v>
      </c>
      <c r="O146" s="39">
        <v>-1877270.9852000002</v>
      </c>
      <c r="P146" s="39">
        <v>-1877270.9852000002</v>
      </c>
      <c r="Q146" s="39">
        <v>-1877270.9852000002</v>
      </c>
      <c r="R146" s="39">
        <v>-1877270.9852000002</v>
      </c>
      <c r="S146" s="39">
        <v>-1877270.9852000002</v>
      </c>
      <c r="T146" s="39">
        <v>-1877270.9852000002</v>
      </c>
      <c r="U146" s="39">
        <v>-1877270.9852000002</v>
      </c>
      <c r="V146" s="39">
        <v>-1877270.9852000002</v>
      </c>
      <c r="W146" s="39">
        <v>-1877270.9852000002</v>
      </c>
      <c r="X146" s="39">
        <v>-1877270.9852000002</v>
      </c>
      <c r="Y146" s="39">
        <v>-1877270.9852000002</v>
      </c>
      <c r="Z146" s="39">
        <v>-1877270.9852000002</v>
      </c>
      <c r="AA146" s="39">
        <v>-1877270.9852000002</v>
      </c>
    </row>
    <row r="147" spans="1:27" x14ac:dyDescent="0.2">
      <c r="A147" s="76"/>
      <c r="B147" s="37" t="s">
        <v>83</v>
      </c>
      <c r="C147" s="72">
        <v>1</v>
      </c>
      <c r="D147" s="37" t="s">
        <v>94</v>
      </c>
      <c r="E147" s="38">
        <v>1</v>
      </c>
      <c r="F147" s="38" t="s">
        <v>22</v>
      </c>
      <c r="G147" s="44">
        <v>-5615606.8802544335</v>
      </c>
      <c r="H147" s="39">
        <v>0</v>
      </c>
      <c r="I147" s="39">
        <v>0</v>
      </c>
      <c r="J147" s="39">
        <v>0</v>
      </c>
      <c r="K147" s="39">
        <v>0</v>
      </c>
      <c r="L147" s="39">
        <v>0</v>
      </c>
      <c r="M147" s="39">
        <v>0</v>
      </c>
      <c r="N147" s="39">
        <v>-765343.38740000001</v>
      </c>
      <c r="O147" s="39">
        <v>-765343.38740000001</v>
      </c>
      <c r="P147" s="39">
        <v>-765343.38740000001</v>
      </c>
      <c r="Q147" s="39">
        <v>-765343.38740000001</v>
      </c>
      <c r="R147" s="39">
        <v>-765343.38740000001</v>
      </c>
      <c r="S147" s="39">
        <v>-765343.38740000001</v>
      </c>
      <c r="T147" s="39">
        <v>-765343.38740000001</v>
      </c>
      <c r="U147" s="39">
        <v>-765343.38740000001</v>
      </c>
      <c r="V147" s="39">
        <v>-765343.38740000001</v>
      </c>
      <c r="W147" s="39">
        <v>-765343.38740000001</v>
      </c>
      <c r="X147" s="39">
        <v>-765343.38740000001</v>
      </c>
      <c r="Y147" s="39">
        <v>-765343.38740000001</v>
      </c>
      <c r="Z147" s="39">
        <v>-765343.38740000001</v>
      </c>
      <c r="AA147" s="39">
        <v>-765343.38740000001</v>
      </c>
    </row>
    <row r="148" spans="1:27" x14ac:dyDescent="0.2">
      <c r="A148" s="76"/>
      <c r="B148" s="37" t="s">
        <v>83</v>
      </c>
      <c r="C148" s="72">
        <v>2</v>
      </c>
      <c r="D148" s="37" t="s">
        <v>183</v>
      </c>
      <c r="E148" s="38">
        <v>1</v>
      </c>
      <c r="F148" s="38" t="s">
        <v>22</v>
      </c>
      <c r="G148" s="44">
        <v>-2329712.6530436422</v>
      </c>
      <c r="H148" s="39">
        <v>0</v>
      </c>
      <c r="I148" s="39">
        <v>0</v>
      </c>
      <c r="J148" s="39">
        <v>0</v>
      </c>
      <c r="K148" s="39">
        <v>0</v>
      </c>
      <c r="L148" s="39">
        <v>0</v>
      </c>
      <c r="M148" s="39">
        <v>0</v>
      </c>
      <c r="N148" s="39">
        <v>0</v>
      </c>
      <c r="O148" s="39">
        <v>0</v>
      </c>
      <c r="P148" s="39">
        <v>-393221.26</v>
      </c>
      <c r="Q148" s="39">
        <v>-393221.26</v>
      </c>
      <c r="R148" s="39">
        <v>-393221.26</v>
      </c>
      <c r="S148" s="39">
        <v>-393221.26</v>
      </c>
      <c r="T148" s="39">
        <v>-393221.26</v>
      </c>
      <c r="U148" s="39">
        <v>-393221.26</v>
      </c>
      <c r="V148" s="39">
        <v>-393221.26</v>
      </c>
      <c r="W148" s="39">
        <v>-393221.26</v>
      </c>
      <c r="X148" s="39">
        <v>-393221.26</v>
      </c>
      <c r="Y148" s="39">
        <v>-393221.26</v>
      </c>
      <c r="Z148" s="39">
        <v>-393221.26</v>
      </c>
      <c r="AA148" s="39">
        <v>-393221.26</v>
      </c>
    </row>
    <row r="149" spans="1:27" x14ac:dyDescent="0.2">
      <c r="A149" s="76"/>
      <c r="B149" s="37" t="s">
        <v>84</v>
      </c>
      <c r="C149" s="72">
        <v>1</v>
      </c>
      <c r="D149" s="37" t="s">
        <v>88</v>
      </c>
      <c r="E149" s="38">
        <v>1</v>
      </c>
      <c r="F149" s="38" t="s">
        <v>22</v>
      </c>
      <c r="G149" s="44">
        <v>-1456236.6870721157</v>
      </c>
      <c r="H149" s="39">
        <v>0</v>
      </c>
      <c r="I149" s="39">
        <v>0</v>
      </c>
      <c r="J149" s="39">
        <v>0</v>
      </c>
      <c r="K149" s="39">
        <v>0</v>
      </c>
      <c r="L149" s="39">
        <v>-163443.59459999998</v>
      </c>
      <c r="M149" s="39">
        <v>-163443.59459999998</v>
      </c>
      <c r="N149" s="39">
        <v>-163443.59459999998</v>
      </c>
      <c r="O149" s="39">
        <v>-163443.59459999998</v>
      </c>
      <c r="P149" s="39">
        <v>-163443.59459999998</v>
      </c>
      <c r="Q149" s="39">
        <v>-163443.59459999998</v>
      </c>
      <c r="R149" s="39">
        <v>-163443.59459999998</v>
      </c>
      <c r="S149" s="39">
        <v>-163443.59459999998</v>
      </c>
      <c r="T149" s="39">
        <v>-163443.59459999998</v>
      </c>
      <c r="U149" s="39">
        <v>-163443.59459999998</v>
      </c>
      <c r="V149" s="39">
        <v>-163443.59459999998</v>
      </c>
      <c r="W149" s="39">
        <v>-163443.59459999998</v>
      </c>
      <c r="X149" s="39">
        <v>-163443.59459999998</v>
      </c>
      <c r="Y149" s="39">
        <v>-163443.59459999998</v>
      </c>
      <c r="Z149" s="39">
        <v>-163443.59459999998</v>
      </c>
      <c r="AA149" s="39">
        <v>-163443.59459999998</v>
      </c>
    </row>
    <row r="150" spans="1:27" x14ac:dyDescent="0.2">
      <c r="A150" s="76"/>
      <c r="B150" s="37" t="s">
        <v>84</v>
      </c>
      <c r="C150" s="72">
        <v>1</v>
      </c>
      <c r="D150" s="37" t="s">
        <v>98</v>
      </c>
      <c r="E150" s="38">
        <v>1</v>
      </c>
      <c r="F150" s="38" t="s">
        <v>22</v>
      </c>
      <c r="G150" s="44">
        <v>-15210594.539968699</v>
      </c>
      <c r="H150" s="39">
        <v>0</v>
      </c>
      <c r="I150" s="39">
        <v>0</v>
      </c>
      <c r="J150" s="39">
        <v>0</v>
      </c>
      <c r="K150" s="39">
        <v>0</v>
      </c>
      <c r="L150" s="39">
        <v>0</v>
      </c>
      <c r="M150" s="39">
        <v>-1877270.9852000002</v>
      </c>
      <c r="N150" s="39">
        <v>-1877270.9852000002</v>
      </c>
      <c r="O150" s="39">
        <v>-1877270.9852000002</v>
      </c>
      <c r="P150" s="39">
        <v>-1877270.9852000002</v>
      </c>
      <c r="Q150" s="39">
        <v>-1877270.9852000002</v>
      </c>
      <c r="R150" s="39">
        <v>-1877270.9852000002</v>
      </c>
      <c r="S150" s="39">
        <v>-1877270.9852000002</v>
      </c>
      <c r="T150" s="39">
        <v>-1877270.9852000002</v>
      </c>
      <c r="U150" s="39">
        <v>-1877270.9852000002</v>
      </c>
      <c r="V150" s="39">
        <v>-1877270.9852000002</v>
      </c>
      <c r="W150" s="39">
        <v>-1877270.9852000002</v>
      </c>
      <c r="X150" s="39">
        <v>-1877270.9852000002</v>
      </c>
      <c r="Y150" s="39">
        <v>-1877270.9852000002</v>
      </c>
      <c r="Z150" s="39">
        <v>-1877270.9852000002</v>
      </c>
      <c r="AA150" s="39">
        <v>-1877270.9852000002</v>
      </c>
    </row>
    <row r="151" spans="1:27" x14ac:dyDescent="0.2">
      <c r="A151" s="76"/>
      <c r="B151" s="37" t="s">
        <v>84</v>
      </c>
      <c r="C151" s="72">
        <v>1</v>
      </c>
      <c r="D151" s="37" t="s">
        <v>94</v>
      </c>
      <c r="E151" s="38">
        <v>1</v>
      </c>
      <c r="F151" s="38" t="s">
        <v>22</v>
      </c>
      <c r="G151" s="44">
        <v>-5615606.8802544335</v>
      </c>
      <c r="H151" s="39">
        <v>0</v>
      </c>
      <c r="I151" s="39">
        <v>0</v>
      </c>
      <c r="J151" s="39">
        <v>0</v>
      </c>
      <c r="K151" s="39">
        <v>0</v>
      </c>
      <c r="L151" s="39">
        <v>0</v>
      </c>
      <c r="M151" s="39">
        <v>0</v>
      </c>
      <c r="N151" s="39">
        <v>-765343.38740000001</v>
      </c>
      <c r="O151" s="39">
        <v>-765343.38740000001</v>
      </c>
      <c r="P151" s="39">
        <v>-765343.38740000001</v>
      </c>
      <c r="Q151" s="39">
        <v>-765343.38740000001</v>
      </c>
      <c r="R151" s="39">
        <v>-765343.38740000001</v>
      </c>
      <c r="S151" s="39">
        <v>-765343.38740000001</v>
      </c>
      <c r="T151" s="39">
        <v>-765343.38740000001</v>
      </c>
      <c r="U151" s="39">
        <v>-765343.38740000001</v>
      </c>
      <c r="V151" s="39">
        <v>-765343.38740000001</v>
      </c>
      <c r="W151" s="39">
        <v>-765343.38740000001</v>
      </c>
      <c r="X151" s="39">
        <v>-765343.38740000001</v>
      </c>
      <c r="Y151" s="39">
        <v>-765343.38740000001</v>
      </c>
      <c r="Z151" s="39">
        <v>-765343.38740000001</v>
      </c>
      <c r="AA151" s="39">
        <v>-765343.38740000001</v>
      </c>
    </row>
    <row r="152" spans="1:27" x14ac:dyDescent="0.2">
      <c r="A152" s="76"/>
      <c r="B152" s="37" t="s">
        <v>84</v>
      </c>
      <c r="C152" s="72">
        <v>2</v>
      </c>
      <c r="D152" s="37" t="s">
        <v>99</v>
      </c>
      <c r="E152" s="38">
        <v>1</v>
      </c>
      <c r="F152" s="38" t="s">
        <v>22</v>
      </c>
      <c r="G152" s="44">
        <v>-10420440.471161308</v>
      </c>
      <c r="H152" s="39">
        <v>0</v>
      </c>
      <c r="I152" s="39">
        <v>0</v>
      </c>
      <c r="J152" s="39">
        <v>0</v>
      </c>
      <c r="K152" s="39">
        <v>0</v>
      </c>
      <c r="L152" s="39">
        <v>0</v>
      </c>
      <c r="M152" s="39">
        <v>0</v>
      </c>
      <c r="N152" s="39">
        <v>0</v>
      </c>
      <c r="O152" s="39">
        <v>0</v>
      </c>
      <c r="P152" s="39">
        <v>-1758817.22</v>
      </c>
      <c r="Q152" s="39">
        <v>-1758817.22</v>
      </c>
      <c r="R152" s="39">
        <v>-1758817.22</v>
      </c>
      <c r="S152" s="39">
        <v>-1758817.22</v>
      </c>
      <c r="T152" s="39">
        <v>-1758817.22</v>
      </c>
      <c r="U152" s="39">
        <v>-1758817.22</v>
      </c>
      <c r="V152" s="39">
        <v>-1758817.22</v>
      </c>
      <c r="W152" s="39">
        <v>-1758817.22</v>
      </c>
      <c r="X152" s="39">
        <v>-1758817.22</v>
      </c>
      <c r="Y152" s="39">
        <v>-1758817.22</v>
      </c>
      <c r="Z152" s="39">
        <v>-1758817.22</v>
      </c>
      <c r="AA152" s="39">
        <v>-1758817.22</v>
      </c>
    </row>
    <row r="153" spans="1:27" x14ac:dyDescent="0.2">
      <c r="A153" s="76"/>
      <c r="B153" s="37" t="s">
        <v>84</v>
      </c>
      <c r="C153" s="72">
        <v>2</v>
      </c>
      <c r="D153" s="37" t="s">
        <v>88</v>
      </c>
      <c r="E153" s="38">
        <v>1</v>
      </c>
      <c r="F153" s="38" t="s">
        <v>22</v>
      </c>
      <c r="G153" s="44">
        <v>0</v>
      </c>
      <c r="H153" s="39">
        <v>0</v>
      </c>
      <c r="I153" s="39">
        <v>0</v>
      </c>
      <c r="J153" s="39">
        <v>0</v>
      </c>
      <c r="K153" s="39">
        <v>0</v>
      </c>
      <c r="L153" s="39">
        <v>0</v>
      </c>
      <c r="M153" s="39">
        <v>0</v>
      </c>
      <c r="N153" s="39">
        <v>0</v>
      </c>
      <c r="O153" s="39">
        <v>0</v>
      </c>
      <c r="P153" s="39">
        <v>0</v>
      </c>
      <c r="Q153" s="39">
        <v>0</v>
      </c>
      <c r="R153" s="39">
        <v>0</v>
      </c>
      <c r="S153" s="39">
        <v>0</v>
      </c>
      <c r="T153" s="39">
        <v>0</v>
      </c>
      <c r="U153" s="39">
        <v>0</v>
      </c>
      <c r="V153" s="39">
        <v>0</v>
      </c>
      <c r="W153" s="39">
        <v>0</v>
      </c>
      <c r="X153" s="39">
        <v>0</v>
      </c>
      <c r="Y153" s="39">
        <v>0</v>
      </c>
      <c r="Z153" s="39">
        <v>0</v>
      </c>
      <c r="AA153" s="39">
        <v>0</v>
      </c>
    </row>
    <row r="154" spans="1:27" x14ac:dyDescent="0.2">
      <c r="A154" s="76"/>
      <c r="B154" s="37" t="s">
        <v>85</v>
      </c>
      <c r="C154" s="72">
        <v>1</v>
      </c>
      <c r="D154" s="37" t="s">
        <v>98</v>
      </c>
      <c r="E154" s="38">
        <v>1</v>
      </c>
      <c r="F154" s="38" t="s">
        <v>22</v>
      </c>
      <c r="G154" s="44">
        <v>-1456236.6870721157</v>
      </c>
      <c r="H154" s="39">
        <v>0</v>
      </c>
      <c r="I154" s="39">
        <v>0</v>
      </c>
      <c r="J154" s="39">
        <v>0</v>
      </c>
      <c r="K154" s="39">
        <v>0</v>
      </c>
      <c r="L154" s="39">
        <v>-163443.59459999998</v>
      </c>
      <c r="M154" s="39">
        <v>-163443.59459999998</v>
      </c>
      <c r="N154" s="39">
        <v>-163443.59459999998</v>
      </c>
      <c r="O154" s="39">
        <v>-163443.59459999998</v>
      </c>
      <c r="P154" s="39">
        <v>-163443.59459999998</v>
      </c>
      <c r="Q154" s="39">
        <v>-163443.59459999998</v>
      </c>
      <c r="R154" s="39">
        <v>-163443.59459999998</v>
      </c>
      <c r="S154" s="39">
        <v>-163443.59459999998</v>
      </c>
      <c r="T154" s="39">
        <v>-163443.59459999998</v>
      </c>
      <c r="U154" s="39">
        <v>-163443.59459999998</v>
      </c>
      <c r="V154" s="39">
        <v>-163443.59459999998</v>
      </c>
      <c r="W154" s="39">
        <v>-163443.59459999998</v>
      </c>
      <c r="X154" s="39">
        <v>-163443.59459999998</v>
      </c>
      <c r="Y154" s="39">
        <v>-163443.59459999998</v>
      </c>
      <c r="Z154" s="39">
        <v>-163443.59459999998</v>
      </c>
      <c r="AA154" s="39">
        <v>-163443.59459999998</v>
      </c>
    </row>
    <row r="155" spans="1:27" x14ac:dyDescent="0.2">
      <c r="A155" s="76"/>
      <c r="B155" s="37" t="s">
        <v>85</v>
      </c>
      <c r="C155" s="72">
        <v>1</v>
      </c>
      <c r="D155" s="37" t="s">
        <v>96</v>
      </c>
      <c r="E155" s="38">
        <v>1</v>
      </c>
      <c r="F155" s="38" t="s">
        <v>22</v>
      </c>
      <c r="G155" s="44">
        <v>-15210594.5367277</v>
      </c>
      <c r="H155" s="39">
        <v>0</v>
      </c>
      <c r="I155" s="39">
        <v>0</v>
      </c>
      <c r="J155" s="39">
        <v>0</v>
      </c>
      <c r="K155" s="39">
        <v>0</v>
      </c>
      <c r="L155" s="39">
        <v>0</v>
      </c>
      <c r="M155" s="39">
        <v>-1877270.9848000002</v>
      </c>
      <c r="N155" s="39">
        <v>-1877270.9848000002</v>
      </c>
      <c r="O155" s="39">
        <v>-1877270.9848000002</v>
      </c>
      <c r="P155" s="39">
        <v>-1877270.9848000002</v>
      </c>
      <c r="Q155" s="39">
        <v>-1877270.9848000002</v>
      </c>
      <c r="R155" s="39">
        <v>-1877270.9848000002</v>
      </c>
      <c r="S155" s="39">
        <v>-1877270.9848000002</v>
      </c>
      <c r="T155" s="39">
        <v>-1877270.9848000002</v>
      </c>
      <c r="U155" s="39">
        <v>-1877270.9848000002</v>
      </c>
      <c r="V155" s="39">
        <v>-1877270.9848000002</v>
      </c>
      <c r="W155" s="39">
        <v>-1877270.9848000002</v>
      </c>
      <c r="X155" s="39">
        <v>-1877270.9848000002</v>
      </c>
      <c r="Y155" s="39">
        <v>-1877270.9848000002</v>
      </c>
      <c r="Z155" s="39">
        <v>-1877270.9848000002</v>
      </c>
      <c r="AA155" s="39">
        <v>-1877270.9848000002</v>
      </c>
    </row>
    <row r="156" spans="1:27" x14ac:dyDescent="0.2">
      <c r="A156" s="76"/>
      <c r="B156" s="37" t="s">
        <v>85</v>
      </c>
      <c r="C156" s="72">
        <v>2</v>
      </c>
      <c r="D156" s="37" t="s">
        <v>96</v>
      </c>
      <c r="E156" s="38">
        <v>1</v>
      </c>
      <c r="F156" s="38" t="s">
        <v>22</v>
      </c>
      <c r="G156" s="44">
        <v>-7952362.8103229981</v>
      </c>
      <c r="H156" s="39">
        <v>0</v>
      </c>
      <c r="I156" s="39">
        <v>0</v>
      </c>
      <c r="J156" s="39">
        <v>0</v>
      </c>
      <c r="K156" s="39">
        <v>0</v>
      </c>
      <c r="L156" s="39">
        <v>0</v>
      </c>
      <c r="M156" s="39">
        <v>0</v>
      </c>
      <c r="N156" s="39">
        <v>0</v>
      </c>
      <c r="O156" s="39">
        <v>0</v>
      </c>
      <c r="P156" s="39">
        <v>-1342241.98</v>
      </c>
      <c r="Q156" s="39">
        <v>-1342241.98</v>
      </c>
      <c r="R156" s="39">
        <v>-1342241.98</v>
      </c>
      <c r="S156" s="39">
        <v>-1342241.98</v>
      </c>
      <c r="T156" s="39">
        <v>-1342241.98</v>
      </c>
      <c r="U156" s="39">
        <v>-1342241.98</v>
      </c>
      <c r="V156" s="39">
        <v>-1342241.98</v>
      </c>
      <c r="W156" s="39">
        <v>-1342241.98</v>
      </c>
      <c r="X156" s="39">
        <v>-1342241.98</v>
      </c>
      <c r="Y156" s="39">
        <v>-1342241.98</v>
      </c>
      <c r="Z156" s="39">
        <v>-1342241.98</v>
      </c>
      <c r="AA156" s="39">
        <v>-1342241.98</v>
      </c>
    </row>
    <row r="157" spans="1:27" x14ac:dyDescent="0.2">
      <c r="A157" s="76"/>
      <c r="B157" s="37" t="s">
        <v>101</v>
      </c>
      <c r="C157" s="72">
        <v>1</v>
      </c>
      <c r="D157" s="37" t="s">
        <v>88</v>
      </c>
      <c r="E157" s="38">
        <v>1</v>
      </c>
      <c r="F157" s="38" t="s">
        <v>22</v>
      </c>
      <c r="G157" s="191">
        <v>-1456236.6870721157</v>
      </c>
      <c r="H157" s="98">
        <v>0</v>
      </c>
      <c r="I157" s="99">
        <v>0</v>
      </c>
      <c r="J157" s="99">
        <v>0</v>
      </c>
      <c r="K157" s="99">
        <v>0</v>
      </c>
      <c r="L157" s="99">
        <v>-163443.59459999998</v>
      </c>
      <c r="M157" s="99">
        <v>-163443.59459999998</v>
      </c>
      <c r="N157" s="99">
        <v>-163443.59459999998</v>
      </c>
      <c r="O157" s="99">
        <v>-163443.59459999998</v>
      </c>
      <c r="P157" s="99">
        <v>-163443.59459999998</v>
      </c>
      <c r="Q157" s="99">
        <v>-163443.59459999998</v>
      </c>
      <c r="R157" s="99">
        <v>-163443.59459999998</v>
      </c>
      <c r="S157" s="99">
        <v>-163443.59459999998</v>
      </c>
      <c r="T157" s="99">
        <v>-163443.59459999998</v>
      </c>
      <c r="U157" s="99">
        <v>-163443.59459999998</v>
      </c>
      <c r="V157" s="99">
        <v>-163443.59459999998</v>
      </c>
      <c r="W157" s="99">
        <v>-163443.59459999998</v>
      </c>
      <c r="X157" s="99">
        <v>-163443.59459999998</v>
      </c>
      <c r="Y157" s="99">
        <v>-163443.59459999998</v>
      </c>
      <c r="Z157" s="99">
        <v>-163443.59459999998</v>
      </c>
      <c r="AA157" s="99">
        <v>-163443.59459999998</v>
      </c>
    </row>
    <row r="158" spans="1:27" x14ac:dyDescent="0.2">
      <c r="A158" s="76"/>
      <c r="B158" s="37" t="s">
        <v>101</v>
      </c>
      <c r="C158" s="72">
        <v>1</v>
      </c>
      <c r="D158" s="37" t="s">
        <v>178</v>
      </c>
      <c r="E158" s="38">
        <v>0</v>
      </c>
      <c r="F158" s="38" t="s">
        <v>22</v>
      </c>
      <c r="G158" s="191"/>
      <c r="H158" s="39" t="s">
        <v>179</v>
      </c>
      <c r="I158" s="99"/>
      <c r="J158" s="99"/>
      <c r="K158" s="99"/>
      <c r="L158" s="99"/>
      <c r="M158" s="99"/>
      <c r="N158" s="99"/>
      <c r="O158" s="99"/>
      <c r="P158" s="99"/>
      <c r="Q158" s="99"/>
      <c r="R158" s="99"/>
      <c r="S158" s="99"/>
      <c r="T158" s="99"/>
      <c r="U158" s="99"/>
      <c r="V158" s="99"/>
      <c r="W158" s="99"/>
      <c r="X158" s="99"/>
      <c r="Y158" s="99"/>
      <c r="Z158" s="99"/>
      <c r="AA158" s="99"/>
    </row>
    <row r="159" spans="1:27" x14ac:dyDescent="0.2">
      <c r="A159" s="76"/>
      <c r="B159" s="37" t="s">
        <v>101</v>
      </c>
      <c r="C159" s="72">
        <v>2</v>
      </c>
      <c r="D159" s="37" t="s">
        <v>98</v>
      </c>
      <c r="E159" s="38">
        <v>1</v>
      </c>
      <c r="F159" s="38" t="s">
        <v>22</v>
      </c>
      <c r="G159" s="191">
        <v>-11122241.88339192</v>
      </c>
      <c r="H159" s="98">
        <v>0</v>
      </c>
      <c r="I159" s="99">
        <v>0</v>
      </c>
      <c r="J159" s="99">
        <v>0</v>
      </c>
      <c r="K159" s="99">
        <v>0</v>
      </c>
      <c r="L159" s="99">
        <v>0</v>
      </c>
      <c r="M159" s="99">
        <v>0</v>
      </c>
      <c r="N159" s="99">
        <v>0</v>
      </c>
      <c r="O159" s="99">
        <v>0</v>
      </c>
      <c r="P159" s="99">
        <v>-1877270.9852000002</v>
      </c>
      <c r="Q159" s="99">
        <v>-1877270.9852000002</v>
      </c>
      <c r="R159" s="99">
        <v>-1877270.9852000002</v>
      </c>
      <c r="S159" s="99">
        <v>-1877270.9852000002</v>
      </c>
      <c r="T159" s="99">
        <v>-1877270.9852000002</v>
      </c>
      <c r="U159" s="99">
        <v>-1877270.9852000002</v>
      </c>
      <c r="V159" s="99">
        <v>-1877270.9852000002</v>
      </c>
      <c r="W159" s="99">
        <v>-1877270.9852000002</v>
      </c>
      <c r="X159" s="99">
        <v>-1877270.9852000002</v>
      </c>
      <c r="Y159" s="99">
        <v>-1877270.9852000002</v>
      </c>
      <c r="Z159" s="99">
        <v>-1877270.9852000002</v>
      </c>
      <c r="AA159" s="99">
        <v>-1877270.9852000002</v>
      </c>
    </row>
    <row r="160" spans="1:27" x14ac:dyDescent="0.2">
      <c r="A160" s="76"/>
      <c r="B160" s="37" t="s">
        <v>101</v>
      </c>
      <c r="C160" s="72">
        <v>2</v>
      </c>
      <c r="D160" s="37" t="s">
        <v>94</v>
      </c>
      <c r="E160" s="38">
        <v>1</v>
      </c>
      <c r="F160" s="38" t="s">
        <v>22</v>
      </c>
      <c r="G160" s="191">
        <v>-4534419.5620273985</v>
      </c>
      <c r="H160" s="98">
        <v>0</v>
      </c>
      <c r="I160" s="99">
        <v>0</v>
      </c>
      <c r="J160" s="99">
        <v>0</v>
      </c>
      <c r="K160" s="99">
        <v>0</v>
      </c>
      <c r="L160" s="99">
        <v>0</v>
      </c>
      <c r="M160" s="99">
        <v>0</v>
      </c>
      <c r="N160" s="99">
        <v>0</v>
      </c>
      <c r="O160" s="99">
        <v>0</v>
      </c>
      <c r="P160" s="99">
        <v>-765343.38740000001</v>
      </c>
      <c r="Q160" s="99">
        <v>-765343.38740000001</v>
      </c>
      <c r="R160" s="99">
        <v>-765343.38740000001</v>
      </c>
      <c r="S160" s="99">
        <v>-765343.38740000001</v>
      </c>
      <c r="T160" s="99">
        <v>-765343.38740000001</v>
      </c>
      <c r="U160" s="99">
        <v>-765343.38740000001</v>
      </c>
      <c r="V160" s="99">
        <v>-765343.38740000001</v>
      </c>
      <c r="W160" s="99">
        <v>-765343.38740000001</v>
      </c>
      <c r="X160" s="99">
        <v>-765343.38740000001</v>
      </c>
      <c r="Y160" s="99">
        <v>-765343.38740000001</v>
      </c>
      <c r="Z160" s="99">
        <v>-765343.38740000001</v>
      </c>
      <c r="AA160" s="99">
        <v>-765343.38740000001</v>
      </c>
    </row>
    <row r="161" spans="1:27" x14ac:dyDescent="0.2">
      <c r="A161" s="76"/>
      <c r="B161" s="37" t="s">
        <v>102</v>
      </c>
      <c r="C161" s="72">
        <v>1</v>
      </c>
      <c r="D161" s="37" t="s">
        <v>88</v>
      </c>
      <c r="E161" s="38">
        <v>1</v>
      </c>
      <c r="F161" s="38" t="s">
        <v>22</v>
      </c>
      <c r="G161" s="191">
        <v>-1456236.6870721157</v>
      </c>
      <c r="H161" s="98">
        <v>0</v>
      </c>
      <c r="I161" s="99">
        <v>0</v>
      </c>
      <c r="J161" s="99">
        <v>0</v>
      </c>
      <c r="K161" s="99">
        <v>0</v>
      </c>
      <c r="L161" s="99">
        <v>-163443.59459999998</v>
      </c>
      <c r="M161" s="99">
        <v>-163443.59459999998</v>
      </c>
      <c r="N161" s="99">
        <v>-163443.59459999998</v>
      </c>
      <c r="O161" s="99">
        <v>-163443.59459999998</v>
      </c>
      <c r="P161" s="99">
        <v>-163443.59459999998</v>
      </c>
      <c r="Q161" s="99">
        <v>-163443.59459999998</v>
      </c>
      <c r="R161" s="99">
        <v>-163443.59459999998</v>
      </c>
      <c r="S161" s="99">
        <v>-163443.59459999998</v>
      </c>
      <c r="T161" s="99">
        <v>-163443.59459999998</v>
      </c>
      <c r="U161" s="99">
        <v>-163443.59459999998</v>
      </c>
      <c r="V161" s="99">
        <v>-163443.59459999998</v>
      </c>
      <c r="W161" s="99">
        <v>-163443.59459999998</v>
      </c>
      <c r="X161" s="99">
        <v>-163443.59459999998</v>
      </c>
      <c r="Y161" s="99">
        <v>-163443.59459999998</v>
      </c>
      <c r="Z161" s="99">
        <v>-163443.59459999998</v>
      </c>
      <c r="AA161" s="99">
        <v>-163443.59459999998</v>
      </c>
    </row>
    <row r="162" spans="1:27" x14ac:dyDescent="0.2">
      <c r="A162" s="76"/>
      <c r="B162" s="37" t="s">
        <v>102</v>
      </c>
      <c r="C162" s="72">
        <v>1</v>
      </c>
      <c r="D162" s="37" t="s">
        <v>178</v>
      </c>
      <c r="E162" s="38">
        <v>0</v>
      </c>
      <c r="F162" s="38" t="s">
        <v>22</v>
      </c>
      <c r="G162" s="191"/>
      <c r="H162" s="39" t="s">
        <v>179</v>
      </c>
      <c r="I162" s="99"/>
      <c r="J162" s="99"/>
      <c r="K162" s="99"/>
      <c r="L162" s="99"/>
      <c r="M162" s="99"/>
      <c r="N162" s="99"/>
      <c r="O162" s="99"/>
      <c r="P162" s="99"/>
      <c r="Q162" s="99"/>
      <c r="R162" s="99"/>
      <c r="S162" s="99"/>
      <c r="T162" s="99"/>
      <c r="U162" s="99"/>
      <c r="V162" s="99"/>
      <c r="W162" s="99"/>
      <c r="X162" s="99"/>
      <c r="Y162" s="99"/>
      <c r="Z162" s="99"/>
      <c r="AA162" s="99"/>
    </row>
    <row r="163" spans="1:27" x14ac:dyDescent="0.2">
      <c r="A163" s="76"/>
      <c r="B163" s="37" t="s">
        <v>102</v>
      </c>
      <c r="C163" s="72">
        <v>2</v>
      </c>
      <c r="D163" s="37" t="s">
        <v>98</v>
      </c>
      <c r="E163" s="38">
        <v>1</v>
      </c>
      <c r="F163" s="38" t="s">
        <v>22</v>
      </c>
      <c r="G163" s="191">
        <v>-11122241.88339192</v>
      </c>
      <c r="H163" s="98">
        <v>0</v>
      </c>
      <c r="I163" s="99">
        <v>0</v>
      </c>
      <c r="J163" s="99">
        <v>0</v>
      </c>
      <c r="K163" s="99">
        <v>0</v>
      </c>
      <c r="L163" s="99">
        <v>0</v>
      </c>
      <c r="M163" s="99">
        <v>0</v>
      </c>
      <c r="N163" s="99">
        <v>0</v>
      </c>
      <c r="O163" s="99">
        <v>0</v>
      </c>
      <c r="P163" s="99">
        <v>-1877270.9852000002</v>
      </c>
      <c r="Q163" s="99">
        <v>-1877270.9852000002</v>
      </c>
      <c r="R163" s="99">
        <v>-1877270.9852000002</v>
      </c>
      <c r="S163" s="99">
        <v>-1877270.9852000002</v>
      </c>
      <c r="T163" s="99">
        <v>-1877270.9852000002</v>
      </c>
      <c r="U163" s="99">
        <v>-1877270.9852000002</v>
      </c>
      <c r="V163" s="99">
        <v>-1877270.9852000002</v>
      </c>
      <c r="W163" s="99">
        <v>-1877270.9852000002</v>
      </c>
      <c r="X163" s="99">
        <v>-1877270.9852000002</v>
      </c>
      <c r="Y163" s="99">
        <v>-1877270.9852000002</v>
      </c>
      <c r="Z163" s="99">
        <v>-1877270.9852000002</v>
      </c>
      <c r="AA163" s="99">
        <v>-1877270.9852000002</v>
      </c>
    </row>
    <row r="164" spans="1:27" x14ac:dyDescent="0.2">
      <c r="A164" s="76"/>
      <c r="B164" s="37" t="s">
        <v>102</v>
      </c>
      <c r="C164" s="72">
        <v>2</v>
      </c>
      <c r="D164" s="37" t="s">
        <v>94</v>
      </c>
      <c r="E164" s="38">
        <v>1</v>
      </c>
      <c r="F164" s="38" t="s">
        <v>22</v>
      </c>
      <c r="G164" s="191">
        <v>-4534419.5620273985</v>
      </c>
      <c r="H164" s="98">
        <v>0</v>
      </c>
      <c r="I164" s="99">
        <v>0</v>
      </c>
      <c r="J164" s="99">
        <v>0</v>
      </c>
      <c r="K164" s="99">
        <v>0</v>
      </c>
      <c r="L164" s="99">
        <v>0</v>
      </c>
      <c r="M164" s="99">
        <v>0</v>
      </c>
      <c r="N164" s="99">
        <v>0</v>
      </c>
      <c r="O164" s="99">
        <v>0</v>
      </c>
      <c r="P164" s="99">
        <v>-765343.38740000001</v>
      </c>
      <c r="Q164" s="99">
        <v>-765343.38740000001</v>
      </c>
      <c r="R164" s="99">
        <v>-765343.38740000001</v>
      </c>
      <c r="S164" s="99">
        <v>-765343.38740000001</v>
      </c>
      <c r="T164" s="99">
        <v>-765343.38740000001</v>
      </c>
      <c r="U164" s="99">
        <v>-765343.38740000001</v>
      </c>
      <c r="V164" s="99">
        <v>-765343.38740000001</v>
      </c>
      <c r="W164" s="99">
        <v>-765343.38740000001</v>
      </c>
      <c r="X164" s="99">
        <v>-765343.38740000001</v>
      </c>
      <c r="Y164" s="99">
        <v>-765343.38740000001</v>
      </c>
      <c r="Z164" s="99">
        <v>-765343.38740000001</v>
      </c>
      <c r="AA164" s="99">
        <v>-765343.38740000001</v>
      </c>
    </row>
    <row r="165" spans="1:27" hidden="1" x14ac:dyDescent="0.2">
      <c r="A165" s="76"/>
      <c r="B165" s="37">
        <v>0</v>
      </c>
      <c r="C165" s="72">
        <v>0</v>
      </c>
      <c r="D165" s="37">
        <v>0</v>
      </c>
      <c r="E165" s="38">
        <v>0</v>
      </c>
      <c r="F165" s="38" t="s">
        <v>22</v>
      </c>
      <c r="G165" s="44">
        <v>0</v>
      </c>
      <c r="H165" s="39">
        <v>0</v>
      </c>
      <c r="I165" s="39">
        <v>0</v>
      </c>
      <c r="J165" s="39">
        <v>0</v>
      </c>
      <c r="K165" s="39">
        <v>0</v>
      </c>
      <c r="L165" s="39">
        <v>0</v>
      </c>
      <c r="M165" s="39">
        <v>0</v>
      </c>
      <c r="N165" s="39">
        <v>0</v>
      </c>
      <c r="O165" s="39">
        <v>0</v>
      </c>
      <c r="P165" s="39">
        <v>0</v>
      </c>
      <c r="Q165" s="39">
        <v>0</v>
      </c>
      <c r="R165" s="39">
        <v>0</v>
      </c>
      <c r="S165" s="39">
        <v>0</v>
      </c>
      <c r="T165" s="39">
        <v>0</v>
      </c>
      <c r="U165" s="39">
        <v>0</v>
      </c>
      <c r="V165" s="39">
        <v>0</v>
      </c>
      <c r="W165" s="39">
        <v>0</v>
      </c>
      <c r="X165" s="39">
        <v>0</v>
      </c>
      <c r="Y165" s="39">
        <v>0</v>
      </c>
      <c r="Z165" s="39">
        <v>0</v>
      </c>
      <c r="AA165" s="39">
        <v>0</v>
      </c>
    </row>
    <row r="166" spans="1:27" hidden="1" x14ac:dyDescent="0.2">
      <c r="A166" s="76"/>
      <c r="B166" s="37">
        <v>0</v>
      </c>
      <c r="C166" s="72">
        <v>0</v>
      </c>
      <c r="D166" s="37">
        <v>0</v>
      </c>
      <c r="E166" s="38">
        <v>0</v>
      </c>
      <c r="F166" s="38" t="s">
        <v>22</v>
      </c>
      <c r="G166" s="44">
        <v>0</v>
      </c>
      <c r="H166" s="39">
        <v>0</v>
      </c>
      <c r="I166" s="39">
        <v>0</v>
      </c>
      <c r="J166" s="39">
        <v>0</v>
      </c>
      <c r="K166" s="39">
        <v>0</v>
      </c>
      <c r="L166" s="39">
        <v>0</v>
      </c>
      <c r="M166" s="39">
        <v>0</v>
      </c>
      <c r="N166" s="39">
        <v>0</v>
      </c>
      <c r="O166" s="39">
        <v>0</v>
      </c>
      <c r="P166" s="39">
        <v>0</v>
      </c>
      <c r="Q166" s="39">
        <v>0</v>
      </c>
      <c r="R166" s="39">
        <v>0</v>
      </c>
      <c r="S166" s="39">
        <v>0</v>
      </c>
      <c r="T166" s="39">
        <v>0</v>
      </c>
      <c r="U166" s="39">
        <v>0</v>
      </c>
      <c r="V166" s="39">
        <v>0</v>
      </c>
      <c r="W166" s="39">
        <v>0</v>
      </c>
      <c r="X166" s="39">
        <v>0</v>
      </c>
      <c r="Y166" s="39">
        <v>0</v>
      </c>
      <c r="Z166" s="39">
        <v>0</v>
      </c>
      <c r="AA166" s="39">
        <v>0</v>
      </c>
    </row>
    <row r="167" spans="1:27" hidden="1" x14ac:dyDescent="0.2">
      <c r="A167" s="76"/>
      <c r="B167" s="37">
        <v>0</v>
      </c>
      <c r="C167" s="72">
        <v>0</v>
      </c>
      <c r="D167" s="37">
        <v>0</v>
      </c>
      <c r="E167" s="38">
        <v>0</v>
      </c>
      <c r="F167" s="38" t="s">
        <v>22</v>
      </c>
      <c r="G167" s="44">
        <v>0</v>
      </c>
      <c r="H167" s="39">
        <v>0</v>
      </c>
      <c r="I167" s="39">
        <v>0</v>
      </c>
      <c r="J167" s="39">
        <v>0</v>
      </c>
      <c r="K167" s="39">
        <v>0</v>
      </c>
      <c r="L167" s="39">
        <v>0</v>
      </c>
      <c r="M167" s="39">
        <v>0</v>
      </c>
      <c r="N167" s="39">
        <v>0</v>
      </c>
      <c r="O167" s="39">
        <v>0</v>
      </c>
      <c r="P167" s="39">
        <v>0</v>
      </c>
      <c r="Q167" s="39">
        <v>0</v>
      </c>
      <c r="R167" s="39">
        <v>0</v>
      </c>
      <c r="S167" s="39">
        <v>0</v>
      </c>
      <c r="T167" s="39">
        <v>0</v>
      </c>
      <c r="U167" s="39">
        <v>0</v>
      </c>
      <c r="V167" s="39">
        <v>0</v>
      </c>
      <c r="W167" s="39">
        <v>0</v>
      </c>
      <c r="X167" s="39">
        <v>0</v>
      </c>
      <c r="Y167" s="39">
        <v>0</v>
      </c>
      <c r="Z167" s="39">
        <v>0</v>
      </c>
      <c r="AA167" s="39">
        <v>0</v>
      </c>
    </row>
    <row r="168" spans="1:27" hidden="1" x14ac:dyDescent="0.2">
      <c r="A168" s="76"/>
      <c r="B168" s="37">
        <v>0</v>
      </c>
      <c r="C168" s="72">
        <v>0</v>
      </c>
      <c r="D168" s="37">
        <v>0</v>
      </c>
      <c r="E168" s="38">
        <v>0</v>
      </c>
      <c r="F168" s="38" t="s">
        <v>22</v>
      </c>
      <c r="G168" s="44">
        <v>0</v>
      </c>
      <c r="H168" s="39">
        <v>0</v>
      </c>
      <c r="I168" s="39">
        <v>0</v>
      </c>
      <c r="J168" s="39">
        <v>0</v>
      </c>
      <c r="K168" s="39">
        <v>0</v>
      </c>
      <c r="L168" s="39">
        <v>0</v>
      </c>
      <c r="M168" s="39">
        <v>0</v>
      </c>
      <c r="N168" s="39">
        <v>0</v>
      </c>
      <c r="O168" s="39">
        <v>0</v>
      </c>
      <c r="P168" s="39">
        <v>0</v>
      </c>
      <c r="Q168" s="39">
        <v>0</v>
      </c>
      <c r="R168" s="39">
        <v>0</v>
      </c>
      <c r="S168" s="39">
        <v>0</v>
      </c>
      <c r="T168" s="39">
        <v>0</v>
      </c>
      <c r="U168" s="39">
        <v>0</v>
      </c>
      <c r="V168" s="39">
        <v>0</v>
      </c>
      <c r="W168" s="39">
        <v>0</v>
      </c>
      <c r="X168" s="39">
        <v>0</v>
      </c>
      <c r="Y168" s="39">
        <v>0</v>
      </c>
      <c r="Z168" s="39">
        <v>0</v>
      </c>
      <c r="AA168" s="39">
        <v>0</v>
      </c>
    </row>
    <row r="169" spans="1:27" hidden="1" x14ac:dyDescent="0.2">
      <c r="A169" s="76"/>
      <c r="B169" s="37">
        <v>0</v>
      </c>
      <c r="C169" s="72">
        <v>0</v>
      </c>
      <c r="D169" s="37">
        <v>0</v>
      </c>
      <c r="E169" s="38">
        <v>0</v>
      </c>
      <c r="F169" s="38" t="s">
        <v>22</v>
      </c>
      <c r="G169" s="44">
        <v>0</v>
      </c>
      <c r="H169" s="39">
        <v>0</v>
      </c>
      <c r="I169" s="39">
        <v>0</v>
      </c>
      <c r="J169" s="39">
        <v>0</v>
      </c>
      <c r="K169" s="39">
        <v>0</v>
      </c>
      <c r="L169" s="39">
        <v>0</v>
      </c>
      <c r="M169" s="39">
        <v>0</v>
      </c>
      <c r="N169" s="39">
        <v>0</v>
      </c>
      <c r="O169" s="39">
        <v>0</v>
      </c>
      <c r="P169" s="39">
        <v>0</v>
      </c>
      <c r="Q169" s="39">
        <v>0</v>
      </c>
      <c r="R169" s="39">
        <v>0</v>
      </c>
      <c r="S169" s="39">
        <v>0</v>
      </c>
      <c r="T169" s="39">
        <v>0</v>
      </c>
      <c r="U169" s="39">
        <v>0</v>
      </c>
      <c r="V169" s="39">
        <v>0</v>
      </c>
      <c r="W169" s="39">
        <v>0</v>
      </c>
      <c r="X169" s="39">
        <v>0</v>
      </c>
      <c r="Y169" s="39">
        <v>0</v>
      </c>
      <c r="Z169" s="39">
        <v>0</v>
      </c>
      <c r="AA169" s="39">
        <v>0</v>
      </c>
    </row>
    <row r="170" spans="1:27" hidden="1" x14ac:dyDescent="0.2">
      <c r="A170" s="76"/>
      <c r="B170" s="37">
        <v>0</v>
      </c>
      <c r="C170" s="72">
        <v>0</v>
      </c>
      <c r="D170" s="37">
        <v>0</v>
      </c>
      <c r="E170" s="38">
        <v>0</v>
      </c>
      <c r="F170" s="38" t="s">
        <v>22</v>
      </c>
      <c r="G170" s="44">
        <v>0</v>
      </c>
      <c r="H170" s="39">
        <v>0</v>
      </c>
      <c r="I170" s="39">
        <v>0</v>
      </c>
      <c r="J170" s="39">
        <v>0</v>
      </c>
      <c r="K170" s="39">
        <v>0</v>
      </c>
      <c r="L170" s="39">
        <v>0</v>
      </c>
      <c r="M170" s="39">
        <v>0</v>
      </c>
      <c r="N170" s="39">
        <v>0</v>
      </c>
      <c r="O170" s="39">
        <v>0</v>
      </c>
      <c r="P170" s="39">
        <v>0</v>
      </c>
      <c r="Q170" s="39">
        <v>0</v>
      </c>
      <c r="R170" s="39">
        <v>0</v>
      </c>
      <c r="S170" s="39">
        <v>0</v>
      </c>
      <c r="T170" s="39">
        <v>0</v>
      </c>
      <c r="U170" s="39">
        <v>0</v>
      </c>
      <c r="V170" s="39">
        <v>0</v>
      </c>
      <c r="W170" s="39">
        <v>0</v>
      </c>
      <c r="X170" s="39">
        <v>0</v>
      </c>
      <c r="Y170" s="39">
        <v>0</v>
      </c>
      <c r="Z170" s="39">
        <v>0</v>
      </c>
      <c r="AA170" s="39">
        <v>0</v>
      </c>
    </row>
    <row r="171" spans="1:27" hidden="1" x14ac:dyDescent="0.2">
      <c r="A171" s="76"/>
      <c r="B171" s="37">
        <v>0</v>
      </c>
      <c r="C171" s="72">
        <v>0</v>
      </c>
      <c r="D171" s="37">
        <v>0</v>
      </c>
      <c r="E171" s="38">
        <v>0</v>
      </c>
      <c r="F171" s="38" t="s">
        <v>22</v>
      </c>
      <c r="G171" s="44">
        <v>0</v>
      </c>
      <c r="H171" s="39">
        <v>0</v>
      </c>
      <c r="I171" s="39">
        <v>0</v>
      </c>
      <c r="J171" s="39">
        <v>0</v>
      </c>
      <c r="K171" s="39">
        <v>0</v>
      </c>
      <c r="L171" s="39">
        <v>0</v>
      </c>
      <c r="M171" s="39">
        <v>0</v>
      </c>
      <c r="N171" s="39">
        <v>0</v>
      </c>
      <c r="O171" s="39">
        <v>0</v>
      </c>
      <c r="P171" s="39">
        <v>0</v>
      </c>
      <c r="Q171" s="39">
        <v>0</v>
      </c>
      <c r="R171" s="39">
        <v>0</v>
      </c>
      <c r="S171" s="39">
        <v>0</v>
      </c>
      <c r="T171" s="39">
        <v>0</v>
      </c>
      <c r="U171" s="39">
        <v>0</v>
      </c>
      <c r="V171" s="39">
        <v>0</v>
      </c>
      <c r="W171" s="39">
        <v>0</v>
      </c>
      <c r="X171" s="39">
        <v>0</v>
      </c>
      <c r="Y171" s="39">
        <v>0</v>
      </c>
      <c r="Z171" s="39">
        <v>0</v>
      </c>
      <c r="AA171" s="39">
        <v>0</v>
      </c>
    </row>
    <row r="172" spans="1:27" hidden="1" x14ac:dyDescent="0.2">
      <c r="A172" s="76"/>
      <c r="B172" s="37">
        <v>0</v>
      </c>
      <c r="C172" s="72">
        <v>0</v>
      </c>
      <c r="D172" s="37">
        <v>0</v>
      </c>
      <c r="E172" s="38">
        <v>0</v>
      </c>
      <c r="F172" s="38" t="s">
        <v>22</v>
      </c>
      <c r="G172" s="44">
        <v>0</v>
      </c>
      <c r="H172" s="39">
        <v>0</v>
      </c>
      <c r="I172" s="39">
        <v>0</v>
      </c>
      <c r="J172" s="39">
        <v>0</v>
      </c>
      <c r="K172" s="39">
        <v>0</v>
      </c>
      <c r="L172" s="39">
        <v>0</v>
      </c>
      <c r="M172" s="39">
        <v>0</v>
      </c>
      <c r="N172" s="39">
        <v>0</v>
      </c>
      <c r="O172" s="39">
        <v>0</v>
      </c>
      <c r="P172" s="39">
        <v>0</v>
      </c>
      <c r="Q172" s="39">
        <v>0</v>
      </c>
      <c r="R172" s="39">
        <v>0</v>
      </c>
      <c r="S172" s="39">
        <v>0</v>
      </c>
      <c r="T172" s="39">
        <v>0</v>
      </c>
      <c r="U172" s="39">
        <v>0</v>
      </c>
      <c r="V172" s="39">
        <v>0</v>
      </c>
      <c r="W172" s="39">
        <v>0</v>
      </c>
      <c r="X172" s="39">
        <v>0</v>
      </c>
      <c r="Y172" s="39">
        <v>0</v>
      </c>
      <c r="Z172" s="39">
        <v>0</v>
      </c>
      <c r="AA172" s="39">
        <v>0</v>
      </c>
    </row>
    <row r="173" spans="1:27" hidden="1" x14ac:dyDescent="0.2">
      <c r="A173" s="76"/>
      <c r="B173" s="37">
        <v>0</v>
      </c>
      <c r="C173" s="72">
        <v>0</v>
      </c>
      <c r="D173" s="37">
        <v>0</v>
      </c>
      <c r="E173" s="38">
        <v>0</v>
      </c>
      <c r="F173" s="38" t="s">
        <v>22</v>
      </c>
      <c r="G173" s="44">
        <v>0</v>
      </c>
      <c r="H173" s="39">
        <v>0</v>
      </c>
      <c r="I173" s="39">
        <v>0</v>
      </c>
      <c r="J173" s="39">
        <v>0</v>
      </c>
      <c r="K173" s="39">
        <v>0</v>
      </c>
      <c r="L173" s="39">
        <v>0</v>
      </c>
      <c r="M173" s="39">
        <v>0</v>
      </c>
      <c r="N173" s="39">
        <v>0</v>
      </c>
      <c r="O173" s="39">
        <v>0</v>
      </c>
      <c r="P173" s="39">
        <v>0</v>
      </c>
      <c r="Q173" s="39">
        <v>0</v>
      </c>
      <c r="R173" s="39">
        <v>0</v>
      </c>
      <c r="S173" s="39">
        <v>0</v>
      </c>
      <c r="T173" s="39">
        <v>0</v>
      </c>
      <c r="U173" s="39">
        <v>0</v>
      </c>
      <c r="V173" s="39">
        <v>0</v>
      </c>
      <c r="W173" s="39">
        <v>0</v>
      </c>
      <c r="X173" s="39">
        <v>0</v>
      </c>
      <c r="Y173" s="39">
        <v>0</v>
      </c>
      <c r="Z173" s="39">
        <v>0</v>
      </c>
      <c r="AA173" s="39">
        <v>0</v>
      </c>
    </row>
    <row r="175" spans="1:27" ht="15" x14ac:dyDescent="0.25">
      <c r="B175" s="31" t="s">
        <v>49</v>
      </c>
      <c r="C175" s="31"/>
      <c r="D175" s="9"/>
      <c r="E175" s="9"/>
      <c r="F175" s="32"/>
      <c r="G175" s="43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</row>
    <row r="176" spans="1:27" ht="15" x14ac:dyDescent="0.25">
      <c r="B176" s="33" t="s">
        <v>21</v>
      </c>
      <c r="C176" s="33"/>
      <c r="D176" s="33"/>
      <c r="E176" s="33"/>
      <c r="F176" s="34" t="s">
        <v>13</v>
      </c>
      <c r="G176" s="35" t="s">
        <v>41</v>
      </c>
      <c r="H176" s="35">
        <v>2022</v>
      </c>
      <c r="I176" s="35">
        <v>2023</v>
      </c>
      <c r="J176" s="35">
        <v>2024</v>
      </c>
      <c r="K176" s="35">
        <v>2025</v>
      </c>
      <c r="L176" s="35">
        <v>2026</v>
      </c>
      <c r="M176" s="35">
        <v>2027</v>
      </c>
      <c r="N176" s="35">
        <v>2028</v>
      </c>
      <c r="O176" s="35">
        <v>2029</v>
      </c>
      <c r="P176" s="35">
        <v>2030</v>
      </c>
      <c r="Q176" s="35">
        <v>2031</v>
      </c>
      <c r="R176" s="35">
        <v>2032</v>
      </c>
      <c r="S176" s="35">
        <v>2033</v>
      </c>
      <c r="T176" s="35">
        <v>2034</v>
      </c>
      <c r="U176" s="35">
        <v>2035</v>
      </c>
      <c r="V176" s="35">
        <v>2036</v>
      </c>
      <c r="W176" s="35">
        <v>2037</v>
      </c>
      <c r="X176" s="35">
        <v>2038</v>
      </c>
      <c r="Y176" s="35">
        <v>2039</v>
      </c>
      <c r="Z176" s="35">
        <v>2040</v>
      </c>
      <c r="AA176" s="35">
        <v>2041</v>
      </c>
    </row>
    <row r="177" spans="1:27" x14ac:dyDescent="0.2">
      <c r="A177" s="66"/>
      <c r="B177" s="36" t="s">
        <v>77</v>
      </c>
      <c r="C177" s="36"/>
      <c r="D177" s="37"/>
      <c r="E177" s="37"/>
      <c r="F177" s="38" t="s">
        <v>22</v>
      </c>
      <c r="G177" s="44">
        <v>-43028971.278843731</v>
      </c>
      <c r="H177" s="39">
        <v>0</v>
      </c>
      <c r="I177" s="39">
        <v>0</v>
      </c>
      <c r="J177" s="39">
        <v>0</v>
      </c>
      <c r="K177" s="39">
        <v>0</v>
      </c>
      <c r="L177" s="39">
        <v>-1551100.4196000001</v>
      </c>
      <c r="M177" s="39">
        <v>-1551100.4196000001</v>
      </c>
      <c r="N177" s="39">
        <v>-4524760.7335999999</v>
      </c>
      <c r="O177" s="39">
        <v>-5290104.1207999997</v>
      </c>
      <c r="P177" s="39">
        <v>-5683325.3901999993</v>
      </c>
      <c r="Q177" s="39">
        <v>-5683325.3901999993</v>
      </c>
      <c r="R177" s="39">
        <v>-5683325.3901999993</v>
      </c>
      <c r="S177" s="39">
        <v>-5683325.3901999993</v>
      </c>
      <c r="T177" s="39">
        <v>-5683325.3901999993</v>
      </c>
      <c r="U177" s="39">
        <v>-5683325.3901999993</v>
      </c>
      <c r="V177" s="39">
        <v>-5683325.3901999993</v>
      </c>
      <c r="W177" s="39">
        <v>-5683325.3901999993</v>
      </c>
      <c r="X177" s="39">
        <v>-5683325.3901999993</v>
      </c>
      <c r="Y177" s="39">
        <v>-5683325.3901999993</v>
      </c>
      <c r="Z177" s="39">
        <v>-5683325.3901999993</v>
      </c>
      <c r="AA177" s="39">
        <v>-5683325.3901999993</v>
      </c>
    </row>
    <row r="178" spans="1:27" x14ac:dyDescent="0.2">
      <c r="A178" s="66"/>
      <c r="B178" s="36" t="s">
        <v>78</v>
      </c>
      <c r="C178" s="36"/>
      <c r="D178" s="37"/>
      <c r="E178" s="37"/>
      <c r="F178" s="38" t="s">
        <v>22</v>
      </c>
      <c r="G178" s="44">
        <v>-32163682.263775066</v>
      </c>
      <c r="H178" s="39">
        <v>0</v>
      </c>
      <c r="I178" s="39">
        <v>0</v>
      </c>
      <c r="J178" s="39">
        <v>0</v>
      </c>
      <c r="K178" s="39">
        <v>0</v>
      </c>
      <c r="L178" s="39">
        <v>-1551100.4196000001</v>
      </c>
      <c r="M178" s="39">
        <v>-2316443.8068000004</v>
      </c>
      <c r="N178" s="39">
        <v>-2316443.8068000004</v>
      </c>
      <c r="O178" s="39">
        <v>-2316443.8068000004</v>
      </c>
      <c r="P178" s="39">
        <v>-4365938.6468000002</v>
      </c>
      <c r="Q178" s="39">
        <v>-4365938.6468000002</v>
      </c>
      <c r="R178" s="39">
        <v>-4365938.6468000002</v>
      </c>
      <c r="S178" s="39">
        <v>-4365938.6468000002</v>
      </c>
      <c r="T178" s="39">
        <v>-4365938.6468000002</v>
      </c>
      <c r="U178" s="39">
        <v>-4365938.6468000002</v>
      </c>
      <c r="V178" s="39">
        <v>-4365938.6468000002</v>
      </c>
      <c r="W178" s="39">
        <v>-4365938.6468000002</v>
      </c>
      <c r="X178" s="39">
        <v>-4365938.6468000002</v>
      </c>
      <c r="Y178" s="39">
        <v>-4365938.6468000002</v>
      </c>
      <c r="Z178" s="39">
        <v>-4365938.6468000002</v>
      </c>
      <c r="AA178" s="39">
        <v>-4365938.6468000002</v>
      </c>
    </row>
    <row r="179" spans="1:27" x14ac:dyDescent="0.2">
      <c r="A179" s="66"/>
      <c r="B179" s="36" t="s">
        <v>79</v>
      </c>
      <c r="C179" s="36"/>
      <c r="D179" s="37"/>
      <c r="E179" s="37"/>
      <c r="F179" s="38" t="s">
        <v>22</v>
      </c>
      <c r="G179" s="44">
        <v>-22535915.07741002</v>
      </c>
      <c r="H179" s="39">
        <v>0</v>
      </c>
      <c r="I179" s="39">
        <v>0</v>
      </c>
      <c r="J179" s="39">
        <v>0</v>
      </c>
      <c r="K179" s="39">
        <v>0</v>
      </c>
      <c r="L179" s="39">
        <v>-163443.59459999998</v>
      </c>
      <c r="M179" s="39">
        <v>-163443.59459999998</v>
      </c>
      <c r="N179" s="39">
        <v>-1182437.2388000002</v>
      </c>
      <c r="O179" s="39">
        <v>-2887371.1838000007</v>
      </c>
      <c r="P179" s="39">
        <v>-3280592.4438000005</v>
      </c>
      <c r="Q179" s="39">
        <v>-3280592.4438000005</v>
      </c>
      <c r="R179" s="39">
        <v>-3280592.4438000005</v>
      </c>
      <c r="S179" s="39">
        <v>-3280592.4438000005</v>
      </c>
      <c r="T179" s="39">
        <v>-3280592.4438000005</v>
      </c>
      <c r="U179" s="39">
        <v>-3280592.4438000005</v>
      </c>
      <c r="V179" s="39">
        <v>-3280592.4438000005</v>
      </c>
      <c r="W179" s="39">
        <v>-3280592.4438000005</v>
      </c>
      <c r="X179" s="39">
        <v>-3280592.4438000005</v>
      </c>
      <c r="Y179" s="39">
        <v>-3280592.4438000005</v>
      </c>
      <c r="Z179" s="39">
        <v>-3280592.4438000005</v>
      </c>
      <c r="AA179" s="39">
        <v>-3280592.4438000005</v>
      </c>
    </row>
    <row r="180" spans="1:27" x14ac:dyDescent="0.2">
      <c r="A180" s="66"/>
      <c r="B180" s="36" t="s">
        <v>80</v>
      </c>
      <c r="C180" s="36"/>
      <c r="D180" s="37"/>
      <c r="E180" s="37"/>
      <c r="F180" s="38" t="s">
        <v>22</v>
      </c>
      <c r="G180" s="44">
        <v>-17609910.958380479</v>
      </c>
      <c r="H180" s="39">
        <v>0</v>
      </c>
      <c r="I180" s="39">
        <v>0</v>
      </c>
      <c r="J180" s="39">
        <v>0</v>
      </c>
      <c r="K180" s="39">
        <v>0</v>
      </c>
      <c r="L180" s="39">
        <v>-163443.59459999998</v>
      </c>
      <c r="M180" s="39">
        <v>-163443.59459999998</v>
      </c>
      <c r="N180" s="39">
        <v>-928786.98219999997</v>
      </c>
      <c r="O180" s="39">
        <v>-2170196.8096000003</v>
      </c>
      <c r="P180" s="39">
        <v>-2563418.0696</v>
      </c>
      <c r="Q180" s="39">
        <v>-2563418.0696</v>
      </c>
      <c r="R180" s="39">
        <v>-2563418.0696</v>
      </c>
      <c r="S180" s="39">
        <v>-2563418.0696</v>
      </c>
      <c r="T180" s="39">
        <v>-2563418.0696</v>
      </c>
      <c r="U180" s="39">
        <v>-2563418.0696</v>
      </c>
      <c r="V180" s="39">
        <v>-2563418.0696</v>
      </c>
      <c r="W180" s="39">
        <v>-2563418.0696</v>
      </c>
      <c r="X180" s="39">
        <v>-2563418.0696</v>
      </c>
      <c r="Y180" s="39">
        <v>-2563418.0696</v>
      </c>
      <c r="Z180" s="39">
        <v>-2563418.0696</v>
      </c>
      <c r="AA180" s="39">
        <v>-2563418.0696</v>
      </c>
    </row>
    <row r="181" spans="1:27" x14ac:dyDescent="0.2">
      <c r="A181" s="66"/>
      <c r="B181" s="36" t="s">
        <v>81</v>
      </c>
      <c r="C181" s="36"/>
      <c r="D181" s="37"/>
      <c r="E181" s="37"/>
      <c r="F181" s="38" t="s">
        <v>22</v>
      </c>
      <c r="G181" s="44">
        <v>-23098020.4556573</v>
      </c>
      <c r="H181" s="39">
        <v>0</v>
      </c>
      <c r="I181" s="39">
        <v>0</v>
      </c>
      <c r="J181" s="39">
        <v>0</v>
      </c>
      <c r="K181" s="39">
        <v>0</v>
      </c>
      <c r="L181" s="39">
        <v>-163443.59459999998</v>
      </c>
      <c r="M181" s="39">
        <v>-163443.59459999998</v>
      </c>
      <c r="N181" s="39">
        <v>-1182437.2388000002</v>
      </c>
      <c r="O181" s="39">
        <v>-2122027.7962000002</v>
      </c>
      <c r="P181" s="39">
        <v>-3464269.7762000002</v>
      </c>
      <c r="Q181" s="39">
        <v>-3464269.7762000002</v>
      </c>
      <c r="R181" s="39">
        <v>-3464269.7762000002</v>
      </c>
      <c r="S181" s="39">
        <v>-3464269.7762000002</v>
      </c>
      <c r="T181" s="39">
        <v>-3464269.7762000002</v>
      </c>
      <c r="U181" s="39">
        <v>-3464269.7762000002</v>
      </c>
      <c r="V181" s="39">
        <v>-3464269.7762000002</v>
      </c>
      <c r="W181" s="39">
        <v>-3464269.7762000002</v>
      </c>
      <c r="X181" s="39">
        <v>-3464269.7762000002</v>
      </c>
      <c r="Y181" s="39">
        <v>-3464269.7762000002</v>
      </c>
      <c r="Z181" s="39">
        <v>-3464269.7762000002</v>
      </c>
      <c r="AA181" s="39">
        <v>-3464269.7762000002</v>
      </c>
    </row>
    <row r="182" spans="1:27" x14ac:dyDescent="0.2">
      <c r="A182" s="66"/>
      <c r="B182" s="36" t="s">
        <v>82</v>
      </c>
      <c r="C182" s="36"/>
      <c r="D182" s="37"/>
      <c r="E182" s="37"/>
      <c r="F182" s="38" t="s">
        <v>22</v>
      </c>
      <c r="G182" s="44">
        <v>-33655615.970570274</v>
      </c>
      <c r="H182" s="39">
        <v>0</v>
      </c>
      <c r="I182" s="39">
        <v>0</v>
      </c>
      <c r="J182" s="39">
        <v>0</v>
      </c>
      <c r="K182" s="39">
        <v>0</v>
      </c>
      <c r="L182" s="39">
        <v>-163443.59459999998</v>
      </c>
      <c r="M182" s="39">
        <v>-163443.59459999998</v>
      </c>
      <c r="N182" s="39">
        <v>-1947780.6264000002</v>
      </c>
      <c r="O182" s="39">
        <v>-4485139.17</v>
      </c>
      <c r="P182" s="39">
        <v>-4878360.43</v>
      </c>
      <c r="Q182" s="39">
        <v>-4878360.43</v>
      </c>
      <c r="R182" s="39">
        <v>-4878360.43</v>
      </c>
      <c r="S182" s="39">
        <v>-4878360.43</v>
      </c>
      <c r="T182" s="39">
        <v>-4878360.43</v>
      </c>
      <c r="U182" s="39">
        <v>-4878360.43</v>
      </c>
      <c r="V182" s="39">
        <v>-4878360.43</v>
      </c>
      <c r="W182" s="39">
        <v>-4878360.43</v>
      </c>
      <c r="X182" s="39">
        <v>-4878360.43</v>
      </c>
      <c r="Y182" s="39">
        <v>-4878360.43</v>
      </c>
      <c r="Z182" s="39">
        <v>-4878360.43</v>
      </c>
      <c r="AA182" s="39">
        <v>-4878360.43</v>
      </c>
    </row>
    <row r="183" spans="1:27" x14ac:dyDescent="0.2">
      <c r="A183" s="66"/>
      <c r="B183" s="36" t="s">
        <v>83</v>
      </c>
      <c r="C183" s="36"/>
      <c r="D183" s="37"/>
      <c r="E183" s="37"/>
      <c r="F183" s="38" t="s">
        <v>22</v>
      </c>
      <c r="G183" s="44">
        <v>-24612150.760338895</v>
      </c>
      <c r="H183" s="39">
        <v>0</v>
      </c>
      <c r="I183" s="39">
        <v>0</v>
      </c>
      <c r="J183" s="39">
        <v>0</v>
      </c>
      <c r="K183" s="39">
        <v>0</v>
      </c>
      <c r="L183" s="39">
        <v>-163443.59459999998</v>
      </c>
      <c r="M183" s="39">
        <v>-2040714.5798000002</v>
      </c>
      <c r="N183" s="39">
        <v>-2806057.9672000003</v>
      </c>
      <c r="O183" s="39">
        <v>-2806057.9672000003</v>
      </c>
      <c r="P183" s="39">
        <v>-3199279.2272000005</v>
      </c>
      <c r="Q183" s="39">
        <v>-3199279.2272000005</v>
      </c>
      <c r="R183" s="39">
        <v>-3199279.2272000005</v>
      </c>
      <c r="S183" s="39">
        <v>-3199279.2272000005</v>
      </c>
      <c r="T183" s="39">
        <v>-3199279.2272000005</v>
      </c>
      <c r="U183" s="39">
        <v>-3199279.2272000005</v>
      </c>
      <c r="V183" s="39">
        <v>-3199279.2272000005</v>
      </c>
      <c r="W183" s="39">
        <v>-3199279.2272000005</v>
      </c>
      <c r="X183" s="39">
        <v>-3199279.2272000005</v>
      </c>
      <c r="Y183" s="39">
        <v>-3199279.2272000005</v>
      </c>
      <c r="Z183" s="39">
        <v>-3199279.2272000005</v>
      </c>
      <c r="AA183" s="39">
        <v>-3199279.2272000005</v>
      </c>
    </row>
    <row r="184" spans="1:27" x14ac:dyDescent="0.2">
      <c r="A184" s="66"/>
      <c r="B184" s="36" t="s">
        <v>84</v>
      </c>
      <c r="C184" s="36"/>
      <c r="D184" s="37"/>
      <c r="E184" s="37"/>
      <c r="F184" s="38" t="s">
        <v>22</v>
      </c>
      <c r="G184" s="44">
        <v>-32702878.578456562</v>
      </c>
      <c r="H184" s="39">
        <v>0</v>
      </c>
      <c r="I184" s="39">
        <v>0</v>
      </c>
      <c r="J184" s="39">
        <v>0</v>
      </c>
      <c r="K184" s="39">
        <v>0</v>
      </c>
      <c r="L184" s="39">
        <v>-163443.59459999998</v>
      </c>
      <c r="M184" s="39">
        <v>-2040714.5798000002</v>
      </c>
      <c r="N184" s="39">
        <v>-2806057.9672000003</v>
      </c>
      <c r="O184" s="39">
        <v>-2806057.9672000003</v>
      </c>
      <c r="P184" s="39">
        <v>-4564875.1872000005</v>
      </c>
      <c r="Q184" s="39">
        <v>-4564875.1872000005</v>
      </c>
      <c r="R184" s="39">
        <v>-4564875.1872000005</v>
      </c>
      <c r="S184" s="39">
        <v>-4564875.1872000005</v>
      </c>
      <c r="T184" s="39">
        <v>-4564875.1872000005</v>
      </c>
      <c r="U184" s="39">
        <v>-4564875.1872000005</v>
      </c>
      <c r="V184" s="39">
        <v>-4564875.1872000005</v>
      </c>
      <c r="W184" s="39">
        <v>-4564875.1872000005</v>
      </c>
      <c r="X184" s="39">
        <v>-4564875.1872000005</v>
      </c>
      <c r="Y184" s="39">
        <v>-4564875.1872000005</v>
      </c>
      <c r="Z184" s="39">
        <v>-4564875.1872000005</v>
      </c>
      <c r="AA184" s="39">
        <v>-4564875.1872000005</v>
      </c>
    </row>
    <row r="185" spans="1:27" x14ac:dyDescent="0.2">
      <c r="A185" s="66"/>
      <c r="B185" s="36" t="s">
        <v>85</v>
      </c>
      <c r="C185" s="36"/>
      <c r="D185" s="37"/>
      <c r="E185" s="37"/>
      <c r="F185" s="38" t="s">
        <v>22</v>
      </c>
      <c r="G185" s="44">
        <v>-24619194.034122813</v>
      </c>
      <c r="H185" s="39">
        <v>0</v>
      </c>
      <c r="I185" s="39">
        <v>0</v>
      </c>
      <c r="J185" s="39">
        <v>0</v>
      </c>
      <c r="K185" s="39">
        <v>0</v>
      </c>
      <c r="L185" s="39">
        <v>-163443.59459999998</v>
      </c>
      <c r="M185" s="39">
        <v>-2040714.5794000002</v>
      </c>
      <c r="N185" s="39">
        <v>-2040714.5794000002</v>
      </c>
      <c r="O185" s="39">
        <v>-2040714.5794000002</v>
      </c>
      <c r="P185" s="39">
        <v>-3382956.5594000001</v>
      </c>
      <c r="Q185" s="39">
        <v>-3382956.5594000001</v>
      </c>
      <c r="R185" s="39">
        <v>-3382956.5594000001</v>
      </c>
      <c r="S185" s="39">
        <v>-3382956.5594000001</v>
      </c>
      <c r="T185" s="39">
        <v>-3382956.5594000001</v>
      </c>
      <c r="U185" s="39">
        <v>-3382956.5594000001</v>
      </c>
      <c r="V185" s="39">
        <v>-3382956.5594000001</v>
      </c>
      <c r="W185" s="39">
        <v>-3382956.5594000001</v>
      </c>
      <c r="X185" s="39">
        <v>-3382956.5594000001</v>
      </c>
      <c r="Y185" s="39">
        <v>-3382956.5594000001</v>
      </c>
      <c r="Z185" s="39">
        <v>-3382956.5594000001</v>
      </c>
      <c r="AA185" s="39">
        <v>-3382956.5594000001</v>
      </c>
    </row>
    <row r="186" spans="1:27" x14ac:dyDescent="0.2">
      <c r="A186" s="66"/>
      <c r="B186" s="36" t="s">
        <v>101</v>
      </c>
      <c r="C186" s="36"/>
      <c r="D186" s="37"/>
      <c r="E186" s="37"/>
      <c r="F186" s="38" t="s">
        <v>22</v>
      </c>
      <c r="G186" s="44"/>
      <c r="H186" s="39" t="s">
        <v>179</v>
      </c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</row>
    <row r="187" spans="1:27" x14ac:dyDescent="0.2">
      <c r="A187" s="66"/>
      <c r="B187" s="36" t="s">
        <v>102</v>
      </c>
      <c r="C187" s="36"/>
      <c r="D187" s="37"/>
      <c r="E187" s="37"/>
      <c r="F187" s="38" t="s">
        <v>22</v>
      </c>
      <c r="G187" s="44"/>
      <c r="H187" s="39" t="s">
        <v>179</v>
      </c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</row>
    <row r="189" spans="1:27" ht="15" x14ac:dyDescent="0.25">
      <c r="B189" s="31" t="s">
        <v>109</v>
      </c>
      <c r="C189" s="31"/>
      <c r="D189" s="9"/>
      <c r="E189" s="9"/>
      <c r="F189" s="32"/>
      <c r="G189" s="43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</row>
    <row r="190" spans="1:27" ht="15" x14ac:dyDescent="0.25">
      <c r="B190" s="33" t="s">
        <v>21</v>
      </c>
      <c r="C190" s="33"/>
      <c r="D190" s="33"/>
      <c r="E190" s="33"/>
      <c r="F190" s="34" t="s">
        <v>13</v>
      </c>
      <c r="G190" s="35" t="s">
        <v>41</v>
      </c>
      <c r="H190" s="35">
        <v>2022</v>
      </c>
      <c r="I190" s="35">
        <v>2023</v>
      </c>
      <c r="J190" s="35">
        <v>2024</v>
      </c>
      <c r="K190" s="35">
        <v>2025</v>
      </c>
      <c r="L190" s="35">
        <v>2026</v>
      </c>
      <c r="M190" s="35">
        <v>2027</v>
      </c>
      <c r="N190" s="35">
        <v>2028</v>
      </c>
      <c r="O190" s="35">
        <v>2029</v>
      </c>
      <c r="P190" s="35">
        <v>2030</v>
      </c>
      <c r="Q190" s="35">
        <v>2031</v>
      </c>
      <c r="R190" s="35">
        <v>2032</v>
      </c>
      <c r="S190" s="35">
        <v>2033</v>
      </c>
      <c r="T190" s="35">
        <v>2034</v>
      </c>
      <c r="U190" s="35">
        <v>2035</v>
      </c>
      <c r="V190" s="35">
        <v>2036</v>
      </c>
      <c r="W190" s="35">
        <v>2037</v>
      </c>
      <c r="X190" s="35">
        <v>2038</v>
      </c>
      <c r="Y190" s="35">
        <v>2039</v>
      </c>
      <c r="Z190" s="35">
        <v>2040</v>
      </c>
      <c r="AA190" s="35">
        <v>2041</v>
      </c>
    </row>
    <row r="191" spans="1:27" x14ac:dyDescent="0.2">
      <c r="B191" s="36" t="s">
        <v>77</v>
      </c>
      <c r="C191" s="36"/>
      <c r="D191" s="37"/>
      <c r="E191" s="37"/>
      <c r="F191" s="38" t="s">
        <v>22</v>
      </c>
      <c r="G191" s="44">
        <v>0</v>
      </c>
      <c r="H191" s="39">
        <v>0</v>
      </c>
      <c r="I191" s="39">
        <v>0</v>
      </c>
      <c r="J191" s="39">
        <v>0</v>
      </c>
      <c r="K191" s="39">
        <v>0</v>
      </c>
      <c r="L191" s="39">
        <v>0</v>
      </c>
      <c r="M191" s="39">
        <v>0</v>
      </c>
      <c r="N191" s="39">
        <v>0</v>
      </c>
      <c r="O191" s="39">
        <v>0</v>
      </c>
      <c r="P191" s="39">
        <v>0</v>
      </c>
      <c r="Q191" s="39">
        <v>0</v>
      </c>
      <c r="R191" s="39">
        <v>0</v>
      </c>
      <c r="S191" s="39">
        <v>0</v>
      </c>
      <c r="T191" s="39">
        <v>0</v>
      </c>
      <c r="U191" s="39">
        <v>0</v>
      </c>
      <c r="V191" s="39">
        <v>0</v>
      </c>
      <c r="W191" s="39">
        <v>0</v>
      </c>
      <c r="X191" s="39">
        <v>0</v>
      </c>
      <c r="Y191" s="39">
        <v>0</v>
      </c>
      <c r="Z191" s="39">
        <v>0</v>
      </c>
      <c r="AA191" s="39">
        <v>0</v>
      </c>
    </row>
    <row r="192" spans="1:27" x14ac:dyDescent="0.2">
      <c r="B192" s="36" t="s">
        <v>78</v>
      </c>
      <c r="C192" s="36"/>
      <c r="D192" s="37"/>
      <c r="E192" s="37"/>
      <c r="F192" s="38" t="s">
        <v>22</v>
      </c>
      <c r="G192" s="44">
        <v>0</v>
      </c>
      <c r="H192" s="39">
        <v>0</v>
      </c>
      <c r="I192" s="39">
        <v>0</v>
      </c>
      <c r="J192" s="39">
        <v>0</v>
      </c>
      <c r="K192" s="39">
        <v>0</v>
      </c>
      <c r="L192" s="39">
        <v>0</v>
      </c>
      <c r="M192" s="39">
        <v>0</v>
      </c>
      <c r="N192" s="39">
        <v>0</v>
      </c>
      <c r="O192" s="39">
        <v>0</v>
      </c>
      <c r="P192" s="39">
        <v>0</v>
      </c>
      <c r="Q192" s="39">
        <v>0</v>
      </c>
      <c r="R192" s="39">
        <v>0</v>
      </c>
      <c r="S192" s="39">
        <v>0</v>
      </c>
      <c r="T192" s="39">
        <v>0</v>
      </c>
      <c r="U192" s="39">
        <v>0</v>
      </c>
      <c r="V192" s="39">
        <v>0</v>
      </c>
      <c r="W192" s="39">
        <v>0</v>
      </c>
      <c r="X192" s="39">
        <v>0</v>
      </c>
      <c r="Y192" s="39">
        <v>0</v>
      </c>
      <c r="Z192" s="39">
        <v>0</v>
      </c>
      <c r="AA192" s="39">
        <v>0</v>
      </c>
    </row>
    <row r="193" spans="2:27" x14ac:dyDescent="0.2">
      <c r="B193" s="36" t="s">
        <v>79</v>
      </c>
      <c r="C193" s="36"/>
      <c r="D193" s="37"/>
      <c r="E193" s="37"/>
      <c r="F193" s="38" t="s">
        <v>22</v>
      </c>
      <c r="G193" s="44">
        <v>0</v>
      </c>
      <c r="H193" s="39">
        <v>0</v>
      </c>
      <c r="I193" s="39">
        <v>0</v>
      </c>
      <c r="J193" s="39">
        <v>0</v>
      </c>
      <c r="K193" s="39">
        <v>0</v>
      </c>
      <c r="L193" s="39">
        <v>0</v>
      </c>
      <c r="M193" s="39">
        <v>0</v>
      </c>
      <c r="N193" s="39">
        <v>0</v>
      </c>
      <c r="O193" s="39">
        <v>0</v>
      </c>
      <c r="P193" s="39">
        <v>0</v>
      </c>
      <c r="Q193" s="39">
        <v>0</v>
      </c>
      <c r="R193" s="39">
        <v>0</v>
      </c>
      <c r="S193" s="39">
        <v>0</v>
      </c>
      <c r="T193" s="39">
        <v>0</v>
      </c>
      <c r="U193" s="39">
        <v>0</v>
      </c>
      <c r="V193" s="39">
        <v>0</v>
      </c>
      <c r="W193" s="39">
        <v>0</v>
      </c>
      <c r="X193" s="39">
        <v>0</v>
      </c>
      <c r="Y193" s="39">
        <v>0</v>
      </c>
      <c r="Z193" s="39">
        <v>0</v>
      </c>
      <c r="AA193" s="39">
        <v>0</v>
      </c>
    </row>
    <row r="194" spans="2:27" x14ac:dyDescent="0.2">
      <c r="B194" s="36" t="s">
        <v>80</v>
      </c>
      <c r="C194" s="36"/>
      <c r="D194" s="37"/>
      <c r="E194" s="37"/>
      <c r="F194" s="38" t="s">
        <v>22</v>
      </c>
      <c r="G194" s="44">
        <v>0</v>
      </c>
      <c r="H194" s="39">
        <v>0</v>
      </c>
      <c r="I194" s="39">
        <v>0</v>
      </c>
      <c r="J194" s="39">
        <v>0</v>
      </c>
      <c r="K194" s="39">
        <v>0</v>
      </c>
      <c r="L194" s="39">
        <v>0</v>
      </c>
      <c r="M194" s="39">
        <v>0</v>
      </c>
      <c r="N194" s="39">
        <v>0</v>
      </c>
      <c r="O194" s="39">
        <v>0</v>
      </c>
      <c r="P194" s="39">
        <v>0</v>
      </c>
      <c r="Q194" s="39">
        <v>0</v>
      </c>
      <c r="R194" s="39">
        <v>0</v>
      </c>
      <c r="S194" s="39">
        <v>0</v>
      </c>
      <c r="T194" s="39">
        <v>0</v>
      </c>
      <c r="U194" s="39">
        <v>0</v>
      </c>
      <c r="V194" s="39">
        <v>0</v>
      </c>
      <c r="W194" s="39">
        <v>0</v>
      </c>
      <c r="X194" s="39">
        <v>0</v>
      </c>
      <c r="Y194" s="39">
        <v>0</v>
      </c>
      <c r="Z194" s="39">
        <v>0</v>
      </c>
      <c r="AA194" s="39">
        <v>0</v>
      </c>
    </row>
    <row r="195" spans="2:27" x14ac:dyDescent="0.2">
      <c r="B195" s="36" t="s">
        <v>81</v>
      </c>
      <c r="C195" s="36"/>
      <c r="D195" s="37"/>
      <c r="E195" s="37"/>
      <c r="F195" s="38" t="s">
        <v>22</v>
      </c>
      <c r="G195" s="44">
        <v>0</v>
      </c>
      <c r="H195" s="39">
        <v>0</v>
      </c>
      <c r="I195" s="39">
        <v>0</v>
      </c>
      <c r="J195" s="39">
        <v>0</v>
      </c>
      <c r="K195" s="39">
        <v>0</v>
      </c>
      <c r="L195" s="39">
        <v>0</v>
      </c>
      <c r="M195" s="39">
        <v>0</v>
      </c>
      <c r="N195" s="39">
        <v>0</v>
      </c>
      <c r="O195" s="39">
        <v>0</v>
      </c>
      <c r="P195" s="39">
        <v>0</v>
      </c>
      <c r="Q195" s="39">
        <v>0</v>
      </c>
      <c r="R195" s="39">
        <v>0</v>
      </c>
      <c r="S195" s="39">
        <v>0</v>
      </c>
      <c r="T195" s="39">
        <v>0</v>
      </c>
      <c r="U195" s="39">
        <v>0</v>
      </c>
      <c r="V195" s="39">
        <v>0</v>
      </c>
      <c r="W195" s="39">
        <v>0</v>
      </c>
      <c r="X195" s="39">
        <v>0</v>
      </c>
      <c r="Y195" s="39">
        <v>0</v>
      </c>
      <c r="Z195" s="39">
        <v>0</v>
      </c>
      <c r="AA195" s="39">
        <v>0</v>
      </c>
    </row>
    <row r="196" spans="2:27" x14ac:dyDescent="0.2">
      <c r="B196" s="36" t="s">
        <v>82</v>
      </c>
      <c r="C196" s="36"/>
      <c r="D196" s="37"/>
      <c r="E196" s="37"/>
      <c r="F196" s="38" t="s">
        <v>22</v>
      </c>
      <c r="G196" s="44">
        <v>0</v>
      </c>
      <c r="H196" s="39">
        <v>0</v>
      </c>
      <c r="I196" s="39">
        <v>0</v>
      </c>
      <c r="J196" s="39">
        <v>0</v>
      </c>
      <c r="K196" s="39">
        <v>0</v>
      </c>
      <c r="L196" s="39">
        <v>0</v>
      </c>
      <c r="M196" s="39">
        <v>0</v>
      </c>
      <c r="N196" s="39">
        <v>0</v>
      </c>
      <c r="O196" s="39">
        <v>0</v>
      </c>
      <c r="P196" s="39">
        <v>0</v>
      </c>
      <c r="Q196" s="39">
        <v>0</v>
      </c>
      <c r="R196" s="39">
        <v>0</v>
      </c>
      <c r="S196" s="39">
        <v>0</v>
      </c>
      <c r="T196" s="39">
        <v>0</v>
      </c>
      <c r="U196" s="39">
        <v>0</v>
      </c>
      <c r="V196" s="39">
        <v>0</v>
      </c>
      <c r="W196" s="39">
        <v>0</v>
      </c>
      <c r="X196" s="39">
        <v>0</v>
      </c>
      <c r="Y196" s="39">
        <v>0</v>
      </c>
      <c r="Z196" s="39">
        <v>0</v>
      </c>
      <c r="AA196" s="39">
        <v>0</v>
      </c>
    </row>
    <row r="197" spans="2:27" x14ac:dyDescent="0.2">
      <c r="B197" s="36" t="s">
        <v>83</v>
      </c>
      <c r="C197" s="36"/>
      <c r="D197" s="37"/>
      <c r="E197" s="37"/>
      <c r="F197" s="38" t="s">
        <v>22</v>
      </c>
      <c r="G197" s="44">
        <v>0</v>
      </c>
      <c r="H197" s="39">
        <v>0</v>
      </c>
      <c r="I197" s="39">
        <v>0</v>
      </c>
      <c r="J197" s="39">
        <v>0</v>
      </c>
      <c r="K197" s="39">
        <v>0</v>
      </c>
      <c r="L197" s="39">
        <v>0</v>
      </c>
      <c r="M197" s="39">
        <v>0</v>
      </c>
      <c r="N197" s="39">
        <v>0</v>
      </c>
      <c r="O197" s="39">
        <v>0</v>
      </c>
      <c r="P197" s="39">
        <v>0</v>
      </c>
      <c r="Q197" s="39">
        <v>0</v>
      </c>
      <c r="R197" s="39">
        <v>0</v>
      </c>
      <c r="S197" s="39">
        <v>0</v>
      </c>
      <c r="T197" s="39">
        <v>0</v>
      </c>
      <c r="U197" s="39">
        <v>0</v>
      </c>
      <c r="V197" s="39">
        <v>0</v>
      </c>
      <c r="W197" s="39">
        <v>0</v>
      </c>
      <c r="X197" s="39">
        <v>0</v>
      </c>
      <c r="Y197" s="39">
        <v>0</v>
      </c>
      <c r="Z197" s="39">
        <v>0</v>
      </c>
      <c r="AA197" s="39">
        <v>0</v>
      </c>
    </row>
    <row r="198" spans="2:27" x14ac:dyDescent="0.2">
      <c r="B198" s="36" t="s">
        <v>84</v>
      </c>
      <c r="C198" s="36"/>
      <c r="D198" s="37"/>
      <c r="E198" s="37"/>
      <c r="F198" s="38" t="s">
        <v>22</v>
      </c>
      <c r="G198" s="44">
        <v>0</v>
      </c>
      <c r="H198" s="39">
        <v>0</v>
      </c>
      <c r="I198" s="39">
        <v>0</v>
      </c>
      <c r="J198" s="39">
        <v>0</v>
      </c>
      <c r="K198" s="39">
        <v>0</v>
      </c>
      <c r="L198" s="39">
        <v>0</v>
      </c>
      <c r="M198" s="39">
        <v>0</v>
      </c>
      <c r="N198" s="39">
        <v>0</v>
      </c>
      <c r="O198" s="39">
        <v>0</v>
      </c>
      <c r="P198" s="39">
        <v>0</v>
      </c>
      <c r="Q198" s="39">
        <v>0</v>
      </c>
      <c r="R198" s="39">
        <v>0</v>
      </c>
      <c r="S198" s="39">
        <v>0</v>
      </c>
      <c r="T198" s="39">
        <v>0</v>
      </c>
      <c r="U198" s="39">
        <v>0</v>
      </c>
      <c r="V198" s="39">
        <v>0</v>
      </c>
      <c r="W198" s="39">
        <v>0</v>
      </c>
      <c r="X198" s="39">
        <v>0</v>
      </c>
      <c r="Y198" s="39">
        <v>0</v>
      </c>
      <c r="Z198" s="39">
        <v>0</v>
      </c>
      <c r="AA198" s="39">
        <v>0</v>
      </c>
    </row>
    <row r="199" spans="2:27" x14ac:dyDescent="0.2">
      <c r="B199" s="36" t="s">
        <v>85</v>
      </c>
      <c r="C199" s="36"/>
      <c r="D199" s="37"/>
      <c r="E199" s="37"/>
      <c r="F199" s="38" t="s">
        <v>22</v>
      </c>
      <c r="G199" s="44">
        <v>0</v>
      </c>
      <c r="H199" s="39">
        <v>0</v>
      </c>
      <c r="I199" s="39">
        <v>0</v>
      </c>
      <c r="J199" s="39">
        <v>0</v>
      </c>
      <c r="K199" s="39">
        <v>0</v>
      </c>
      <c r="L199" s="39">
        <v>0</v>
      </c>
      <c r="M199" s="39">
        <v>0</v>
      </c>
      <c r="N199" s="39">
        <v>0</v>
      </c>
      <c r="O199" s="39">
        <v>0</v>
      </c>
      <c r="P199" s="39">
        <v>0</v>
      </c>
      <c r="Q199" s="39">
        <v>0</v>
      </c>
      <c r="R199" s="39">
        <v>0</v>
      </c>
      <c r="S199" s="39">
        <v>0</v>
      </c>
      <c r="T199" s="39">
        <v>0</v>
      </c>
      <c r="U199" s="39">
        <v>0</v>
      </c>
      <c r="V199" s="39">
        <v>0</v>
      </c>
      <c r="W199" s="39">
        <v>0</v>
      </c>
      <c r="X199" s="39">
        <v>0</v>
      </c>
      <c r="Y199" s="39">
        <v>0</v>
      </c>
      <c r="Z199" s="39">
        <v>0</v>
      </c>
      <c r="AA199" s="39">
        <v>0</v>
      </c>
    </row>
    <row r="200" spans="2:27" x14ac:dyDescent="0.2">
      <c r="B200" s="36" t="s">
        <v>101</v>
      </c>
      <c r="C200" s="36"/>
      <c r="D200" s="37"/>
      <c r="E200" s="37"/>
      <c r="F200" s="38" t="s">
        <v>22</v>
      </c>
      <c r="G200" s="44"/>
      <c r="H200" s="39" t="s">
        <v>179</v>
      </c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</row>
    <row r="201" spans="2:27" x14ac:dyDescent="0.2">
      <c r="B201" s="36" t="s">
        <v>102</v>
      </c>
      <c r="C201" s="36"/>
      <c r="D201" s="37"/>
      <c r="E201" s="37"/>
      <c r="F201" s="38" t="s">
        <v>22</v>
      </c>
      <c r="G201" s="44"/>
      <c r="H201" s="39" t="s">
        <v>179</v>
      </c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</row>
    <row r="203" spans="2:27" ht="15" x14ac:dyDescent="0.25">
      <c r="B203" s="31" t="s">
        <v>48</v>
      </c>
      <c r="C203" s="31"/>
      <c r="D203" s="9"/>
      <c r="E203" s="9"/>
      <c r="F203" s="32"/>
      <c r="G203" s="43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</row>
    <row r="204" spans="2:27" ht="15" x14ac:dyDescent="0.25">
      <c r="B204" s="33" t="s">
        <v>21</v>
      </c>
      <c r="C204" s="33"/>
      <c r="D204" s="33"/>
      <c r="E204" s="33"/>
      <c r="F204" s="34" t="s">
        <v>13</v>
      </c>
      <c r="G204" s="35" t="s">
        <v>41</v>
      </c>
      <c r="H204" s="35">
        <v>2022</v>
      </c>
      <c r="I204" s="35">
        <v>2023</v>
      </c>
      <c r="J204" s="35">
        <v>2024</v>
      </c>
      <c r="K204" s="35">
        <v>2025</v>
      </c>
      <c r="L204" s="35">
        <v>2026</v>
      </c>
      <c r="M204" s="35">
        <v>2027</v>
      </c>
      <c r="N204" s="35">
        <v>2028</v>
      </c>
      <c r="O204" s="35">
        <v>2029</v>
      </c>
      <c r="P204" s="35">
        <v>2030</v>
      </c>
      <c r="Q204" s="35">
        <v>2031</v>
      </c>
      <c r="R204" s="35">
        <v>2032</v>
      </c>
      <c r="S204" s="35">
        <v>2033</v>
      </c>
      <c r="T204" s="35">
        <v>2034</v>
      </c>
      <c r="U204" s="35">
        <v>2035</v>
      </c>
      <c r="V204" s="35">
        <v>2036</v>
      </c>
      <c r="W204" s="35">
        <v>2037</v>
      </c>
      <c r="X204" s="35">
        <v>2038</v>
      </c>
      <c r="Y204" s="35">
        <v>2039</v>
      </c>
      <c r="Z204" s="35">
        <v>2040</v>
      </c>
      <c r="AA204" s="35">
        <v>2041</v>
      </c>
    </row>
    <row r="205" spans="2:27" x14ac:dyDescent="0.2">
      <c r="B205" s="36" t="s">
        <v>77</v>
      </c>
      <c r="C205" s="36"/>
      <c r="D205" s="37"/>
      <c r="E205" s="37"/>
      <c r="F205" s="38" t="s">
        <v>22</v>
      </c>
      <c r="G205" s="44">
        <v>0</v>
      </c>
      <c r="H205" s="39">
        <v>0</v>
      </c>
      <c r="I205" s="39">
        <v>0</v>
      </c>
      <c r="J205" s="39">
        <v>0</v>
      </c>
      <c r="K205" s="39">
        <v>0</v>
      </c>
      <c r="L205" s="39">
        <v>0</v>
      </c>
      <c r="M205" s="39">
        <v>0</v>
      </c>
      <c r="N205" s="39">
        <v>0</v>
      </c>
      <c r="O205" s="39">
        <v>0</v>
      </c>
      <c r="P205" s="39">
        <v>0</v>
      </c>
      <c r="Q205" s="39">
        <v>0</v>
      </c>
      <c r="R205" s="39">
        <v>0</v>
      </c>
      <c r="S205" s="39">
        <v>0</v>
      </c>
      <c r="T205" s="39">
        <v>0</v>
      </c>
      <c r="U205" s="39">
        <v>0</v>
      </c>
      <c r="V205" s="39">
        <v>0</v>
      </c>
      <c r="W205" s="39">
        <v>0</v>
      </c>
      <c r="X205" s="39">
        <v>0</v>
      </c>
      <c r="Y205" s="39">
        <v>0</v>
      </c>
      <c r="Z205" s="39">
        <v>0</v>
      </c>
      <c r="AA205" s="39">
        <v>0</v>
      </c>
    </row>
    <row r="206" spans="2:27" x14ac:dyDescent="0.2">
      <c r="B206" s="36" t="s">
        <v>78</v>
      </c>
      <c r="C206" s="36"/>
      <c r="D206" s="37"/>
      <c r="E206" s="37"/>
      <c r="F206" s="38" t="s">
        <v>22</v>
      </c>
      <c r="G206" s="44">
        <v>0</v>
      </c>
      <c r="H206" s="39">
        <v>0</v>
      </c>
      <c r="I206" s="39">
        <v>0</v>
      </c>
      <c r="J206" s="39">
        <v>0</v>
      </c>
      <c r="K206" s="39">
        <v>0</v>
      </c>
      <c r="L206" s="39">
        <v>0</v>
      </c>
      <c r="M206" s="39">
        <v>0</v>
      </c>
      <c r="N206" s="39">
        <v>0</v>
      </c>
      <c r="O206" s="39">
        <v>0</v>
      </c>
      <c r="P206" s="39">
        <v>0</v>
      </c>
      <c r="Q206" s="39">
        <v>0</v>
      </c>
      <c r="R206" s="39">
        <v>0</v>
      </c>
      <c r="S206" s="39">
        <v>0</v>
      </c>
      <c r="T206" s="39">
        <v>0</v>
      </c>
      <c r="U206" s="39">
        <v>0</v>
      </c>
      <c r="V206" s="39">
        <v>0</v>
      </c>
      <c r="W206" s="39">
        <v>0</v>
      </c>
      <c r="X206" s="39">
        <v>0</v>
      </c>
      <c r="Y206" s="39">
        <v>0</v>
      </c>
      <c r="Z206" s="39">
        <v>0</v>
      </c>
      <c r="AA206" s="39">
        <v>0</v>
      </c>
    </row>
    <row r="207" spans="2:27" x14ac:dyDescent="0.2">
      <c r="B207" s="36" t="s">
        <v>79</v>
      </c>
      <c r="C207" s="36"/>
      <c r="D207" s="37"/>
      <c r="E207" s="37"/>
      <c r="F207" s="38" t="s">
        <v>22</v>
      </c>
      <c r="G207" s="44">
        <v>0</v>
      </c>
      <c r="H207" s="39">
        <v>0</v>
      </c>
      <c r="I207" s="39">
        <v>0</v>
      </c>
      <c r="J207" s="39">
        <v>0</v>
      </c>
      <c r="K207" s="39">
        <v>0</v>
      </c>
      <c r="L207" s="39">
        <v>0</v>
      </c>
      <c r="M207" s="39">
        <v>0</v>
      </c>
      <c r="N207" s="39">
        <v>0</v>
      </c>
      <c r="O207" s="39">
        <v>0</v>
      </c>
      <c r="P207" s="39">
        <v>0</v>
      </c>
      <c r="Q207" s="39">
        <v>0</v>
      </c>
      <c r="R207" s="39">
        <v>0</v>
      </c>
      <c r="S207" s="39">
        <v>0</v>
      </c>
      <c r="T207" s="39">
        <v>0</v>
      </c>
      <c r="U207" s="39">
        <v>0</v>
      </c>
      <c r="V207" s="39">
        <v>0</v>
      </c>
      <c r="W207" s="39">
        <v>0</v>
      </c>
      <c r="X207" s="39">
        <v>0</v>
      </c>
      <c r="Y207" s="39">
        <v>0</v>
      </c>
      <c r="Z207" s="39">
        <v>0</v>
      </c>
      <c r="AA207" s="39">
        <v>0</v>
      </c>
    </row>
    <row r="208" spans="2:27" x14ac:dyDescent="0.2">
      <c r="B208" s="36" t="s">
        <v>80</v>
      </c>
      <c r="C208" s="36"/>
      <c r="D208" s="37"/>
      <c r="E208" s="37"/>
      <c r="F208" s="38" t="s">
        <v>22</v>
      </c>
      <c r="G208" s="44">
        <v>0</v>
      </c>
      <c r="H208" s="39">
        <v>0</v>
      </c>
      <c r="I208" s="39">
        <v>0</v>
      </c>
      <c r="J208" s="39">
        <v>0</v>
      </c>
      <c r="K208" s="39">
        <v>0</v>
      </c>
      <c r="L208" s="39">
        <v>0</v>
      </c>
      <c r="M208" s="39">
        <v>0</v>
      </c>
      <c r="N208" s="39">
        <v>0</v>
      </c>
      <c r="O208" s="39">
        <v>0</v>
      </c>
      <c r="P208" s="39">
        <v>0</v>
      </c>
      <c r="Q208" s="39">
        <v>0</v>
      </c>
      <c r="R208" s="39">
        <v>0</v>
      </c>
      <c r="S208" s="39">
        <v>0</v>
      </c>
      <c r="T208" s="39">
        <v>0</v>
      </c>
      <c r="U208" s="39">
        <v>0</v>
      </c>
      <c r="V208" s="39">
        <v>0</v>
      </c>
      <c r="W208" s="39">
        <v>0</v>
      </c>
      <c r="X208" s="39">
        <v>0</v>
      </c>
      <c r="Y208" s="39">
        <v>0</v>
      </c>
      <c r="Z208" s="39">
        <v>0</v>
      </c>
      <c r="AA208" s="39">
        <v>0</v>
      </c>
    </row>
    <row r="209" spans="1:27" x14ac:dyDescent="0.2">
      <c r="B209" s="36" t="s">
        <v>81</v>
      </c>
      <c r="C209" s="36"/>
      <c r="D209" s="37"/>
      <c r="E209" s="37"/>
      <c r="F209" s="38" t="s">
        <v>22</v>
      </c>
      <c r="G209" s="44">
        <v>0</v>
      </c>
      <c r="H209" s="39">
        <v>0</v>
      </c>
      <c r="I209" s="39">
        <v>0</v>
      </c>
      <c r="J209" s="39">
        <v>0</v>
      </c>
      <c r="K209" s="39">
        <v>0</v>
      </c>
      <c r="L209" s="39">
        <v>0</v>
      </c>
      <c r="M209" s="39">
        <v>0</v>
      </c>
      <c r="N209" s="39">
        <v>0</v>
      </c>
      <c r="O209" s="39">
        <v>0</v>
      </c>
      <c r="P209" s="39">
        <v>0</v>
      </c>
      <c r="Q209" s="39">
        <v>0</v>
      </c>
      <c r="R209" s="39">
        <v>0</v>
      </c>
      <c r="S209" s="39">
        <v>0</v>
      </c>
      <c r="T209" s="39">
        <v>0</v>
      </c>
      <c r="U209" s="39">
        <v>0</v>
      </c>
      <c r="V209" s="39">
        <v>0</v>
      </c>
      <c r="W209" s="39">
        <v>0</v>
      </c>
      <c r="X209" s="39">
        <v>0</v>
      </c>
      <c r="Y209" s="39">
        <v>0</v>
      </c>
      <c r="Z209" s="39">
        <v>0</v>
      </c>
      <c r="AA209" s="39">
        <v>0</v>
      </c>
    </row>
    <row r="210" spans="1:27" x14ac:dyDescent="0.2">
      <c r="B210" s="36" t="s">
        <v>82</v>
      </c>
      <c r="C210" s="36"/>
      <c r="D210" s="37"/>
      <c r="E210" s="37"/>
      <c r="F210" s="38" t="s">
        <v>22</v>
      </c>
      <c r="G210" s="44">
        <v>0</v>
      </c>
      <c r="H210" s="39">
        <v>0</v>
      </c>
      <c r="I210" s="39">
        <v>0</v>
      </c>
      <c r="J210" s="39">
        <v>0</v>
      </c>
      <c r="K210" s="39">
        <v>0</v>
      </c>
      <c r="L210" s="39">
        <v>0</v>
      </c>
      <c r="M210" s="39">
        <v>0</v>
      </c>
      <c r="N210" s="39">
        <v>0</v>
      </c>
      <c r="O210" s="39">
        <v>0</v>
      </c>
      <c r="P210" s="39">
        <v>0</v>
      </c>
      <c r="Q210" s="39">
        <v>0</v>
      </c>
      <c r="R210" s="39">
        <v>0</v>
      </c>
      <c r="S210" s="39">
        <v>0</v>
      </c>
      <c r="T210" s="39">
        <v>0</v>
      </c>
      <c r="U210" s="39">
        <v>0</v>
      </c>
      <c r="V210" s="39">
        <v>0</v>
      </c>
      <c r="W210" s="39">
        <v>0</v>
      </c>
      <c r="X210" s="39">
        <v>0</v>
      </c>
      <c r="Y210" s="39">
        <v>0</v>
      </c>
      <c r="Z210" s="39">
        <v>0</v>
      </c>
      <c r="AA210" s="39">
        <v>0</v>
      </c>
    </row>
    <row r="211" spans="1:27" x14ac:dyDescent="0.2">
      <c r="B211" s="36" t="s">
        <v>83</v>
      </c>
      <c r="C211" s="36"/>
      <c r="D211" s="37"/>
      <c r="E211" s="37"/>
      <c r="F211" s="38" t="s">
        <v>22</v>
      </c>
      <c r="G211" s="44">
        <v>0</v>
      </c>
      <c r="H211" s="39">
        <v>0</v>
      </c>
      <c r="I211" s="39">
        <v>0</v>
      </c>
      <c r="J211" s="39">
        <v>0</v>
      </c>
      <c r="K211" s="39">
        <v>0</v>
      </c>
      <c r="L211" s="39">
        <v>0</v>
      </c>
      <c r="M211" s="39">
        <v>0</v>
      </c>
      <c r="N211" s="39">
        <v>0</v>
      </c>
      <c r="O211" s="39">
        <v>0</v>
      </c>
      <c r="P211" s="39">
        <v>0</v>
      </c>
      <c r="Q211" s="39">
        <v>0</v>
      </c>
      <c r="R211" s="39">
        <v>0</v>
      </c>
      <c r="S211" s="39">
        <v>0</v>
      </c>
      <c r="T211" s="39">
        <v>0</v>
      </c>
      <c r="U211" s="39">
        <v>0</v>
      </c>
      <c r="V211" s="39">
        <v>0</v>
      </c>
      <c r="W211" s="39">
        <v>0</v>
      </c>
      <c r="X211" s="39">
        <v>0</v>
      </c>
      <c r="Y211" s="39">
        <v>0</v>
      </c>
      <c r="Z211" s="39">
        <v>0</v>
      </c>
      <c r="AA211" s="39">
        <v>0</v>
      </c>
    </row>
    <row r="212" spans="1:27" x14ac:dyDescent="0.2">
      <c r="B212" s="36" t="s">
        <v>84</v>
      </c>
      <c r="C212" s="36"/>
      <c r="D212" s="37"/>
      <c r="E212" s="37"/>
      <c r="F212" s="38" t="s">
        <v>22</v>
      </c>
      <c r="G212" s="44">
        <v>0</v>
      </c>
      <c r="H212" s="39">
        <v>0</v>
      </c>
      <c r="I212" s="39">
        <v>0</v>
      </c>
      <c r="J212" s="39">
        <v>0</v>
      </c>
      <c r="K212" s="39">
        <v>0</v>
      </c>
      <c r="L212" s="39">
        <v>0</v>
      </c>
      <c r="M212" s="39">
        <v>0</v>
      </c>
      <c r="N212" s="39">
        <v>0</v>
      </c>
      <c r="O212" s="39">
        <v>0</v>
      </c>
      <c r="P212" s="39">
        <v>0</v>
      </c>
      <c r="Q212" s="39">
        <v>0</v>
      </c>
      <c r="R212" s="39">
        <v>0</v>
      </c>
      <c r="S212" s="39">
        <v>0</v>
      </c>
      <c r="T212" s="39">
        <v>0</v>
      </c>
      <c r="U212" s="39">
        <v>0</v>
      </c>
      <c r="V212" s="39">
        <v>0</v>
      </c>
      <c r="W212" s="39">
        <v>0</v>
      </c>
      <c r="X212" s="39">
        <v>0</v>
      </c>
      <c r="Y212" s="39">
        <v>0</v>
      </c>
      <c r="Z212" s="39">
        <v>0</v>
      </c>
      <c r="AA212" s="39">
        <v>0</v>
      </c>
    </row>
    <row r="213" spans="1:27" x14ac:dyDescent="0.2">
      <c r="B213" s="36" t="s">
        <v>85</v>
      </c>
      <c r="C213" s="36"/>
      <c r="D213" s="37"/>
      <c r="E213" s="37"/>
      <c r="F213" s="38" t="s">
        <v>22</v>
      </c>
      <c r="G213" s="44">
        <v>0</v>
      </c>
      <c r="H213" s="39">
        <v>0</v>
      </c>
      <c r="I213" s="39">
        <v>0</v>
      </c>
      <c r="J213" s="39">
        <v>0</v>
      </c>
      <c r="K213" s="39">
        <v>0</v>
      </c>
      <c r="L213" s="39">
        <v>0</v>
      </c>
      <c r="M213" s="39">
        <v>0</v>
      </c>
      <c r="N213" s="39">
        <v>0</v>
      </c>
      <c r="O213" s="39">
        <v>0</v>
      </c>
      <c r="P213" s="39">
        <v>0</v>
      </c>
      <c r="Q213" s="39">
        <v>0</v>
      </c>
      <c r="R213" s="39">
        <v>0</v>
      </c>
      <c r="S213" s="39">
        <v>0</v>
      </c>
      <c r="T213" s="39">
        <v>0</v>
      </c>
      <c r="U213" s="39">
        <v>0</v>
      </c>
      <c r="V213" s="39">
        <v>0</v>
      </c>
      <c r="W213" s="39">
        <v>0</v>
      </c>
      <c r="X213" s="39">
        <v>0</v>
      </c>
      <c r="Y213" s="39">
        <v>0</v>
      </c>
      <c r="Z213" s="39">
        <v>0</v>
      </c>
      <c r="AA213" s="39">
        <v>0</v>
      </c>
    </row>
    <row r="214" spans="1:27" x14ac:dyDescent="0.2">
      <c r="B214" s="36" t="s">
        <v>101</v>
      </c>
      <c r="C214" s="36"/>
      <c r="D214" s="37"/>
      <c r="E214" s="37"/>
      <c r="F214" s="38" t="s">
        <v>22</v>
      </c>
      <c r="G214" s="44"/>
      <c r="H214" s="39" t="s">
        <v>179</v>
      </c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</row>
    <row r="215" spans="1:27" x14ac:dyDescent="0.2">
      <c r="B215" s="36" t="s">
        <v>102</v>
      </c>
      <c r="C215" s="36"/>
      <c r="D215" s="37"/>
      <c r="E215" s="37"/>
      <c r="F215" s="38" t="s">
        <v>22</v>
      </c>
      <c r="G215" s="44"/>
      <c r="H215" s="39" t="s">
        <v>179</v>
      </c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</row>
    <row r="218" spans="1:27" ht="15" x14ac:dyDescent="0.25">
      <c r="B218" s="31" t="s">
        <v>2</v>
      </c>
      <c r="C218" s="31"/>
      <c r="D218" s="9"/>
      <c r="E218" s="9"/>
      <c r="F218" s="32"/>
      <c r="G218" s="43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</row>
    <row r="219" spans="1:27" ht="15" x14ac:dyDescent="0.25">
      <c r="B219" s="33" t="s">
        <v>21</v>
      </c>
      <c r="C219" s="33"/>
      <c r="D219" s="33"/>
      <c r="E219" s="33"/>
      <c r="F219" s="34" t="s">
        <v>13</v>
      </c>
      <c r="G219" s="35" t="s">
        <v>41</v>
      </c>
      <c r="H219" s="35">
        <v>2022</v>
      </c>
      <c r="I219" s="35">
        <v>2023</v>
      </c>
      <c r="J219" s="35">
        <v>2024</v>
      </c>
      <c r="K219" s="35">
        <v>2025</v>
      </c>
      <c r="L219" s="35">
        <v>2026</v>
      </c>
      <c r="M219" s="35">
        <v>2027</v>
      </c>
      <c r="N219" s="35">
        <v>2028</v>
      </c>
      <c r="O219" s="35">
        <v>2029</v>
      </c>
      <c r="P219" s="35">
        <v>2030</v>
      </c>
      <c r="Q219" s="35">
        <v>2031</v>
      </c>
      <c r="R219" s="35">
        <v>2032</v>
      </c>
      <c r="S219" s="35">
        <v>2033</v>
      </c>
      <c r="T219" s="35">
        <v>2034</v>
      </c>
      <c r="U219" s="35">
        <v>2035</v>
      </c>
      <c r="V219" s="35">
        <v>2036</v>
      </c>
      <c r="W219" s="35">
        <v>2037</v>
      </c>
      <c r="X219" s="35">
        <v>2038</v>
      </c>
      <c r="Y219" s="35">
        <v>2039</v>
      </c>
      <c r="Z219" s="35">
        <v>2040</v>
      </c>
      <c r="AA219" s="35">
        <v>2041</v>
      </c>
    </row>
    <row r="220" spans="1:27" x14ac:dyDescent="0.2">
      <c r="A220" s="66"/>
      <c r="B220" s="36" t="s">
        <v>77</v>
      </c>
      <c r="C220" s="36"/>
      <c r="D220" s="37"/>
      <c r="E220" s="37"/>
      <c r="F220" s="38" t="s">
        <v>22</v>
      </c>
      <c r="G220" s="44">
        <v>0</v>
      </c>
      <c r="H220" s="39">
        <v>0</v>
      </c>
      <c r="I220" s="39">
        <v>0</v>
      </c>
      <c r="J220" s="39">
        <v>0</v>
      </c>
      <c r="K220" s="39">
        <v>0</v>
      </c>
      <c r="L220" s="39">
        <v>0</v>
      </c>
      <c r="M220" s="39">
        <v>0</v>
      </c>
      <c r="N220" s="39">
        <v>0</v>
      </c>
      <c r="O220" s="39">
        <v>0</v>
      </c>
      <c r="P220" s="39">
        <v>0</v>
      </c>
      <c r="Q220" s="39">
        <v>0</v>
      </c>
      <c r="R220" s="39">
        <v>0</v>
      </c>
      <c r="S220" s="39">
        <v>0</v>
      </c>
      <c r="T220" s="39">
        <v>0</v>
      </c>
      <c r="U220" s="39">
        <v>0</v>
      </c>
      <c r="V220" s="39">
        <v>0</v>
      </c>
      <c r="W220" s="39">
        <v>0</v>
      </c>
      <c r="X220" s="39">
        <v>0</v>
      </c>
      <c r="Y220" s="39">
        <v>0</v>
      </c>
      <c r="Z220" s="39">
        <v>0</v>
      </c>
      <c r="AA220" s="39">
        <v>0</v>
      </c>
    </row>
    <row r="221" spans="1:27" x14ac:dyDescent="0.2">
      <c r="A221" s="66"/>
      <c r="B221" s="36" t="s">
        <v>78</v>
      </c>
      <c r="C221" s="36"/>
      <c r="D221" s="37"/>
      <c r="E221" s="37"/>
      <c r="F221" s="38" t="s">
        <v>22</v>
      </c>
      <c r="G221" s="44">
        <v>0</v>
      </c>
      <c r="H221" s="39">
        <v>0</v>
      </c>
      <c r="I221" s="39">
        <v>0</v>
      </c>
      <c r="J221" s="39">
        <v>0</v>
      </c>
      <c r="K221" s="39">
        <v>0</v>
      </c>
      <c r="L221" s="39">
        <v>0</v>
      </c>
      <c r="M221" s="39">
        <v>0</v>
      </c>
      <c r="N221" s="39">
        <v>0</v>
      </c>
      <c r="O221" s="39">
        <v>0</v>
      </c>
      <c r="P221" s="39">
        <v>0</v>
      </c>
      <c r="Q221" s="39">
        <v>0</v>
      </c>
      <c r="R221" s="39">
        <v>0</v>
      </c>
      <c r="S221" s="39">
        <v>0</v>
      </c>
      <c r="T221" s="39">
        <v>0</v>
      </c>
      <c r="U221" s="39">
        <v>0</v>
      </c>
      <c r="V221" s="39">
        <v>0</v>
      </c>
      <c r="W221" s="39">
        <v>0</v>
      </c>
      <c r="X221" s="39">
        <v>0</v>
      </c>
      <c r="Y221" s="39">
        <v>0</v>
      </c>
      <c r="Z221" s="39">
        <v>0</v>
      </c>
      <c r="AA221" s="39">
        <v>0</v>
      </c>
    </row>
    <row r="222" spans="1:27" x14ac:dyDescent="0.2">
      <c r="A222" s="66"/>
      <c r="B222" s="36" t="s">
        <v>79</v>
      </c>
      <c r="C222" s="36"/>
      <c r="D222" s="37"/>
      <c r="E222" s="37"/>
      <c r="F222" s="38" t="s">
        <v>22</v>
      </c>
      <c r="G222" s="44">
        <v>0</v>
      </c>
      <c r="H222" s="39">
        <v>0</v>
      </c>
      <c r="I222" s="39">
        <v>0</v>
      </c>
      <c r="J222" s="39">
        <v>0</v>
      </c>
      <c r="K222" s="39">
        <v>0</v>
      </c>
      <c r="L222" s="39">
        <v>0</v>
      </c>
      <c r="M222" s="39">
        <v>0</v>
      </c>
      <c r="N222" s="39">
        <v>0</v>
      </c>
      <c r="O222" s="39">
        <v>0</v>
      </c>
      <c r="P222" s="39">
        <v>0</v>
      </c>
      <c r="Q222" s="39">
        <v>0</v>
      </c>
      <c r="R222" s="39">
        <v>0</v>
      </c>
      <c r="S222" s="39">
        <v>0</v>
      </c>
      <c r="T222" s="39">
        <v>0</v>
      </c>
      <c r="U222" s="39">
        <v>0</v>
      </c>
      <c r="V222" s="39">
        <v>0</v>
      </c>
      <c r="W222" s="39">
        <v>0</v>
      </c>
      <c r="X222" s="39">
        <v>0</v>
      </c>
      <c r="Y222" s="39">
        <v>0</v>
      </c>
      <c r="Z222" s="39">
        <v>0</v>
      </c>
      <c r="AA222" s="39">
        <v>0</v>
      </c>
    </row>
    <row r="223" spans="1:27" x14ac:dyDescent="0.2">
      <c r="A223" s="66"/>
      <c r="B223" s="36" t="s">
        <v>80</v>
      </c>
      <c r="C223" s="36"/>
      <c r="D223" s="37"/>
      <c r="E223" s="37"/>
      <c r="F223" s="38" t="s">
        <v>22</v>
      </c>
      <c r="G223" s="44">
        <v>0</v>
      </c>
      <c r="H223" s="39">
        <v>0</v>
      </c>
      <c r="I223" s="39">
        <v>0</v>
      </c>
      <c r="J223" s="39">
        <v>0</v>
      </c>
      <c r="K223" s="39">
        <v>0</v>
      </c>
      <c r="L223" s="39">
        <v>0</v>
      </c>
      <c r="M223" s="39">
        <v>0</v>
      </c>
      <c r="N223" s="39">
        <v>0</v>
      </c>
      <c r="O223" s="39">
        <v>0</v>
      </c>
      <c r="P223" s="39">
        <v>0</v>
      </c>
      <c r="Q223" s="39">
        <v>0</v>
      </c>
      <c r="R223" s="39">
        <v>0</v>
      </c>
      <c r="S223" s="39">
        <v>0</v>
      </c>
      <c r="T223" s="39">
        <v>0</v>
      </c>
      <c r="U223" s="39">
        <v>0</v>
      </c>
      <c r="V223" s="39">
        <v>0</v>
      </c>
      <c r="W223" s="39">
        <v>0</v>
      </c>
      <c r="X223" s="39">
        <v>0</v>
      </c>
      <c r="Y223" s="39">
        <v>0</v>
      </c>
      <c r="Z223" s="39">
        <v>0</v>
      </c>
      <c r="AA223" s="39">
        <v>0</v>
      </c>
    </row>
    <row r="224" spans="1:27" x14ac:dyDescent="0.2">
      <c r="A224" s="66"/>
      <c r="B224" s="36" t="s">
        <v>81</v>
      </c>
      <c r="C224" s="36"/>
      <c r="D224" s="37"/>
      <c r="E224" s="37"/>
      <c r="F224" s="38" t="s">
        <v>22</v>
      </c>
      <c r="G224" s="44">
        <v>0</v>
      </c>
      <c r="H224" s="39">
        <v>0</v>
      </c>
      <c r="I224" s="39">
        <v>0</v>
      </c>
      <c r="J224" s="39">
        <v>0</v>
      </c>
      <c r="K224" s="39">
        <v>0</v>
      </c>
      <c r="L224" s="39">
        <v>0</v>
      </c>
      <c r="M224" s="39">
        <v>0</v>
      </c>
      <c r="N224" s="39">
        <v>0</v>
      </c>
      <c r="O224" s="39">
        <v>0</v>
      </c>
      <c r="P224" s="39">
        <v>0</v>
      </c>
      <c r="Q224" s="39">
        <v>0</v>
      </c>
      <c r="R224" s="39">
        <v>0</v>
      </c>
      <c r="S224" s="39">
        <v>0</v>
      </c>
      <c r="T224" s="39">
        <v>0</v>
      </c>
      <c r="U224" s="39">
        <v>0</v>
      </c>
      <c r="V224" s="39">
        <v>0</v>
      </c>
      <c r="W224" s="39">
        <v>0</v>
      </c>
      <c r="X224" s="39">
        <v>0</v>
      </c>
      <c r="Y224" s="39">
        <v>0</v>
      </c>
      <c r="Z224" s="39">
        <v>0</v>
      </c>
      <c r="AA224" s="39">
        <v>0</v>
      </c>
    </row>
    <row r="225" spans="1:27" x14ac:dyDescent="0.2">
      <c r="A225" s="66"/>
      <c r="B225" s="36" t="s">
        <v>82</v>
      </c>
      <c r="C225" s="36"/>
      <c r="D225" s="37"/>
      <c r="E225" s="37"/>
      <c r="F225" s="38" t="s">
        <v>22</v>
      </c>
      <c r="G225" s="44">
        <v>0</v>
      </c>
      <c r="H225" s="39">
        <v>0</v>
      </c>
      <c r="I225" s="39">
        <v>0</v>
      </c>
      <c r="J225" s="39">
        <v>0</v>
      </c>
      <c r="K225" s="39">
        <v>0</v>
      </c>
      <c r="L225" s="39">
        <v>0</v>
      </c>
      <c r="M225" s="39">
        <v>0</v>
      </c>
      <c r="N225" s="39">
        <v>0</v>
      </c>
      <c r="O225" s="39">
        <v>0</v>
      </c>
      <c r="P225" s="39">
        <v>0</v>
      </c>
      <c r="Q225" s="39">
        <v>0</v>
      </c>
      <c r="R225" s="39">
        <v>0</v>
      </c>
      <c r="S225" s="39">
        <v>0</v>
      </c>
      <c r="T225" s="39">
        <v>0</v>
      </c>
      <c r="U225" s="39">
        <v>0</v>
      </c>
      <c r="V225" s="39">
        <v>0</v>
      </c>
      <c r="W225" s="39">
        <v>0</v>
      </c>
      <c r="X225" s="39">
        <v>0</v>
      </c>
      <c r="Y225" s="39">
        <v>0</v>
      </c>
      <c r="Z225" s="39">
        <v>0</v>
      </c>
      <c r="AA225" s="39">
        <v>0</v>
      </c>
    </row>
    <row r="226" spans="1:27" x14ac:dyDescent="0.2">
      <c r="A226" s="66"/>
      <c r="B226" s="36" t="s">
        <v>83</v>
      </c>
      <c r="C226" s="36"/>
      <c r="D226" s="37"/>
      <c r="E226" s="37"/>
      <c r="F226" s="38" t="s">
        <v>22</v>
      </c>
      <c r="G226" s="44">
        <v>0</v>
      </c>
      <c r="H226" s="39">
        <v>0</v>
      </c>
      <c r="I226" s="39">
        <v>0</v>
      </c>
      <c r="J226" s="39">
        <v>0</v>
      </c>
      <c r="K226" s="39">
        <v>0</v>
      </c>
      <c r="L226" s="39">
        <v>0</v>
      </c>
      <c r="M226" s="39">
        <v>0</v>
      </c>
      <c r="N226" s="39">
        <v>0</v>
      </c>
      <c r="O226" s="39">
        <v>0</v>
      </c>
      <c r="P226" s="39">
        <v>0</v>
      </c>
      <c r="Q226" s="39">
        <v>0</v>
      </c>
      <c r="R226" s="39">
        <v>0</v>
      </c>
      <c r="S226" s="39">
        <v>0</v>
      </c>
      <c r="T226" s="39">
        <v>0</v>
      </c>
      <c r="U226" s="39">
        <v>0</v>
      </c>
      <c r="V226" s="39">
        <v>0</v>
      </c>
      <c r="W226" s="39">
        <v>0</v>
      </c>
      <c r="X226" s="39">
        <v>0</v>
      </c>
      <c r="Y226" s="39">
        <v>0</v>
      </c>
      <c r="Z226" s="39">
        <v>0</v>
      </c>
      <c r="AA226" s="39">
        <v>0</v>
      </c>
    </row>
    <row r="227" spans="1:27" x14ac:dyDescent="0.2">
      <c r="A227" s="66"/>
      <c r="B227" s="36" t="s">
        <v>84</v>
      </c>
      <c r="C227" s="36"/>
      <c r="D227" s="37"/>
      <c r="E227" s="37"/>
      <c r="F227" s="38" t="s">
        <v>22</v>
      </c>
      <c r="G227" s="44">
        <v>0</v>
      </c>
      <c r="H227" s="39">
        <v>0</v>
      </c>
      <c r="I227" s="39">
        <v>0</v>
      </c>
      <c r="J227" s="39">
        <v>0</v>
      </c>
      <c r="K227" s="39">
        <v>0</v>
      </c>
      <c r="L227" s="39">
        <v>0</v>
      </c>
      <c r="M227" s="39">
        <v>0</v>
      </c>
      <c r="N227" s="39">
        <v>0</v>
      </c>
      <c r="O227" s="39">
        <v>0</v>
      </c>
      <c r="P227" s="39">
        <v>0</v>
      </c>
      <c r="Q227" s="39">
        <v>0</v>
      </c>
      <c r="R227" s="39">
        <v>0</v>
      </c>
      <c r="S227" s="39">
        <v>0</v>
      </c>
      <c r="T227" s="39">
        <v>0</v>
      </c>
      <c r="U227" s="39">
        <v>0</v>
      </c>
      <c r="V227" s="39">
        <v>0</v>
      </c>
      <c r="W227" s="39">
        <v>0</v>
      </c>
      <c r="X227" s="39">
        <v>0</v>
      </c>
      <c r="Y227" s="39">
        <v>0</v>
      </c>
      <c r="Z227" s="39">
        <v>0</v>
      </c>
      <c r="AA227" s="39">
        <v>0</v>
      </c>
    </row>
    <row r="228" spans="1:27" x14ac:dyDescent="0.2">
      <c r="A228" s="66"/>
      <c r="B228" s="36" t="s">
        <v>85</v>
      </c>
      <c r="C228" s="36"/>
      <c r="D228" s="37"/>
      <c r="E228" s="37"/>
      <c r="F228" s="38" t="s">
        <v>22</v>
      </c>
      <c r="G228" s="44">
        <v>0</v>
      </c>
      <c r="H228" s="39">
        <v>0</v>
      </c>
      <c r="I228" s="39">
        <v>0</v>
      </c>
      <c r="J228" s="39">
        <v>0</v>
      </c>
      <c r="K228" s="39">
        <v>0</v>
      </c>
      <c r="L228" s="39">
        <v>0</v>
      </c>
      <c r="M228" s="39">
        <v>0</v>
      </c>
      <c r="N228" s="39">
        <v>0</v>
      </c>
      <c r="O228" s="39">
        <v>0</v>
      </c>
      <c r="P228" s="39">
        <v>0</v>
      </c>
      <c r="Q228" s="39">
        <v>0</v>
      </c>
      <c r="R228" s="39">
        <v>0</v>
      </c>
      <c r="S228" s="39">
        <v>0</v>
      </c>
      <c r="T228" s="39">
        <v>0</v>
      </c>
      <c r="U228" s="39">
        <v>0</v>
      </c>
      <c r="V228" s="39">
        <v>0</v>
      </c>
      <c r="W228" s="39">
        <v>0</v>
      </c>
      <c r="X228" s="39">
        <v>0</v>
      </c>
      <c r="Y228" s="39">
        <v>0</v>
      </c>
      <c r="Z228" s="39">
        <v>0</v>
      </c>
      <c r="AA228" s="39">
        <v>0</v>
      </c>
    </row>
    <row r="229" spans="1:27" x14ac:dyDescent="0.2">
      <c r="A229" s="66"/>
      <c r="B229" s="36" t="s">
        <v>101</v>
      </c>
      <c r="C229" s="36"/>
      <c r="D229" s="37"/>
      <c r="E229" s="37"/>
      <c r="F229" s="38" t="s">
        <v>22</v>
      </c>
      <c r="G229" s="44"/>
      <c r="H229" s="39" t="s">
        <v>179</v>
      </c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</row>
    <row r="230" spans="1:27" x14ac:dyDescent="0.2">
      <c r="A230" s="66"/>
      <c r="B230" s="36" t="s">
        <v>102</v>
      </c>
      <c r="C230" s="36"/>
      <c r="D230" s="37"/>
      <c r="E230" s="37"/>
      <c r="F230" s="38" t="s">
        <v>22</v>
      </c>
      <c r="G230" s="44"/>
      <c r="H230" s="39" t="s">
        <v>179</v>
      </c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</row>
    <row r="232" spans="1:27" ht="15" x14ac:dyDescent="0.25">
      <c r="B232" s="31" t="s">
        <v>3</v>
      </c>
      <c r="C232" s="31"/>
      <c r="D232" s="9"/>
      <c r="E232" s="9"/>
      <c r="F232" s="32"/>
      <c r="G232" s="43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</row>
    <row r="233" spans="1:27" ht="15" x14ac:dyDescent="0.25">
      <c r="B233" s="33" t="s">
        <v>21</v>
      </c>
      <c r="C233" s="33"/>
      <c r="D233" s="33"/>
      <c r="E233" s="33"/>
      <c r="F233" s="34" t="s">
        <v>13</v>
      </c>
      <c r="G233" s="35" t="s">
        <v>41</v>
      </c>
      <c r="H233" s="35">
        <v>2022</v>
      </c>
      <c r="I233" s="35">
        <v>2023</v>
      </c>
      <c r="J233" s="35">
        <v>2024</v>
      </c>
      <c r="K233" s="35">
        <v>2025</v>
      </c>
      <c r="L233" s="35">
        <v>2026</v>
      </c>
      <c r="M233" s="35">
        <v>2027</v>
      </c>
      <c r="N233" s="35">
        <v>2028</v>
      </c>
      <c r="O233" s="35">
        <v>2029</v>
      </c>
      <c r="P233" s="35">
        <v>2030</v>
      </c>
      <c r="Q233" s="35">
        <v>2031</v>
      </c>
      <c r="R233" s="35">
        <v>2032</v>
      </c>
      <c r="S233" s="35">
        <v>2033</v>
      </c>
      <c r="T233" s="35">
        <v>2034</v>
      </c>
      <c r="U233" s="35">
        <v>2035</v>
      </c>
      <c r="V233" s="35">
        <v>2036</v>
      </c>
      <c r="W233" s="35">
        <v>2037</v>
      </c>
      <c r="X233" s="35">
        <v>2038</v>
      </c>
      <c r="Y233" s="35">
        <v>2039</v>
      </c>
      <c r="Z233" s="35">
        <v>2040</v>
      </c>
      <c r="AA233" s="35">
        <v>2041</v>
      </c>
    </row>
    <row r="234" spans="1:27" x14ac:dyDescent="0.2">
      <c r="B234" s="36" t="s">
        <v>77</v>
      </c>
      <c r="C234" s="36"/>
      <c r="D234" s="37"/>
      <c r="E234" s="37"/>
      <c r="F234" s="38" t="s">
        <v>22</v>
      </c>
      <c r="G234" s="44">
        <v>0</v>
      </c>
      <c r="H234" s="39">
        <v>0</v>
      </c>
      <c r="I234" s="39">
        <v>0</v>
      </c>
      <c r="J234" s="39">
        <v>0</v>
      </c>
      <c r="K234" s="39">
        <v>0</v>
      </c>
      <c r="L234" s="39">
        <v>0</v>
      </c>
      <c r="M234" s="39">
        <v>0</v>
      </c>
      <c r="N234" s="39">
        <v>0</v>
      </c>
      <c r="O234" s="39">
        <v>0</v>
      </c>
      <c r="P234" s="39">
        <v>0</v>
      </c>
      <c r="Q234" s="39">
        <v>0</v>
      </c>
      <c r="R234" s="39">
        <v>0</v>
      </c>
      <c r="S234" s="39">
        <v>0</v>
      </c>
      <c r="T234" s="39">
        <v>0</v>
      </c>
      <c r="U234" s="39">
        <v>0</v>
      </c>
      <c r="V234" s="39">
        <v>0</v>
      </c>
      <c r="W234" s="39">
        <v>0</v>
      </c>
      <c r="X234" s="39">
        <v>0</v>
      </c>
      <c r="Y234" s="39">
        <v>0</v>
      </c>
      <c r="Z234" s="39">
        <v>0</v>
      </c>
      <c r="AA234" s="39">
        <v>0</v>
      </c>
    </row>
    <row r="235" spans="1:27" x14ac:dyDescent="0.2">
      <c r="B235" s="36" t="s">
        <v>78</v>
      </c>
      <c r="C235" s="36"/>
      <c r="D235" s="37"/>
      <c r="E235" s="37"/>
      <c r="F235" s="38" t="s">
        <v>22</v>
      </c>
      <c r="G235" s="44">
        <v>0</v>
      </c>
      <c r="H235" s="39">
        <v>0</v>
      </c>
      <c r="I235" s="39">
        <v>0</v>
      </c>
      <c r="J235" s="39">
        <v>0</v>
      </c>
      <c r="K235" s="39">
        <v>0</v>
      </c>
      <c r="L235" s="39">
        <v>0</v>
      </c>
      <c r="M235" s="39">
        <v>0</v>
      </c>
      <c r="N235" s="39">
        <v>0</v>
      </c>
      <c r="O235" s="39">
        <v>0</v>
      </c>
      <c r="P235" s="39">
        <v>0</v>
      </c>
      <c r="Q235" s="39">
        <v>0</v>
      </c>
      <c r="R235" s="39">
        <v>0</v>
      </c>
      <c r="S235" s="39">
        <v>0</v>
      </c>
      <c r="T235" s="39">
        <v>0</v>
      </c>
      <c r="U235" s="39">
        <v>0</v>
      </c>
      <c r="V235" s="39">
        <v>0</v>
      </c>
      <c r="W235" s="39">
        <v>0</v>
      </c>
      <c r="X235" s="39">
        <v>0</v>
      </c>
      <c r="Y235" s="39">
        <v>0</v>
      </c>
      <c r="Z235" s="39">
        <v>0</v>
      </c>
      <c r="AA235" s="39">
        <v>0</v>
      </c>
    </row>
    <row r="236" spans="1:27" x14ac:dyDescent="0.2">
      <c r="B236" s="36" t="s">
        <v>79</v>
      </c>
      <c r="C236" s="36"/>
      <c r="D236" s="37"/>
      <c r="E236" s="37"/>
      <c r="F236" s="38" t="s">
        <v>22</v>
      </c>
      <c r="G236" s="44">
        <v>0</v>
      </c>
      <c r="H236" s="39">
        <v>0</v>
      </c>
      <c r="I236" s="39">
        <v>0</v>
      </c>
      <c r="J236" s="39">
        <v>0</v>
      </c>
      <c r="K236" s="39">
        <v>0</v>
      </c>
      <c r="L236" s="39">
        <v>0</v>
      </c>
      <c r="M236" s="39">
        <v>0</v>
      </c>
      <c r="N236" s="39">
        <v>0</v>
      </c>
      <c r="O236" s="39">
        <v>0</v>
      </c>
      <c r="P236" s="39">
        <v>0</v>
      </c>
      <c r="Q236" s="39">
        <v>0</v>
      </c>
      <c r="R236" s="39">
        <v>0</v>
      </c>
      <c r="S236" s="39">
        <v>0</v>
      </c>
      <c r="T236" s="39">
        <v>0</v>
      </c>
      <c r="U236" s="39">
        <v>0</v>
      </c>
      <c r="V236" s="39">
        <v>0</v>
      </c>
      <c r="W236" s="39">
        <v>0</v>
      </c>
      <c r="X236" s="39">
        <v>0</v>
      </c>
      <c r="Y236" s="39">
        <v>0</v>
      </c>
      <c r="Z236" s="39">
        <v>0</v>
      </c>
      <c r="AA236" s="39">
        <v>0</v>
      </c>
    </row>
    <row r="237" spans="1:27" x14ac:dyDescent="0.2">
      <c r="B237" s="36" t="s">
        <v>80</v>
      </c>
      <c r="C237" s="36"/>
      <c r="D237" s="37"/>
      <c r="E237" s="37"/>
      <c r="F237" s="38" t="s">
        <v>22</v>
      </c>
      <c r="G237" s="44">
        <v>0</v>
      </c>
      <c r="H237" s="39">
        <v>0</v>
      </c>
      <c r="I237" s="39">
        <v>0</v>
      </c>
      <c r="J237" s="39">
        <v>0</v>
      </c>
      <c r="K237" s="39">
        <v>0</v>
      </c>
      <c r="L237" s="39">
        <v>0</v>
      </c>
      <c r="M237" s="39">
        <v>0</v>
      </c>
      <c r="N237" s="39">
        <v>0</v>
      </c>
      <c r="O237" s="39">
        <v>0</v>
      </c>
      <c r="P237" s="39">
        <v>0</v>
      </c>
      <c r="Q237" s="39">
        <v>0</v>
      </c>
      <c r="R237" s="39">
        <v>0</v>
      </c>
      <c r="S237" s="39">
        <v>0</v>
      </c>
      <c r="T237" s="39">
        <v>0</v>
      </c>
      <c r="U237" s="39">
        <v>0</v>
      </c>
      <c r="V237" s="39">
        <v>0</v>
      </c>
      <c r="W237" s="39">
        <v>0</v>
      </c>
      <c r="X237" s="39">
        <v>0</v>
      </c>
      <c r="Y237" s="39">
        <v>0</v>
      </c>
      <c r="Z237" s="39">
        <v>0</v>
      </c>
      <c r="AA237" s="39">
        <v>0</v>
      </c>
    </row>
    <row r="238" spans="1:27" x14ac:dyDescent="0.2">
      <c r="B238" s="36" t="s">
        <v>81</v>
      </c>
      <c r="C238" s="36"/>
      <c r="D238" s="37"/>
      <c r="E238" s="37"/>
      <c r="F238" s="38" t="s">
        <v>22</v>
      </c>
      <c r="G238" s="44">
        <v>0</v>
      </c>
      <c r="H238" s="39">
        <v>0</v>
      </c>
      <c r="I238" s="39">
        <v>0</v>
      </c>
      <c r="J238" s="39">
        <v>0</v>
      </c>
      <c r="K238" s="39">
        <v>0</v>
      </c>
      <c r="L238" s="39">
        <v>0</v>
      </c>
      <c r="M238" s="39">
        <v>0</v>
      </c>
      <c r="N238" s="39">
        <v>0</v>
      </c>
      <c r="O238" s="39">
        <v>0</v>
      </c>
      <c r="P238" s="39">
        <v>0</v>
      </c>
      <c r="Q238" s="39">
        <v>0</v>
      </c>
      <c r="R238" s="39">
        <v>0</v>
      </c>
      <c r="S238" s="39">
        <v>0</v>
      </c>
      <c r="T238" s="39">
        <v>0</v>
      </c>
      <c r="U238" s="39">
        <v>0</v>
      </c>
      <c r="V238" s="39">
        <v>0</v>
      </c>
      <c r="W238" s="39">
        <v>0</v>
      </c>
      <c r="X238" s="39">
        <v>0</v>
      </c>
      <c r="Y238" s="39">
        <v>0</v>
      </c>
      <c r="Z238" s="39">
        <v>0</v>
      </c>
      <c r="AA238" s="39">
        <v>0</v>
      </c>
    </row>
    <row r="239" spans="1:27" x14ac:dyDescent="0.2">
      <c r="B239" s="36" t="s">
        <v>82</v>
      </c>
      <c r="C239" s="36"/>
      <c r="D239" s="37"/>
      <c r="E239" s="37"/>
      <c r="F239" s="38" t="s">
        <v>22</v>
      </c>
      <c r="G239" s="44">
        <v>0</v>
      </c>
      <c r="H239" s="39">
        <v>0</v>
      </c>
      <c r="I239" s="39">
        <v>0</v>
      </c>
      <c r="J239" s="39">
        <v>0</v>
      </c>
      <c r="K239" s="39">
        <v>0</v>
      </c>
      <c r="L239" s="39">
        <v>0</v>
      </c>
      <c r="M239" s="39">
        <v>0</v>
      </c>
      <c r="N239" s="39">
        <v>0</v>
      </c>
      <c r="O239" s="39">
        <v>0</v>
      </c>
      <c r="P239" s="39">
        <v>0</v>
      </c>
      <c r="Q239" s="39">
        <v>0</v>
      </c>
      <c r="R239" s="39">
        <v>0</v>
      </c>
      <c r="S239" s="39">
        <v>0</v>
      </c>
      <c r="T239" s="39">
        <v>0</v>
      </c>
      <c r="U239" s="39">
        <v>0</v>
      </c>
      <c r="V239" s="39">
        <v>0</v>
      </c>
      <c r="W239" s="39">
        <v>0</v>
      </c>
      <c r="X239" s="39">
        <v>0</v>
      </c>
      <c r="Y239" s="39">
        <v>0</v>
      </c>
      <c r="Z239" s="39">
        <v>0</v>
      </c>
      <c r="AA239" s="39">
        <v>0</v>
      </c>
    </row>
    <row r="240" spans="1:27" x14ac:dyDescent="0.2">
      <c r="B240" s="36" t="s">
        <v>83</v>
      </c>
      <c r="C240" s="36"/>
      <c r="D240" s="37"/>
      <c r="E240" s="37"/>
      <c r="F240" s="38" t="s">
        <v>22</v>
      </c>
      <c r="G240" s="44">
        <v>0</v>
      </c>
      <c r="H240" s="39">
        <v>0</v>
      </c>
      <c r="I240" s="39">
        <v>0</v>
      </c>
      <c r="J240" s="39">
        <v>0</v>
      </c>
      <c r="K240" s="39">
        <v>0</v>
      </c>
      <c r="L240" s="39">
        <v>0</v>
      </c>
      <c r="M240" s="39">
        <v>0</v>
      </c>
      <c r="N240" s="39">
        <v>0</v>
      </c>
      <c r="O240" s="39">
        <v>0</v>
      </c>
      <c r="P240" s="39">
        <v>0</v>
      </c>
      <c r="Q240" s="39">
        <v>0</v>
      </c>
      <c r="R240" s="39">
        <v>0</v>
      </c>
      <c r="S240" s="39">
        <v>0</v>
      </c>
      <c r="T240" s="39">
        <v>0</v>
      </c>
      <c r="U240" s="39">
        <v>0</v>
      </c>
      <c r="V240" s="39">
        <v>0</v>
      </c>
      <c r="W240" s="39">
        <v>0</v>
      </c>
      <c r="X240" s="39">
        <v>0</v>
      </c>
      <c r="Y240" s="39">
        <v>0</v>
      </c>
      <c r="Z240" s="39">
        <v>0</v>
      </c>
      <c r="AA240" s="39">
        <v>0</v>
      </c>
    </row>
    <row r="241" spans="2:27" x14ac:dyDescent="0.2">
      <c r="B241" s="36" t="s">
        <v>84</v>
      </c>
      <c r="C241" s="36"/>
      <c r="D241" s="37"/>
      <c r="E241" s="37"/>
      <c r="F241" s="38" t="s">
        <v>22</v>
      </c>
      <c r="G241" s="44">
        <v>0</v>
      </c>
      <c r="H241" s="39">
        <v>0</v>
      </c>
      <c r="I241" s="39">
        <v>0</v>
      </c>
      <c r="J241" s="39">
        <v>0</v>
      </c>
      <c r="K241" s="39">
        <v>0</v>
      </c>
      <c r="L241" s="39">
        <v>0</v>
      </c>
      <c r="M241" s="39">
        <v>0</v>
      </c>
      <c r="N241" s="39">
        <v>0</v>
      </c>
      <c r="O241" s="39">
        <v>0</v>
      </c>
      <c r="P241" s="39">
        <v>0</v>
      </c>
      <c r="Q241" s="39">
        <v>0</v>
      </c>
      <c r="R241" s="39">
        <v>0</v>
      </c>
      <c r="S241" s="39">
        <v>0</v>
      </c>
      <c r="T241" s="39">
        <v>0</v>
      </c>
      <c r="U241" s="39">
        <v>0</v>
      </c>
      <c r="V241" s="39">
        <v>0</v>
      </c>
      <c r="W241" s="39">
        <v>0</v>
      </c>
      <c r="X241" s="39">
        <v>0</v>
      </c>
      <c r="Y241" s="39">
        <v>0</v>
      </c>
      <c r="Z241" s="39">
        <v>0</v>
      </c>
      <c r="AA241" s="39">
        <v>0</v>
      </c>
    </row>
    <row r="242" spans="2:27" x14ac:dyDescent="0.2">
      <c r="B242" s="36" t="s">
        <v>85</v>
      </c>
      <c r="C242" s="36"/>
      <c r="D242" s="37"/>
      <c r="E242" s="37"/>
      <c r="F242" s="38" t="s">
        <v>22</v>
      </c>
      <c r="G242" s="44">
        <v>0</v>
      </c>
      <c r="H242" s="39">
        <v>0</v>
      </c>
      <c r="I242" s="39">
        <v>0</v>
      </c>
      <c r="J242" s="39">
        <v>0</v>
      </c>
      <c r="K242" s="39">
        <v>0</v>
      </c>
      <c r="L242" s="39">
        <v>0</v>
      </c>
      <c r="M242" s="39">
        <v>0</v>
      </c>
      <c r="N242" s="39">
        <v>0</v>
      </c>
      <c r="O242" s="39">
        <v>0</v>
      </c>
      <c r="P242" s="39">
        <v>0</v>
      </c>
      <c r="Q242" s="39">
        <v>0</v>
      </c>
      <c r="R242" s="39">
        <v>0</v>
      </c>
      <c r="S242" s="39">
        <v>0</v>
      </c>
      <c r="T242" s="39">
        <v>0</v>
      </c>
      <c r="U242" s="39">
        <v>0</v>
      </c>
      <c r="V242" s="39">
        <v>0</v>
      </c>
      <c r="W242" s="39">
        <v>0</v>
      </c>
      <c r="X242" s="39">
        <v>0</v>
      </c>
      <c r="Y242" s="39">
        <v>0</v>
      </c>
      <c r="Z242" s="39">
        <v>0</v>
      </c>
      <c r="AA242" s="39">
        <v>0</v>
      </c>
    </row>
    <row r="243" spans="2:27" x14ac:dyDescent="0.2">
      <c r="B243" s="36" t="s">
        <v>101</v>
      </c>
      <c r="C243" s="36"/>
      <c r="D243" s="37"/>
      <c r="E243" s="37"/>
      <c r="F243" s="38" t="s">
        <v>22</v>
      </c>
      <c r="G243" s="44"/>
      <c r="H243" s="39" t="s">
        <v>179</v>
      </c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</row>
    <row r="244" spans="2:27" x14ac:dyDescent="0.2">
      <c r="B244" s="36" t="s">
        <v>102</v>
      </c>
      <c r="C244" s="36"/>
      <c r="D244" s="37"/>
      <c r="E244" s="37"/>
      <c r="F244" s="38" t="s">
        <v>22</v>
      </c>
      <c r="G244" s="44"/>
      <c r="H244" s="39" t="s">
        <v>179</v>
      </c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</row>
    <row r="246" spans="2:27" ht="15" x14ac:dyDescent="0.25">
      <c r="B246" s="31" t="s">
        <v>157</v>
      </c>
      <c r="C246" s="31"/>
      <c r="D246" s="9"/>
      <c r="E246" s="9"/>
      <c r="F246" s="32"/>
      <c r="G246" s="43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</row>
    <row r="247" spans="2:27" ht="15" x14ac:dyDescent="0.25">
      <c r="B247" s="33" t="s">
        <v>21</v>
      </c>
      <c r="C247" s="33"/>
      <c r="D247" s="33"/>
      <c r="E247" s="33"/>
      <c r="F247" s="34" t="s">
        <v>13</v>
      </c>
      <c r="G247" s="35" t="s">
        <v>41</v>
      </c>
      <c r="H247" s="35">
        <v>2022</v>
      </c>
      <c r="I247" s="35">
        <v>2023</v>
      </c>
      <c r="J247" s="35">
        <v>2024</v>
      </c>
      <c r="K247" s="35">
        <v>2025</v>
      </c>
      <c r="L247" s="35">
        <v>2026</v>
      </c>
      <c r="M247" s="35">
        <v>2027</v>
      </c>
      <c r="N247" s="35">
        <v>2028</v>
      </c>
      <c r="O247" s="35">
        <v>2029</v>
      </c>
      <c r="P247" s="35">
        <v>2030</v>
      </c>
      <c r="Q247" s="35">
        <v>2031</v>
      </c>
      <c r="R247" s="35">
        <v>2032</v>
      </c>
      <c r="S247" s="35">
        <v>2033</v>
      </c>
      <c r="T247" s="35">
        <v>2034</v>
      </c>
      <c r="U247" s="35">
        <v>2035</v>
      </c>
      <c r="V247" s="35">
        <v>2036</v>
      </c>
      <c r="W247" s="35">
        <v>2037</v>
      </c>
      <c r="X247" s="35">
        <v>2038</v>
      </c>
      <c r="Y247" s="35">
        <v>2039</v>
      </c>
      <c r="Z247" s="35">
        <v>2040</v>
      </c>
      <c r="AA247" s="35">
        <v>2041</v>
      </c>
    </row>
    <row r="248" spans="2:27" x14ac:dyDescent="0.2">
      <c r="B248" s="36" t="s">
        <v>77</v>
      </c>
      <c r="C248" s="36"/>
      <c r="D248" s="37"/>
      <c r="E248" s="37"/>
      <c r="F248" s="38" t="s">
        <v>22</v>
      </c>
      <c r="G248" s="44">
        <v>0</v>
      </c>
      <c r="H248" s="39">
        <v>0</v>
      </c>
      <c r="I248" s="39">
        <v>0</v>
      </c>
      <c r="J248" s="39">
        <v>0</v>
      </c>
      <c r="K248" s="39">
        <v>0</v>
      </c>
      <c r="L248" s="39">
        <v>0</v>
      </c>
      <c r="M248" s="39">
        <v>0</v>
      </c>
      <c r="N248" s="39">
        <v>0</v>
      </c>
      <c r="O248" s="39">
        <v>0</v>
      </c>
      <c r="P248" s="39">
        <v>0</v>
      </c>
      <c r="Q248" s="39">
        <v>0</v>
      </c>
      <c r="R248" s="39">
        <v>0</v>
      </c>
      <c r="S248" s="39">
        <v>0</v>
      </c>
      <c r="T248" s="39">
        <v>0</v>
      </c>
      <c r="U248" s="39">
        <v>0</v>
      </c>
      <c r="V248" s="39">
        <v>0</v>
      </c>
      <c r="W248" s="39">
        <v>0</v>
      </c>
      <c r="X248" s="39">
        <v>0</v>
      </c>
      <c r="Y248" s="39">
        <v>0</v>
      </c>
      <c r="Z248" s="39">
        <v>0</v>
      </c>
      <c r="AA248" s="39">
        <v>0</v>
      </c>
    </row>
    <row r="249" spans="2:27" x14ac:dyDescent="0.2">
      <c r="B249" s="36" t="s">
        <v>78</v>
      </c>
      <c r="C249" s="36"/>
      <c r="D249" s="37"/>
      <c r="E249" s="37"/>
      <c r="F249" s="38" t="s">
        <v>22</v>
      </c>
      <c r="G249" s="44">
        <v>0</v>
      </c>
      <c r="H249" s="39">
        <v>0</v>
      </c>
      <c r="I249" s="39">
        <v>0</v>
      </c>
      <c r="J249" s="39">
        <v>0</v>
      </c>
      <c r="K249" s="39">
        <v>0</v>
      </c>
      <c r="L249" s="39">
        <v>0</v>
      </c>
      <c r="M249" s="39">
        <v>0</v>
      </c>
      <c r="N249" s="39">
        <v>0</v>
      </c>
      <c r="O249" s="39">
        <v>0</v>
      </c>
      <c r="P249" s="39">
        <v>0</v>
      </c>
      <c r="Q249" s="39">
        <v>0</v>
      </c>
      <c r="R249" s="39">
        <v>0</v>
      </c>
      <c r="S249" s="39">
        <v>0</v>
      </c>
      <c r="T249" s="39">
        <v>0</v>
      </c>
      <c r="U249" s="39">
        <v>0</v>
      </c>
      <c r="V249" s="39">
        <v>0</v>
      </c>
      <c r="W249" s="39">
        <v>0</v>
      </c>
      <c r="X249" s="39">
        <v>0</v>
      </c>
      <c r="Y249" s="39">
        <v>0</v>
      </c>
      <c r="Z249" s="39">
        <v>0</v>
      </c>
      <c r="AA249" s="39">
        <v>0</v>
      </c>
    </row>
    <row r="250" spans="2:27" x14ac:dyDescent="0.2">
      <c r="B250" s="36" t="s">
        <v>79</v>
      </c>
      <c r="C250" s="36"/>
      <c r="D250" s="37"/>
      <c r="E250" s="37"/>
      <c r="F250" s="38" t="s">
        <v>22</v>
      </c>
      <c r="G250" s="44">
        <v>0</v>
      </c>
      <c r="H250" s="39">
        <v>0</v>
      </c>
      <c r="I250" s="39">
        <v>0</v>
      </c>
      <c r="J250" s="39">
        <v>0</v>
      </c>
      <c r="K250" s="39">
        <v>0</v>
      </c>
      <c r="L250" s="39">
        <v>0</v>
      </c>
      <c r="M250" s="39">
        <v>0</v>
      </c>
      <c r="N250" s="39">
        <v>0</v>
      </c>
      <c r="O250" s="39">
        <v>0</v>
      </c>
      <c r="P250" s="39">
        <v>0</v>
      </c>
      <c r="Q250" s="39">
        <v>0</v>
      </c>
      <c r="R250" s="39">
        <v>0</v>
      </c>
      <c r="S250" s="39">
        <v>0</v>
      </c>
      <c r="T250" s="39">
        <v>0</v>
      </c>
      <c r="U250" s="39">
        <v>0</v>
      </c>
      <c r="V250" s="39">
        <v>0</v>
      </c>
      <c r="W250" s="39">
        <v>0</v>
      </c>
      <c r="X250" s="39">
        <v>0</v>
      </c>
      <c r="Y250" s="39">
        <v>0</v>
      </c>
      <c r="Z250" s="39">
        <v>0</v>
      </c>
      <c r="AA250" s="39">
        <v>0</v>
      </c>
    </row>
    <row r="251" spans="2:27" x14ac:dyDescent="0.2">
      <c r="B251" s="36" t="s">
        <v>80</v>
      </c>
      <c r="C251" s="36"/>
      <c r="D251" s="37"/>
      <c r="E251" s="37"/>
      <c r="F251" s="38" t="s">
        <v>22</v>
      </c>
      <c r="G251" s="44">
        <v>0</v>
      </c>
      <c r="H251" s="39">
        <v>0</v>
      </c>
      <c r="I251" s="39">
        <v>0</v>
      </c>
      <c r="J251" s="39">
        <v>0</v>
      </c>
      <c r="K251" s="39">
        <v>0</v>
      </c>
      <c r="L251" s="39">
        <v>0</v>
      </c>
      <c r="M251" s="39">
        <v>0</v>
      </c>
      <c r="N251" s="39">
        <v>0</v>
      </c>
      <c r="O251" s="39">
        <v>0</v>
      </c>
      <c r="P251" s="39">
        <v>0</v>
      </c>
      <c r="Q251" s="39">
        <v>0</v>
      </c>
      <c r="R251" s="39">
        <v>0</v>
      </c>
      <c r="S251" s="39">
        <v>0</v>
      </c>
      <c r="T251" s="39">
        <v>0</v>
      </c>
      <c r="U251" s="39">
        <v>0</v>
      </c>
      <c r="V251" s="39">
        <v>0</v>
      </c>
      <c r="W251" s="39">
        <v>0</v>
      </c>
      <c r="X251" s="39">
        <v>0</v>
      </c>
      <c r="Y251" s="39">
        <v>0</v>
      </c>
      <c r="Z251" s="39">
        <v>0</v>
      </c>
      <c r="AA251" s="39">
        <v>0</v>
      </c>
    </row>
    <row r="252" spans="2:27" x14ac:dyDescent="0.2">
      <c r="B252" s="36" t="s">
        <v>81</v>
      </c>
      <c r="C252" s="36"/>
      <c r="D252" s="37"/>
      <c r="E252" s="37"/>
      <c r="F252" s="38" t="s">
        <v>22</v>
      </c>
      <c r="G252" s="44">
        <v>0</v>
      </c>
      <c r="H252" s="39">
        <v>0</v>
      </c>
      <c r="I252" s="39">
        <v>0</v>
      </c>
      <c r="J252" s="39">
        <v>0</v>
      </c>
      <c r="K252" s="39">
        <v>0</v>
      </c>
      <c r="L252" s="39">
        <v>0</v>
      </c>
      <c r="M252" s="39">
        <v>0</v>
      </c>
      <c r="N252" s="39">
        <v>0</v>
      </c>
      <c r="O252" s="39">
        <v>0</v>
      </c>
      <c r="P252" s="39">
        <v>0</v>
      </c>
      <c r="Q252" s="39">
        <v>0</v>
      </c>
      <c r="R252" s="39">
        <v>0</v>
      </c>
      <c r="S252" s="39">
        <v>0</v>
      </c>
      <c r="T252" s="39">
        <v>0</v>
      </c>
      <c r="U252" s="39">
        <v>0</v>
      </c>
      <c r="V252" s="39">
        <v>0</v>
      </c>
      <c r="W252" s="39">
        <v>0</v>
      </c>
      <c r="X252" s="39">
        <v>0</v>
      </c>
      <c r="Y252" s="39">
        <v>0</v>
      </c>
      <c r="Z252" s="39">
        <v>0</v>
      </c>
      <c r="AA252" s="39">
        <v>0</v>
      </c>
    </row>
    <row r="253" spans="2:27" x14ac:dyDescent="0.2">
      <c r="B253" s="36" t="s">
        <v>82</v>
      </c>
      <c r="C253" s="36"/>
      <c r="D253" s="37"/>
      <c r="E253" s="37"/>
      <c r="F253" s="38" t="s">
        <v>22</v>
      </c>
      <c r="G253" s="44">
        <v>0</v>
      </c>
      <c r="H253" s="39">
        <v>0</v>
      </c>
      <c r="I253" s="39">
        <v>0</v>
      </c>
      <c r="J253" s="39">
        <v>0</v>
      </c>
      <c r="K253" s="39">
        <v>0</v>
      </c>
      <c r="L253" s="39">
        <v>0</v>
      </c>
      <c r="M253" s="39">
        <v>0</v>
      </c>
      <c r="N253" s="39">
        <v>0</v>
      </c>
      <c r="O253" s="39">
        <v>0</v>
      </c>
      <c r="P253" s="39">
        <v>0</v>
      </c>
      <c r="Q253" s="39">
        <v>0</v>
      </c>
      <c r="R253" s="39">
        <v>0</v>
      </c>
      <c r="S253" s="39">
        <v>0</v>
      </c>
      <c r="T253" s="39">
        <v>0</v>
      </c>
      <c r="U253" s="39">
        <v>0</v>
      </c>
      <c r="V253" s="39">
        <v>0</v>
      </c>
      <c r="W253" s="39">
        <v>0</v>
      </c>
      <c r="X253" s="39">
        <v>0</v>
      </c>
      <c r="Y253" s="39">
        <v>0</v>
      </c>
      <c r="Z253" s="39">
        <v>0</v>
      </c>
      <c r="AA253" s="39">
        <v>0</v>
      </c>
    </row>
    <row r="254" spans="2:27" x14ac:dyDescent="0.2">
      <c r="B254" s="36" t="s">
        <v>83</v>
      </c>
      <c r="C254" s="36"/>
      <c r="D254" s="37"/>
      <c r="E254" s="37"/>
      <c r="F254" s="38" t="s">
        <v>22</v>
      </c>
      <c r="G254" s="44">
        <v>0</v>
      </c>
      <c r="H254" s="39">
        <v>0</v>
      </c>
      <c r="I254" s="39">
        <v>0</v>
      </c>
      <c r="J254" s="39">
        <v>0</v>
      </c>
      <c r="K254" s="39">
        <v>0</v>
      </c>
      <c r="L254" s="39">
        <v>0</v>
      </c>
      <c r="M254" s="39">
        <v>0</v>
      </c>
      <c r="N254" s="39">
        <v>0</v>
      </c>
      <c r="O254" s="39">
        <v>0</v>
      </c>
      <c r="P254" s="39">
        <v>0</v>
      </c>
      <c r="Q254" s="39">
        <v>0</v>
      </c>
      <c r="R254" s="39">
        <v>0</v>
      </c>
      <c r="S254" s="39">
        <v>0</v>
      </c>
      <c r="T254" s="39">
        <v>0</v>
      </c>
      <c r="U254" s="39">
        <v>0</v>
      </c>
      <c r="V254" s="39">
        <v>0</v>
      </c>
      <c r="W254" s="39">
        <v>0</v>
      </c>
      <c r="X254" s="39">
        <v>0</v>
      </c>
      <c r="Y254" s="39">
        <v>0</v>
      </c>
      <c r="Z254" s="39">
        <v>0</v>
      </c>
      <c r="AA254" s="39">
        <v>0</v>
      </c>
    </row>
    <row r="255" spans="2:27" x14ac:dyDescent="0.2">
      <c r="B255" s="36" t="s">
        <v>84</v>
      </c>
      <c r="C255" s="36"/>
      <c r="D255" s="37"/>
      <c r="E255" s="37"/>
      <c r="F255" s="38" t="s">
        <v>22</v>
      </c>
      <c r="G255" s="44">
        <v>0</v>
      </c>
      <c r="H255" s="39">
        <v>0</v>
      </c>
      <c r="I255" s="39">
        <v>0</v>
      </c>
      <c r="J255" s="39">
        <v>0</v>
      </c>
      <c r="K255" s="39">
        <v>0</v>
      </c>
      <c r="L255" s="39">
        <v>0</v>
      </c>
      <c r="M255" s="39">
        <v>0</v>
      </c>
      <c r="N255" s="39">
        <v>0</v>
      </c>
      <c r="O255" s="39">
        <v>0</v>
      </c>
      <c r="P255" s="39">
        <v>0</v>
      </c>
      <c r="Q255" s="39">
        <v>0</v>
      </c>
      <c r="R255" s="39">
        <v>0</v>
      </c>
      <c r="S255" s="39">
        <v>0</v>
      </c>
      <c r="T255" s="39">
        <v>0</v>
      </c>
      <c r="U255" s="39">
        <v>0</v>
      </c>
      <c r="V255" s="39">
        <v>0</v>
      </c>
      <c r="W255" s="39">
        <v>0</v>
      </c>
      <c r="X255" s="39">
        <v>0</v>
      </c>
      <c r="Y255" s="39">
        <v>0</v>
      </c>
      <c r="Z255" s="39">
        <v>0</v>
      </c>
      <c r="AA255" s="39">
        <v>0</v>
      </c>
    </row>
    <row r="256" spans="2:27" x14ac:dyDescent="0.2">
      <c r="B256" s="36" t="s">
        <v>85</v>
      </c>
      <c r="C256" s="36"/>
      <c r="D256" s="37"/>
      <c r="E256" s="37"/>
      <c r="F256" s="38" t="s">
        <v>22</v>
      </c>
      <c r="G256" s="44">
        <v>0</v>
      </c>
      <c r="H256" s="39">
        <v>0</v>
      </c>
      <c r="I256" s="39">
        <v>0</v>
      </c>
      <c r="J256" s="39">
        <v>0</v>
      </c>
      <c r="K256" s="39">
        <v>0</v>
      </c>
      <c r="L256" s="39">
        <v>0</v>
      </c>
      <c r="M256" s="39">
        <v>0</v>
      </c>
      <c r="N256" s="39">
        <v>0</v>
      </c>
      <c r="O256" s="39">
        <v>0</v>
      </c>
      <c r="P256" s="39">
        <v>0</v>
      </c>
      <c r="Q256" s="39">
        <v>0</v>
      </c>
      <c r="R256" s="39">
        <v>0</v>
      </c>
      <c r="S256" s="39">
        <v>0</v>
      </c>
      <c r="T256" s="39">
        <v>0</v>
      </c>
      <c r="U256" s="39">
        <v>0</v>
      </c>
      <c r="V256" s="39">
        <v>0</v>
      </c>
      <c r="W256" s="39">
        <v>0</v>
      </c>
      <c r="X256" s="39">
        <v>0</v>
      </c>
      <c r="Y256" s="39">
        <v>0</v>
      </c>
      <c r="Z256" s="39">
        <v>0</v>
      </c>
      <c r="AA256" s="39">
        <v>0</v>
      </c>
    </row>
    <row r="257" spans="2:27" x14ac:dyDescent="0.2">
      <c r="B257" s="36" t="s">
        <v>101</v>
      </c>
      <c r="C257" s="36"/>
      <c r="D257" s="37"/>
      <c r="E257" s="37"/>
      <c r="F257" s="38" t="s">
        <v>22</v>
      </c>
      <c r="G257" s="44"/>
      <c r="H257" s="39" t="s">
        <v>179</v>
      </c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</row>
    <row r="258" spans="2:27" x14ac:dyDescent="0.2">
      <c r="B258" s="36" t="s">
        <v>102</v>
      </c>
      <c r="C258" s="36"/>
      <c r="D258" s="37"/>
      <c r="E258" s="37"/>
      <c r="F258" s="38" t="s">
        <v>22</v>
      </c>
      <c r="G258" s="44"/>
      <c r="H258" s="39" t="s">
        <v>179</v>
      </c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</row>
    <row r="260" spans="2:27" ht="15" x14ac:dyDescent="0.25">
      <c r="B260" s="31" t="s">
        <v>156</v>
      </c>
      <c r="C260" s="31"/>
      <c r="D260" s="9"/>
      <c r="E260" s="9"/>
      <c r="F260" s="32"/>
      <c r="G260" s="43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</row>
    <row r="261" spans="2:27" ht="15" x14ac:dyDescent="0.25">
      <c r="B261" s="33" t="s">
        <v>21</v>
      </c>
      <c r="C261" s="33"/>
      <c r="D261" s="33"/>
      <c r="E261" s="33"/>
      <c r="F261" s="34" t="s">
        <v>13</v>
      </c>
      <c r="G261" s="35" t="s">
        <v>41</v>
      </c>
      <c r="H261" s="35">
        <v>2022</v>
      </c>
      <c r="I261" s="35">
        <v>2023</v>
      </c>
      <c r="J261" s="35">
        <v>2024</v>
      </c>
      <c r="K261" s="35">
        <v>2025</v>
      </c>
      <c r="L261" s="35">
        <v>2026</v>
      </c>
      <c r="M261" s="35">
        <v>2027</v>
      </c>
      <c r="N261" s="35">
        <v>2028</v>
      </c>
      <c r="O261" s="35">
        <v>2029</v>
      </c>
      <c r="P261" s="35">
        <v>2030</v>
      </c>
      <c r="Q261" s="35">
        <v>2031</v>
      </c>
      <c r="R261" s="35">
        <v>2032</v>
      </c>
      <c r="S261" s="35">
        <v>2033</v>
      </c>
      <c r="T261" s="35">
        <v>2034</v>
      </c>
      <c r="U261" s="35">
        <v>2035</v>
      </c>
      <c r="V261" s="35">
        <v>2036</v>
      </c>
      <c r="W261" s="35">
        <v>2037</v>
      </c>
      <c r="X261" s="35">
        <v>2038</v>
      </c>
      <c r="Y261" s="35">
        <v>2039</v>
      </c>
      <c r="Z261" s="35">
        <v>2040</v>
      </c>
      <c r="AA261" s="35">
        <v>2041</v>
      </c>
    </row>
    <row r="262" spans="2:27" x14ac:dyDescent="0.2">
      <c r="B262" s="36" t="s">
        <v>77</v>
      </c>
      <c r="C262" s="36"/>
      <c r="D262" s="37"/>
      <c r="E262" s="37"/>
      <c r="F262" s="38" t="s">
        <v>22</v>
      </c>
      <c r="G262" s="44">
        <v>278246937.91562665</v>
      </c>
      <c r="H262" s="39">
        <v>0</v>
      </c>
      <c r="I262" s="39">
        <v>0</v>
      </c>
      <c r="J262" s="39">
        <v>0</v>
      </c>
      <c r="K262" s="39">
        <v>0</v>
      </c>
      <c r="L262" s="39">
        <v>0</v>
      </c>
      <c r="M262" s="39">
        <v>0</v>
      </c>
      <c r="N262" s="39">
        <v>105668931.81200245</v>
      </c>
      <c r="O262" s="39">
        <v>293279299.17348808</v>
      </c>
      <c r="P262" s="39">
        <v>0</v>
      </c>
      <c r="Q262" s="39">
        <v>0</v>
      </c>
      <c r="R262" s="39">
        <v>0</v>
      </c>
      <c r="S262" s="39">
        <v>0</v>
      </c>
      <c r="T262" s="39">
        <v>0</v>
      </c>
      <c r="U262" s="39">
        <v>0</v>
      </c>
      <c r="V262" s="39">
        <v>0</v>
      </c>
      <c r="W262" s="39">
        <v>0</v>
      </c>
      <c r="X262" s="39">
        <v>0</v>
      </c>
      <c r="Y262" s="39">
        <v>0</v>
      </c>
      <c r="Z262" s="39">
        <v>0</v>
      </c>
      <c r="AA262" s="39">
        <v>0</v>
      </c>
    </row>
    <row r="263" spans="2:27" x14ac:dyDescent="0.2">
      <c r="B263" s="36" t="s">
        <v>78</v>
      </c>
      <c r="C263" s="36"/>
      <c r="D263" s="37"/>
      <c r="E263" s="37"/>
      <c r="F263" s="38" t="s">
        <v>22</v>
      </c>
      <c r="G263" s="44">
        <v>512340265.92010564</v>
      </c>
      <c r="H263" s="39">
        <v>0</v>
      </c>
      <c r="I263" s="39">
        <v>0</v>
      </c>
      <c r="J263" s="39">
        <v>0</v>
      </c>
      <c r="K263" s="39">
        <v>0</v>
      </c>
      <c r="L263" s="39">
        <v>0</v>
      </c>
      <c r="M263" s="39">
        <v>205790492.52883893</v>
      </c>
      <c r="N263" s="39">
        <v>211337863.6240049</v>
      </c>
      <c r="O263" s="39">
        <v>293279299.17348808</v>
      </c>
      <c r="P263" s="39">
        <v>0</v>
      </c>
      <c r="Q263" s="39">
        <v>0</v>
      </c>
      <c r="R263" s="39">
        <v>0</v>
      </c>
      <c r="S263" s="39">
        <v>0</v>
      </c>
      <c r="T263" s="39">
        <v>0</v>
      </c>
      <c r="U263" s="39">
        <v>0</v>
      </c>
      <c r="V263" s="39">
        <v>0</v>
      </c>
      <c r="W263" s="39">
        <v>0</v>
      </c>
      <c r="X263" s="39">
        <v>0</v>
      </c>
      <c r="Y263" s="39">
        <v>0</v>
      </c>
      <c r="Z263" s="39">
        <v>0</v>
      </c>
      <c r="AA263" s="39">
        <v>0</v>
      </c>
    </row>
    <row r="264" spans="2:27" x14ac:dyDescent="0.2">
      <c r="B264" s="36" t="s">
        <v>79</v>
      </c>
      <c r="C264" s="36"/>
      <c r="D264" s="37"/>
      <c r="E264" s="37"/>
      <c r="F264" s="38" t="s">
        <v>22</v>
      </c>
      <c r="G264" s="44">
        <v>232265366.42953762</v>
      </c>
      <c r="H264" s="39">
        <v>0</v>
      </c>
      <c r="I264" s="39">
        <v>0</v>
      </c>
      <c r="J264" s="39">
        <v>0</v>
      </c>
      <c r="K264" s="39">
        <v>0</v>
      </c>
      <c r="L264" s="39">
        <v>0</v>
      </c>
      <c r="M264" s="39">
        <v>0</v>
      </c>
      <c r="N264" s="39">
        <v>42267572.724800974</v>
      </c>
      <c r="O264" s="39">
        <v>293279299.17348808</v>
      </c>
      <c r="P264" s="39">
        <v>0</v>
      </c>
      <c r="Q264" s="39">
        <v>0</v>
      </c>
      <c r="R264" s="39">
        <v>0</v>
      </c>
      <c r="S264" s="39">
        <v>0</v>
      </c>
      <c r="T264" s="39">
        <v>0</v>
      </c>
      <c r="U264" s="39">
        <v>0</v>
      </c>
      <c r="V264" s="39">
        <v>0</v>
      </c>
      <c r="W264" s="39">
        <v>0</v>
      </c>
      <c r="X264" s="39">
        <v>0</v>
      </c>
      <c r="Y264" s="39">
        <v>0</v>
      </c>
      <c r="Z264" s="39">
        <v>0</v>
      </c>
      <c r="AA264" s="39">
        <v>0</v>
      </c>
    </row>
    <row r="265" spans="2:27" x14ac:dyDescent="0.2">
      <c r="B265" s="36" t="s">
        <v>80</v>
      </c>
      <c r="C265" s="36"/>
      <c r="D265" s="37"/>
      <c r="E265" s="37"/>
      <c r="F265" s="38" t="s">
        <v>22</v>
      </c>
      <c r="G265" s="44">
        <v>293574128.41098964</v>
      </c>
      <c r="H265" s="39">
        <v>0</v>
      </c>
      <c r="I265" s="39">
        <v>0</v>
      </c>
      <c r="J265" s="39">
        <v>0</v>
      </c>
      <c r="K265" s="39">
        <v>0</v>
      </c>
      <c r="L265" s="39">
        <v>0</v>
      </c>
      <c r="M265" s="39">
        <v>0</v>
      </c>
      <c r="N265" s="39">
        <v>126802718.17440294</v>
      </c>
      <c r="O265" s="39">
        <v>293279299.17348808</v>
      </c>
      <c r="P265" s="39">
        <v>0</v>
      </c>
      <c r="Q265" s="39">
        <v>0</v>
      </c>
      <c r="R265" s="39">
        <v>0</v>
      </c>
      <c r="S265" s="39">
        <v>0</v>
      </c>
      <c r="T265" s="39">
        <v>0</v>
      </c>
      <c r="U265" s="39">
        <v>0</v>
      </c>
      <c r="V265" s="39">
        <v>0</v>
      </c>
      <c r="W265" s="39">
        <v>0</v>
      </c>
      <c r="X265" s="39">
        <v>0</v>
      </c>
      <c r="Y265" s="39">
        <v>0</v>
      </c>
      <c r="Z265" s="39">
        <v>0</v>
      </c>
      <c r="AA265" s="39">
        <v>0</v>
      </c>
    </row>
    <row r="266" spans="2:27" x14ac:dyDescent="0.2">
      <c r="B266" s="36" t="s">
        <v>81</v>
      </c>
      <c r="C266" s="36"/>
      <c r="D266" s="37"/>
      <c r="E266" s="37"/>
      <c r="F266" s="38" t="s">
        <v>22</v>
      </c>
      <c r="G266" s="44">
        <v>324228509.4017157</v>
      </c>
      <c r="H266" s="39">
        <v>0</v>
      </c>
      <c r="I266" s="39">
        <v>0</v>
      </c>
      <c r="J266" s="39">
        <v>0</v>
      </c>
      <c r="K266" s="39">
        <v>0</v>
      </c>
      <c r="L266" s="39">
        <v>0</v>
      </c>
      <c r="M266" s="39">
        <v>0</v>
      </c>
      <c r="N266" s="39">
        <v>169070290.89920393</v>
      </c>
      <c r="O266" s="39">
        <v>293279299.17348808</v>
      </c>
      <c r="P266" s="39">
        <v>0</v>
      </c>
      <c r="Q266" s="39">
        <v>0</v>
      </c>
      <c r="R266" s="39">
        <v>0</v>
      </c>
      <c r="S266" s="39">
        <v>0</v>
      </c>
      <c r="T266" s="39">
        <v>0</v>
      </c>
      <c r="U266" s="39">
        <v>0</v>
      </c>
      <c r="V266" s="39">
        <v>0</v>
      </c>
      <c r="W266" s="39">
        <v>0</v>
      </c>
      <c r="X266" s="39">
        <v>0</v>
      </c>
      <c r="Y266" s="39">
        <v>0</v>
      </c>
      <c r="Z266" s="39">
        <v>0</v>
      </c>
      <c r="AA266" s="39">
        <v>0</v>
      </c>
    </row>
    <row r="267" spans="2:27" x14ac:dyDescent="0.2">
      <c r="B267" s="36" t="s">
        <v>82</v>
      </c>
      <c r="C267" s="36"/>
      <c r="D267" s="37"/>
      <c r="E267" s="37"/>
      <c r="F267" s="38" t="s">
        <v>22</v>
      </c>
      <c r="G267" s="44">
        <v>232265366.42953762</v>
      </c>
      <c r="H267" s="39">
        <v>0</v>
      </c>
      <c r="I267" s="39">
        <v>0</v>
      </c>
      <c r="J267" s="39">
        <v>0</v>
      </c>
      <c r="K267" s="39">
        <v>0</v>
      </c>
      <c r="L267" s="39">
        <v>0</v>
      </c>
      <c r="M267" s="39">
        <v>0</v>
      </c>
      <c r="N267" s="39">
        <v>42267572.724800974</v>
      </c>
      <c r="O267" s="39">
        <v>293279299.17348808</v>
      </c>
      <c r="P267" s="39">
        <v>0</v>
      </c>
      <c r="Q267" s="39">
        <v>0</v>
      </c>
      <c r="R267" s="39">
        <v>0</v>
      </c>
      <c r="S267" s="39">
        <v>0</v>
      </c>
      <c r="T267" s="39">
        <v>0</v>
      </c>
      <c r="U267" s="39">
        <v>0</v>
      </c>
      <c r="V267" s="39">
        <v>0</v>
      </c>
      <c r="W267" s="39">
        <v>0</v>
      </c>
      <c r="X267" s="39">
        <v>0</v>
      </c>
      <c r="Y267" s="39">
        <v>0</v>
      </c>
      <c r="Z267" s="39">
        <v>0</v>
      </c>
      <c r="AA267" s="39">
        <v>0</v>
      </c>
    </row>
    <row r="268" spans="2:27" x14ac:dyDescent="0.2">
      <c r="B268" s="36" t="s">
        <v>83</v>
      </c>
      <c r="C268" s="36"/>
      <c r="D268" s="37"/>
      <c r="E268" s="37"/>
      <c r="F268" s="38" t="s">
        <v>22</v>
      </c>
      <c r="G268" s="44">
        <v>552573345.65014756</v>
      </c>
      <c r="H268" s="39">
        <v>0</v>
      </c>
      <c r="I268" s="39">
        <v>0</v>
      </c>
      <c r="J268" s="39">
        <v>0</v>
      </c>
      <c r="K268" s="39">
        <v>0</v>
      </c>
      <c r="L268" s="39">
        <v>49841730.940137081</v>
      </c>
      <c r="M268" s="39">
        <v>205790492.52883893</v>
      </c>
      <c r="N268" s="39">
        <v>211337863.6240049</v>
      </c>
      <c r="O268" s="39">
        <v>293279299.17348808</v>
      </c>
      <c r="P268" s="39">
        <v>0</v>
      </c>
      <c r="Q268" s="39">
        <v>0</v>
      </c>
      <c r="R268" s="39">
        <v>0</v>
      </c>
      <c r="S268" s="39">
        <v>0</v>
      </c>
      <c r="T268" s="39">
        <v>0</v>
      </c>
      <c r="U268" s="39">
        <v>0</v>
      </c>
      <c r="V268" s="39">
        <v>0</v>
      </c>
      <c r="W268" s="39">
        <v>0</v>
      </c>
      <c r="X268" s="39">
        <v>0</v>
      </c>
      <c r="Y268" s="39">
        <v>0</v>
      </c>
      <c r="Z268" s="39">
        <v>0</v>
      </c>
      <c r="AA268" s="39">
        <v>0</v>
      </c>
    </row>
    <row r="269" spans="2:27" x14ac:dyDescent="0.2">
      <c r="B269" s="36" t="s">
        <v>84</v>
      </c>
      <c r="C269" s="36"/>
      <c r="D269" s="37"/>
      <c r="E269" s="37"/>
      <c r="F269" s="38" t="s">
        <v>22</v>
      </c>
      <c r="G269" s="44">
        <v>552573345.65014756</v>
      </c>
      <c r="H269" s="39">
        <v>0</v>
      </c>
      <c r="I269" s="39">
        <v>0</v>
      </c>
      <c r="J269" s="39">
        <v>0</v>
      </c>
      <c r="K269" s="39">
        <v>0</v>
      </c>
      <c r="L269" s="39">
        <v>49841730.940137081</v>
      </c>
      <c r="M269" s="39">
        <v>205790492.52883893</v>
      </c>
      <c r="N269" s="39">
        <v>211337863.6240049</v>
      </c>
      <c r="O269" s="39">
        <v>293279299.17348808</v>
      </c>
      <c r="P269" s="39">
        <v>0</v>
      </c>
      <c r="Q269" s="39">
        <v>0</v>
      </c>
      <c r="R269" s="39">
        <v>0</v>
      </c>
      <c r="S269" s="39">
        <v>0</v>
      </c>
      <c r="T269" s="39">
        <v>0</v>
      </c>
      <c r="U269" s="39">
        <v>0</v>
      </c>
      <c r="V269" s="39">
        <v>0</v>
      </c>
      <c r="W269" s="39">
        <v>0</v>
      </c>
      <c r="X269" s="39">
        <v>0</v>
      </c>
      <c r="Y269" s="39">
        <v>0</v>
      </c>
      <c r="Z269" s="39">
        <v>0</v>
      </c>
      <c r="AA269" s="39">
        <v>0</v>
      </c>
    </row>
    <row r="270" spans="2:27" x14ac:dyDescent="0.2">
      <c r="B270" s="36" t="s">
        <v>85</v>
      </c>
      <c r="C270" s="36"/>
      <c r="D270" s="37"/>
      <c r="E270" s="37"/>
      <c r="F270" s="38" t="s">
        <v>22</v>
      </c>
      <c r="G270" s="44">
        <v>552573345.65014756</v>
      </c>
      <c r="H270" s="39">
        <v>0</v>
      </c>
      <c r="I270" s="39">
        <v>0</v>
      </c>
      <c r="J270" s="39">
        <v>0</v>
      </c>
      <c r="K270" s="39">
        <v>0</v>
      </c>
      <c r="L270" s="39">
        <v>49841730.940137081</v>
      </c>
      <c r="M270" s="39">
        <v>205790492.52883893</v>
      </c>
      <c r="N270" s="39">
        <v>211337863.6240049</v>
      </c>
      <c r="O270" s="39">
        <v>293279299.17348808</v>
      </c>
      <c r="P270" s="39">
        <v>0</v>
      </c>
      <c r="Q270" s="39">
        <v>0</v>
      </c>
      <c r="R270" s="39">
        <v>0</v>
      </c>
      <c r="S270" s="39">
        <v>0</v>
      </c>
      <c r="T270" s="39">
        <v>0</v>
      </c>
      <c r="U270" s="39">
        <v>0</v>
      </c>
      <c r="V270" s="39">
        <v>0</v>
      </c>
      <c r="W270" s="39">
        <v>0</v>
      </c>
      <c r="X270" s="39">
        <v>0</v>
      </c>
      <c r="Y270" s="39">
        <v>0</v>
      </c>
      <c r="Z270" s="39">
        <v>0</v>
      </c>
      <c r="AA270" s="39">
        <v>0</v>
      </c>
    </row>
    <row r="271" spans="2:27" x14ac:dyDescent="0.2">
      <c r="B271" s="36" t="s">
        <v>101</v>
      </c>
      <c r="C271" s="36"/>
      <c r="D271" s="37"/>
      <c r="E271" s="37"/>
      <c r="F271" s="38" t="s">
        <v>22</v>
      </c>
      <c r="G271" s="44"/>
      <c r="H271" s="39" t="s">
        <v>179</v>
      </c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</row>
    <row r="272" spans="2:27" x14ac:dyDescent="0.2">
      <c r="B272" s="36" t="s">
        <v>102</v>
      </c>
      <c r="C272" s="36"/>
      <c r="D272" s="37"/>
      <c r="E272" s="37"/>
      <c r="F272" s="38" t="s">
        <v>22</v>
      </c>
      <c r="G272" s="44"/>
      <c r="H272" s="39" t="s">
        <v>179</v>
      </c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</row>
    <row r="274" spans="2:27" ht="15" x14ac:dyDescent="0.25">
      <c r="B274" s="31" t="s">
        <v>4</v>
      </c>
      <c r="C274" s="31"/>
      <c r="D274" s="9"/>
      <c r="E274" s="9"/>
      <c r="F274" s="32"/>
      <c r="G274" s="43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</row>
    <row r="275" spans="2:27" ht="15" x14ac:dyDescent="0.25">
      <c r="B275" s="33" t="s">
        <v>21</v>
      </c>
      <c r="C275" s="33"/>
      <c r="D275" s="33"/>
      <c r="E275" s="33"/>
      <c r="F275" s="34" t="s">
        <v>13</v>
      </c>
      <c r="G275" s="35" t="s">
        <v>41</v>
      </c>
      <c r="H275" s="35">
        <v>2022</v>
      </c>
      <c r="I275" s="35">
        <v>2023</v>
      </c>
      <c r="J275" s="35">
        <v>2024</v>
      </c>
      <c r="K275" s="35">
        <v>2025</v>
      </c>
      <c r="L275" s="35">
        <v>2026</v>
      </c>
      <c r="M275" s="35">
        <v>2027</v>
      </c>
      <c r="N275" s="35">
        <v>2028</v>
      </c>
      <c r="O275" s="35">
        <v>2029</v>
      </c>
      <c r="P275" s="35">
        <v>2030</v>
      </c>
      <c r="Q275" s="35">
        <v>2031</v>
      </c>
      <c r="R275" s="35">
        <v>2032</v>
      </c>
      <c r="S275" s="35">
        <v>2033</v>
      </c>
      <c r="T275" s="35">
        <v>2034</v>
      </c>
      <c r="U275" s="35">
        <v>2035</v>
      </c>
      <c r="V275" s="35">
        <v>2036</v>
      </c>
      <c r="W275" s="35">
        <v>2037</v>
      </c>
      <c r="X275" s="35">
        <v>2038</v>
      </c>
      <c r="Y275" s="35">
        <v>2039</v>
      </c>
      <c r="Z275" s="35">
        <v>2040</v>
      </c>
      <c r="AA275" s="35">
        <v>2041</v>
      </c>
    </row>
    <row r="276" spans="2:27" x14ac:dyDescent="0.2">
      <c r="B276" s="36" t="s">
        <v>77</v>
      </c>
      <c r="C276" s="36"/>
      <c r="D276" s="37"/>
      <c r="E276" s="37"/>
      <c r="F276" s="38" t="s">
        <v>22</v>
      </c>
      <c r="G276" s="44">
        <v>0</v>
      </c>
      <c r="H276" s="39">
        <v>0</v>
      </c>
      <c r="I276" s="39">
        <v>0</v>
      </c>
      <c r="J276" s="39">
        <v>0</v>
      </c>
      <c r="K276" s="39">
        <v>0</v>
      </c>
      <c r="L276" s="39">
        <v>0</v>
      </c>
      <c r="M276" s="39">
        <v>0</v>
      </c>
      <c r="N276" s="39">
        <v>0</v>
      </c>
      <c r="O276" s="39">
        <v>0</v>
      </c>
      <c r="P276" s="39">
        <v>0</v>
      </c>
      <c r="Q276" s="39">
        <v>0</v>
      </c>
      <c r="R276" s="39">
        <v>0</v>
      </c>
      <c r="S276" s="39">
        <v>0</v>
      </c>
      <c r="T276" s="39">
        <v>0</v>
      </c>
      <c r="U276" s="39">
        <v>0</v>
      </c>
      <c r="V276" s="39">
        <v>0</v>
      </c>
      <c r="W276" s="39">
        <v>0</v>
      </c>
      <c r="X276" s="39">
        <v>0</v>
      </c>
      <c r="Y276" s="39">
        <v>0</v>
      </c>
      <c r="Z276" s="39">
        <v>0</v>
      </c>
      <c r="AA276" s="39">
        <v>0</v>
      </c>
    </row>
    <row r="277" spans="2:27" x14ac:dyDescent="0.2">
      <c r="B277" s="36" t="s">
        <v>78</v>
      </c>
      <c r="C277" s="36"/>
      <c r="D277" s="37"/>
      <c r="E277" s="37"/>
      <c r="F277" s="38" t="s">
        <v>22</v>
      </c>
      <c r="G277" s="44">
        <v>0</v>
      </c>
      <c r="H277" s="39">
        <v>0</v>
      </c>
      <c r="I277" s="39">
        <v>0</v>
      </c>
      <c r="J277" s="39">
        <v>0</v>
      </c>
      <c r="K277" s="39">
        <v>0</v>
      </c>
      <c r="L277" s="39">
        <v>0</v>
      </c>
      <c r="M277" s="39">
        <v>0</v>
      </c>
      <c r="N277" s="39">
        <v>0</v>
      </c>
      <c r="O277" s="39">
        <v>0</v>
      </c>
      <c r="P277" s="39">
        <v>0</v>
      </c>
      <c r="Q277" s="39">
        <v>0</v>
      </c>
      <c r="R277" s="39">
        <v>0</v>
      </c>
      <c r="S277" s="39">
        <v>0</v>
      </c>
      <c r="T277" s="39">
        <v>0</v>
      </c>
      <c r="U277" s="39">
        <v>0</v>
      </c>
      <c r="V277" s="39">
        <v>0</v>
      </c>
      <c r="W277" s="39">
        <v>0</v>
      </c>
      <c r="X277" s="39">
        <v>0</v>
      </c>
      <c r="Y277" s="39">
        <v>0</v>
      </c>
      <c r="Z277" s="39">
        <v>0</v>
      </c>
      <c r="AA277" s="39">
        <v>0</v>
      </c>
    </row>
    <row r="278" spans="2:27" x14ac:dyDescent="0.2">
      <c r="B278" s="36" t="s">
        <v>79</v>
      </c>
      <c r="C278" s="36"/>
      <c r="D278" s="37"/>
      <c r="E278" s="37"/>
      <c r="F278" s="38" t="s">
        <v>22</v>
      </c>
      <c r="G278" s="44">
        <v>0</v>
      </c>
      <c r="H278" s="39">
        <v>0</v>
      </c>
      <c r="I278" s="39">
        <v>0</v>
      </c>
      <c r="J278" s="39">
        <v>0</v>
      </c>
      <c r="K278" s="39">
        <v>0</v>
      </c>
      <c r="L278" s="39">
        <v>0</v>
      </c>
      <c r="M278" s="39">
        <v>0</v>
      </c>
      <c r="N278" s="39">
        <v>0</v>
      </c>
      <c r="O278" s="39">
        <v>0</v>
      </c>
      <c r="P278" s="39">
        <v>0</v>
      </c>
      <c r="Q278" s="39">
        <v>0</v>
      </c>
      <c r="R278" s="39">
        <v>0</v>
      </c>
      <c r="S278" s="39">
        <v>0</v>
      </c>
      <c r="T278" s="39">
        <v>0</v>
      </c>
      <c r="U278" s="39">
        <v>0</v>
      </c>
      <c r="V278" s="39">
        <v>0</v>
      </c>
      <c r="W278" s="39">
        <v>0</v>
      </c>
      <c r="X278" s="39">
        <v>0</v>
      </c>
      <c r="Y278" s="39">
        <v>0</v>
      </c>
      <c r="Z278" s="39">
        <v>0</v>
      </c>
      <c r="AA278" s="39">
        <v>0</v>
      </c>
    </row>
    <row r="279" spans="2:27" x14ac:dyDescent="0.2">
      <c r="B279" s="36" t="s">
        <v>80</v>
      </c>
      <c r="C279" s="36"/>
      <c r="D279" s="37"/>
      <c r="E279" s="37"/>
      <c r="F279" s="38" t="s">
        <v>22</v>
      </c>
      <c r="G279" s="44">
        <v>0</v>
      </c>
      <c r="H279" s="39">
        <v>0</v>
      </c>
      <c r="I279" s="39">
        <v>0</v>
      </c>
      <c r="J279" s="39">
        <v>0</v>
      </c>
      <c r="K279" s="39">
        <v>0</v>
      </c>
      <c r="L279" s="39">
        <v>0</v>
      </c>
      <c r="M279" s="39">
        <v>0</v>
      </c>
      <c r="N279" s="39">
        <v>0</v>
      </c>
      <c r="O279" s="39">
        <v>0</v>
      </c>
      <c r="P279" s="39">
        <v>0</v>
      </c>
      <c r="Q279" s="39">
        <v>0</v>
      </c>
      <c r="R279" s="39">
        <v>0</v>
      </c>
      <c r="S279" s="39">
        <v>0</v>
      </c>
      <c r="T279" s="39">
        <v>0</v>
      </c>
      <c r="U279" s="39">
        <v>0</v>
      </c>
      <c r="V279" s="39">
        <v>0</v>
      </c>
      <c r="W279" s="39">
        <v>0</v>
      </c>
      <c r="X279" s="39">
        <v>0</v>
      </c>
      <c r="Y279" s="39">
        <v>0</v>
      </c>
      <c r="Z279" s="39">
        <v>0</v>
      </c>
      <c r="AA279" s="39">
        <v>0</v>
      </c>
    </row>
    <row r="280" spans="2:27" x14ac:dyDescent="0.2">
      <c r="B280" s="36" t="s">
        <v>81</v>
      </c>
      <c r="C280" s="36"/>
      <c r="D280" s="37"/>
      <c r="E280" s="37"/>
      <c r="F280" s="38" t="s">
        <v>22</v>
      </c>
      <c r="G280" s="44">
        <v>0</v>
      </c>
      <c r="H280" s="39">
        <v>0</v>
      </c>
      <c r="I280" s="39">
        <v>0</v>
      </c>
      <c r="J280" s="39">
        <v>0</v>
      </c>
      <c r="K280" s="39">
        <v>0</v>
      </c>
      <c r="L280" s="39">
        <v>0</v>
      </c>
      <c r="M280" s="39">
        <v>0</v>
      </c>
      <c r="N280" s="39">
        <v>0</v>
      </c>
      <c r="O280" s="39">
        <v>0</v>
      </c>
      <c r="P280" s="39">
        <v>0</v>
      </c>
      <c r="Q280" s="39">
        <v>0</v>
      </c>
      <c r="R280" s="39">
        <v>0</v>
      </c>
      <c r="S280" s="39">
        <v>0</v>
      </c>
      <c r="T280" s="39">
        <v>0</v>
      </c>
      <c r="U280" s="39">
        <v>0</v>
      </c>
      <c r="V280" s="39">
        <v>0</v>
      </c>
      <c r="W280" s="39">
        <v>0</v>
      </c>
      <c r="X280" s="39">
        <v>0</v>
      </c>
      <c r="Y280" s="39">
        <v>0</v>
      </c>
      <c r="Z280" s="39">
        <v>0</v>
      </c>
      <c r="AA280" s="39">
        <v>0</v>
      </c>
    </row>
    <row r="281" spans="2:27" x14ac:dyDescent="0.2">
      <c r="B281" s="36" t="s">
        <v>82</v>
      </c>
      <c r="C281" s="36"/>
      <c r="D281" s="37"/>
      <c r="E281" s="37"/>
      <c r="F281" s="38" t="s">
        <v>22</v>
      </c>
      <c r="G281" s="44">
        <v>0</v>
      </c>
      <c r="H281" s="39">
        <v>0</v>
      </c>
      <c r="I281" s="39">
        <v>0</v>
      </c>
      <c r="J281" s="39">
        <v>0</v>
      </c>
      <c r="K281" s="39">
        <v>0</v>
      </c>
      <c r="L281" s="39">
        <v>0</v>
      </c>
      <c r="M281" s="39">
        <v>0</v>
      </c>
      <c r="N281" s="39">
        <v>0</v>
      </c>
      <c r="O281" s="39">
        <v>0</v>
      </c>
      <c r="P281" s="39">
        <v>0</v>
      </c>
      <c r="Q281" s="39">
        <v>0</v>
      </c>
      <c r="R281" s="39">
        <v>0</v>
      </c>
      <c r="S281" s="39">
        <v>0</v>
      </c>
      <c r="T281" s="39">
        <v>0</v>
      </c>
      <c r="U281" s="39">
        <v>0</v>
      </c>
      <c r="V281" s="39">
        <v>0</v>
      </c>
      <c r="W281" s="39">
        <v>0</v>
      </c>
      <c r="X281" s="39">
        <v>0</v>
      </c>
      <c r="Y281" s="39">
        <v>0</v>
      </c>
      <c r="Z281" s="39">
        <v>0</v>
      </c>
      <c r="AA281" s="39">
        <v>0</v>
      </c>
    </row>
    <row r="282" spans="2:27" x14ac:dyDescent="0.2">
      <c r="B282" s="36" t="s">
        <v>83</v>
      </c>
      <c r="C282" s="36"/>
      <c r="D282" s="37"/>
      <c r="E282" s="37"/>
      <c r="F282" s="38" t="s">
        <v>22</v>
      </c>
      <c r="G282" s="44">
        <v>0</v>
      </c>
      <c r="H282" s="39">
        <v>0</v>
      </c>
      <c r="I282" s="39">
        <v>0</v>
      </c>
      <c r="J282" s="39">
        <v>0</v>
      </c>
      <c r="K282" s="39">
        <v>0</v>
      </c>
      <c r="L282" s="39">
        <v>0</v>
      </c>
      <c r="M282" s="39">
        <v>0</v>
      </c>
      <c r="N282" s="39">
        <v>0</v>
      </c>
      <c r="O282" s="39">
        <v>0</v>
      </c>
      <c r="P282" s="39">
        <v>0</v>
      </c>
      <c r="Q282" s="39">
        <v>0</v>
      </c>
      <c r="R282" s="39">
        <v>0</v>
      </c>
      <c r="S282" s="39">
        <v>0</v>
      </c>
      <c r="T282" s="39">
        <v>0</v>
      </c>
      <c r="U282" s="39">
        <v>0</v>
      </c>
      <c r="V282" s="39">
        <v>0</v>
      </c>
      <c r="W282" s="39">
        <v>0</v>
      </c>
      <c r="X282" s="39">
        <v>0</v>
      </c>
      <c r="Y282" s="39">
        <v>0</v>
      </c>
      <c r="Z282" s="39">
        <v>0</v>
      </c>
      <c r="AA282" s="39">
        <v>0</v>
      </c>
    </row>
    <row r="283" spans="2:27" x14ac:dyDescent="0.2">
      <c r="B283" s="36" t="s">
        <v>84</v>
      </c>
      <c r="C283" s="36"/>
      <c r="D283" s="37"/>
      <c r="E283" s="37"/>
      <c r="F283" s="38" t="s">
        <v>22</v>
      </c>
      <c r="G283" s="44">
        <v>0</v>
      </c>
      <c r="H283" s="39">
        <v>0</v>
      </c>
      <c r="I283" s="39">
        <v>0</v>
      </c>
      <c r="J283" s="39">
        <v>0</v>
      </c>
      <c r="K283" s="39">
        <v>0</v>
      </c>
      <c r="L283" s="39">
        <v>0</v>
      </c>
      <c r="M283" s="39">
        <v>0</v>
      </c>
      <c r="N283" s="39">
        <v>0</v>
      </c>
      <c r="O283" s="39">
        <v>0</v>
      </c>
      <c r="P283" s="39">
        <v>0</v>
      </c>
      <c r="Q283" s="39">
        <v>0</v>
      </c>
      <c r="R283" s="39">
        <v>0</v>
      </c>
      <c r="S283" s="39">
        <v>0</v>
      </c>
      <c r="T283" s="39">
        <v>0</v>
      </c>
      <c r="U283" s="39">
        <v>0</v>
      </c>
      <c r="V283" s="39">
        <v>0</v>
      </c>
      <c r="W283" s="39">
        <v>0</v>
      </c>
      <c r="X283" s="39">
        <v>0</v>
      </c>
      <c r="Y283" s="39">
        <v>0</v>
      </c>
      <c r="Z283" s="39">
        <v>0</v>
      </c>
      <c r="AA283" s="39">
        <v>0</v>
      </c>
    </row>
    <row r="284" spans="2:27" x14ac:dyDescent="0.2">
      <c r="B284" s="36" t="s">
        <v>85</v>
      </c>
      <c r="C284" s="36"/>
      <c r="D284" s="37"/>
      <c r="E284" s="37"/>
      <c r="F284" s="38" t="s">
        <v>22</v>
      </c>
      <c r="G284" s="44">
        <v>0</v>
      </c>
      <c r="H284" s="39">
        <v>0</v>
      </c>
      <c r="I284" s="39">
        <v>0</v>
      </c>
      <c r="J284" s="39">
        <v>0</v>
      </c>
      <c r="K284" s="39">
        <v>0</v>
      </c>
      <c r="L284" s="39">
        <v>0</v>
      </c>
      <c r="M284" s="39">
        <v>0</v>
      </c>
      <c r="N284" s="39">
        <v>0</v>
      </c>
      <c r="O284" s="39">
        <v>0</v>
      </c>
      <c r="P284" s="39">
        <v>0</v>
      </c>
      <c r="Q284" s="39">
        <v>0</v>
      </c>
      <c r="R284" s="39">
        <v>0</v>
      </c>
      <c r="S284" s="39">
        <v>0</v>
      </c>
      <c r="T284" s="39">
        <v>0</v>
      </c>
      <c r="U284" s="39">
        <v>0</v>
      </c>
      <c r="V284" s="39">
        <v>0</v>
      </c>
      <c r="W284" s="39">
        <v>0</v>
      </c>
      <c r="X284" s="39">
        <v>0</v>
      </c>
      <c r="Y284" s="39">
        <v>0</v>
      </c>
      <c r="Z284" s="39">
        <v>0</v>
      </c>
      <c r="AA284" s="39">
        <v>0</v>
      </c>
    </row>
    <row r="285" spans="2:27" x14ac:dyDescent="0.2">
      <c r="B285" s="36" t="s">
        <v>101</v>
      </c>
      <c r="C285" s="36"/>
      <c r="D285" s="37"/>
      <c r="E285" s="37"/>
      <c r="F285" s="38" t="s">
        <v>22</v>
      </c>
      <c r="G285" s="44"/>
      <c r="H285" s="39" t="s">
        <v>179</v>
      </c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</row>
    <row r="286" spans="2:27" x14ac:dyDescent="0.2">
      <c r="B286" s="36" t="s">
        <v>102</v>
      </c>
      <c r="C286" s="36"/>
      <c r="D286" s="37"/>
      <c r="E286" s="37"/>
      <c r="F286" s="38" t="s">
        <v>22</v>
      </c>
      <c r="G286" s="44"/>
      <c r="H286" s="39" t="s">
        <v>179</v>
      </c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</row>
    <row r="288" spans="2:27" ht="15" x14ac:dyDescent="0.25">
      <c r="B288" s="31" t="s">
        <v>131</v>
      </c>
      <c r="C288" s="31"/>
      <c r="D288" s="9"/>
      <c r="E288" s="9"/>
      <c r="F288" s="32"/>
      <c r="G288" s="43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</row>
    <row r="289" spans="2:27" ht="15" x14ac:dyDescent="0.25">
      <c r="B289" s="33" t="s">
        <v>21</v>
      </c>
      <c r="C289" s="33"/>
      <c r="D289" s="33"/>
      <c r="E289" s="33"/>
      <c r="F289" s="34" t="s">
        <v>13</v>
      </c>
      <c r="G289" s="35" t="s">
        <v>41</v>
      </c>
      <c r="H289" s="35">
        <v>2022</v>
      </c>
      <c r="I289" s="35">
        <v>2023</v>
      </c>
      <c r="J289" s="35">
        <v>2024</v>
      </c>
      <c r="K289" s="35">
        <v>2025</v>
      </c>
      <c r="L289" s="35">
        <v>2026</v>
      </c>
      <c r="M289" s="35">
        <v>2027</v>
      </c>
      <c r="N289" s="35">
        <v>2028</v>
      </c>
      <c r="O289" s="35">
        <v>2029</v>
      </c>
      <c r="P289" s="35">
        <v>2030</v>
      </c>
      <c r="Q289" s="35">
        <v>2031</v>
      </c>
      <c r="R289" s="35">
        <v>2032</v>
      </c>
      <c r="S289" s="35">
        <v>2033</v>
      </c>
      <c r="T289" s="35">
        <v>2034</v>
      </c>
      <c r="U289" s="35">
        <v>2035</v>
      </c>
      <c r="V289" s="35">
        <v>2036</v>
      </c>
      <c r="W289" s="35">
        <v>2037</v>
      </c>
      <c r="X289" s="35">
        <v>2038</v>
      </c>
      <c r="Y289" s="35">
        <v>2039</v>
      </c>
      <c r="Z289" s="35">
        <v>2040</v>
      </c>
      <c r="AA289" s="35">
        <v>2041</v>
      </c>
    </row>
    <row r="290" spans="2:27" x14ac:dyDescent="0.2">
      <c r="B290" s="36" t="s">
        <v>77</v>
      </c>
      <c r="C290" s="36"/>
      <c r="D290" s="37"/>
      <c r="E290" s="37"/>
      <c r="F290" s="38" t="s">
        <v>22</v>
      </c>
      <c r="G290" s="44">
        <v>0</v>
      </c>
      <c r="H290" s="39">
        <v>0</v>
      </c>
      <c r="I290" s="39">
        <v>0</v>
      </c>
      <c r="J290" s="39">
        <v>0</v>
      </c>
      <c r="K290" s="39">
        <v>0</v>
      </c>
      <c r="L290" s="39">
        <v>0</v>
      </c>
      <c r="M290" s="39">
        <v>0</v>
      </c>
      <c r="N290" s="39">
        <v>0</v>
      </c>
      <c r="O290" s="39">
        <v>0</v>
      </c>
      <c r="P290" s="39">
        <v>0</v>
      </c>
      <c r="Q290" s="39">
        <v>0</v>
      </c>
      <c r="R290" s="39">
        <v>0</v>
      </c>
      <c r="S290" s="39">
        <v>0</v>
      </c>
      <c r="T290" s="39">
        <v>0</v>
      </c>
      <c r="U290" s="39">
        <v>0</v>
      </c>
      <c r="V290" s="39">
        <v>0</v>
      </c>
      <c r="W290" s="39">
        <v>0</v>
      </c>
      <c r="X290" s="39">
        <v>0</v>
      </c>
      <c r="Y290" s="39">
        <v>0</v>
      </c>
      <c r="Z290" s="39">
        <v>0</v>
      </c>
      <c r="AA290" s="39">
        <v>0</v>
      </c>
    </row>
    <row r="291" spans="2:27" x14ac:dyDescent="0.2">
      <c r="B291" s="36" t="s">
        <v>78</v>
      </c>
      <c r="C291" s="36"/>
      <c r="D291" s="37"/>
      <c r="E291" s="37"/>
      <c r="F291" s="38" t="s">
        <v>22</v>
      </c>
      <c r="G291" s="44">
        <v>0</v>
      </c>
      <c r="H291" s="39">
        <v>0</v>
      </c>
      <c r="I291" s="39">
        <v>0</v>
      </c>
      <c r="J291" s="39">
        <v>0</v>
      </c>
      <c r="K291" s="39">
        <v>0</v>
      </c>
      <c r="L291" s="39">
        <v>0</v>
      </c>
      <c r="M291" s="39">
        <v>0</v>
      </c>
      <c r="N291" s="39">
        <v>0</v>
      </c>
      <c r="O291" s="39">
        <v>0</v>
      </c>
      <c r="P291" s="39">
        <v>0</v>
      </c>
      <c r="Q291" s="39">
        <v>0</v>
      </c>
      <c r="R291" s="39">
        <v>0</v>
      </c>
      <c r="S291" s="39">
        <v>0</v>
      </c>
      <c r="T291" s="39">
        <v>0</v>
      </c>
      <c r="U291" s="39">
        <v>0</v>
      </c>
      <c r="V291" s="39">
        <v>0</v>
      </c>
      <c r="W291" s="39">
        <v>0</v>
      </c>
      <c r="X291" s="39">
        <v>0</v>
      </c>
      <c r="Y291" s="39">
        <v>0</v>
      </c>
      <c r="Z291" s="39">
        <v>0</v>
      </c>
      <c r="AA291" s="39">
        <v>0</v>
      </c>
    </row>
    <row r="292" spans="2:27" x14ac:dyDescent="0.2">
      <c r="B292" s="36" t="s">
        <v>79</v>
      </c>
      <c r="C292" s="36"/>
      <c r="D292" s="37"/>
      <c r="E292" s="37"/>
      <c r="F292" s="38" t="s">
        <v>22</v>
      </c>
      <c r="G292" s="44">
        <v>0</v>
      </c>
      <c r="H292" s="39">
        <v>0</v>
      </c>
      <c r="I292" s="39">
        <v>0</v>
      </c>
      <c r="J292" s="39">
        <v>0</v>
      </c>
      <c r="K292" s="39">
        <v>0</v>
      </c>
      <c r="L292" s="39">
        <v>0</v>
      </c>
      <c r="M292" s="39">
        <v>0</v>
      </c>
      <c r="N292" s="39">
        <v>0</v>
      </c>
      <c r="O292" s="39">
        <v>0</v>
      </c>
      <c r="P292" s="39">
        <v>0</v>
      </c>
      <c r="Q292" s="39">
        <v>0</v>
      </c>
      <c r="R292" s="39">
        <v>0</v>
      </c>
      <c r="S292" s="39">
        <v>0</v>
      </c>
      <c r="T292" s="39">
        <v>0</v>
      </c>
      <c r="U292" s="39">
        <v>0</v>
      </c>
      <c r="V292" s="39">
        <v>0</v>
      </c>
      <c r="W292" s="39">
        <v>0</v>
      </c>
      <c r="X292" s="39">
        <v>0</v>
      </c>
      <c r="Y292" s="39">
        <v>0</v>
      </c>
      <c r="Z292" s="39">
        <v>0</v>
      </c>
      <c r="AA292" s="39">
        <v>0</v>
      </c>
    </row>
    <row r="293" spans="2:27" x14ac:dyDescent="0.2">
      <c r="B293" s="36" t="s">
        <v>80</v>
      </c>
      <c r="C293" s="36"/>
      <c r="D293" s="37"/>
      <c r="E293" s="37"/>
      <c r="F293" s="38" t="s">
        <v>22</v>
      </c>
      <c r="G293" s="44">
        <v>593077.51445530122</v>
      </c>
      <c r="H293" s="39">
        <v>0</v>
      </c>
      <c r="I293" s="39">
        <v>0</v>
      </c>
      <c r="J293" s="39">
        <v>0</v>
      </c>
      <c r="K293" s="39">
        <v>0</v>
      </c>
      <c r="L293" s="39">
        <v>0</v>
      </c>
      <c r="M293" s="39">
        <v>0</v>
      </c>
      <c r="N293" s="39">
        <v>0</v>
      </c>
      <c r="O293" s="39">
        <v>7790.0429200797407</v>
      </c>
      <c r="P293" s="39">
        <v>7790.0429200797407</v>
      </c>
      <c r="Q293" s="39">
        <v>54530.300440558189</v>
      </c>
      <c r="R293" s="39">
        <v>54530.300440558189</v>
      </c>
      <c r="S293" s="39">
        <v>54530.300440558189</v>
      </c>
      <c r="T293" s="39">
        <v>54530.300440558189</v>
      </c>
      <c r="U293" s="39">
        <v>54530.300440558189</v>
      </c>
      <c r="V293" s="39">
        <v>140220.77256143535</v>
      </c>
      <c r="W293" s="39">
        <v>140220.77256143535</v>
      </c>
      <c r="X293" s="39">
        <v>140220.77256143535</v>
      </c>
      <c r="Y293" s="39">
        <v>140220.77256143535</v>
      </c>
      <c r="Z293" s="39">
        <v>140220.77256143535</v>
      </c>
      <c r="AA293" s="39">
        <v>366132.01724374783</v>
      </c>
    </row>
    <row r="294" spans="2:27" x14ac:dyDescent="0.2">
      <c r="B294" s="36" t="s">
        <v>81</v>
      </c>
      <c r="C294" s="36"/>
      <c r="D294" s="37"/>
      <c r="E294" s="37"/>
      <c r="F294" s="38" t="s">
        <v>22</v>
      </c>
      <c r="G294" s="44">
        <v>0</v>
      </c>
      <c r="H294" s="39">
        <v>0</v>
      </c>
      <c r="I294" s="39">
        <v>0</v>
      </c>
      <c r="J294" s="39">
        <v>0</v>
      </c>
      <c r="K294" s="39">
        <v>0</v>
      </c>
      <c r="L294" s="39">
        <v>0</v>
      </c>
      <c r="M294" s="39">
        <v>0</v>
      </c>
      <c r="N294" s="39">
        <v>0</v>
      </c>
      <c r="O294" s="39">
        <v>0</v>
      </c>
      <c r="P294" s="39">
        <v>0</v>
      </c>
      <c r="Q294" s="39">
        <v>0</v>
      </c>
      <c r="R294" s="39">
        <v>0</v>
      </c>
      <c r="S294" s="39">
        <v>0</v>
      </c>
      <c r="T294" s="39">
        <v>0</v>
      </c>
      <c r="U294" s="39">
        <v>0</v>
      </c>
      <c r="V294" s="39">
        <v>0</v>
      </c>
      <c r="W294" s="39">
        <v>0</v>
      </c>
      <c r="X294" s="39">
        <v>0</v>
      </c>
      <c r="Y294" s="39">
        <v>0</v>
      </c>
      <c r="Z294" s="39">
        <v>0</v>
      </c>
      <c r="AA294" s="39">
        <v>0</v>
      </c>
    </row>
    <row r="295" spans="2:27" x14ac:dyDescent="0.2">
      <c r="B295" s="36" t="s">
        <v>82</v>
      </c>
      <c r="C295" s="36"/>
      <c r="D295" s="37"/>
      <c r="E295" s="37"/>
      <c r="F295" s="38" t="s">
        <v>22</v>
      </c>
      <c r="G295" s="44">
        <v>0</v>
      </c>
      <c r="H295" s="39">
        <v>0</v>
      </c>
      <c r="I295" s="39">
        <v>0</v>
      </c>
      <c r="J295" s="39">
        <v>0</v>
      </c>
      <c r="K295" s="39">
        <v>0</v>
      </c>
      <c r="L295" s="39">
        <v>0</v>
      </c>
      <c r="M295" s="39">
        <v>0</v>
      </c>
      <c r="N295" s="39">
        <v>0</v>
      </c>
      <c r="O295" s="39">
        <v>0</v>
      </c>
      <c r="P295" s="39">
        <v>0</v>
      </c>
      <c r="Q295" s="39">
        <v>0</v>
      </c>
      <c r="R295" s="39">
        <v>0</v>
      </c>
      <c r="S295" s="39">
        <v>0</v>
      </c>
      <c r="T295" s="39">
        <v>0</v>
      </c>
      <c r="U295" s="39">
        <v>0</v>
      </c>
      <c r="V295" s="39">
        <v>0</v>
      </c>
      <c r="W295" s="39">
        <v>0</v>
      </c>
      <c r="X295" s="39">
        <v>0</v>
      </c>
      <c r="Y295" s="39">
        <v>0</v>
      </c>
      <c r="Z295" s="39">
        <v>0</v>
      </c>
      <c r="AA295" s="39">
        <v>0</v>
      </c>
    </row>
    <row r="296" spans="2:27" x14ac:dyDescent="0.2">
      <c r="B296" s="36" t="s">
        <v>83</v>
      </c>
      <c r="C296" s="36"/>
      <c r="D296" s="37"/>
      <c r="E296" s="37"/>
      <c r="F296" s="38" t="s">
        <v>22</v>
      </c>
      <c r="G296" s="44">
        <v>604687.64007822028</v>
      </c>
      <c r="H296" s="39">
        <v>0</v>
      </c>
      <c r="I296" s="39">
        <v>0</v>
      </c>
      <c r="J296" s="39">
        <v>0</v>
      </c>
      <c r="K296" s="39">
        <v>0</v>
      </c>
      <c r="L296" s="39">
        <v>0</v>
      </c>
      <c r="M296" s="39">
        <v>7790.0429200797407</v>
      </c>
      <c r="N296" s="39">
        <v>7790.0429200797407</v>
      </c>
      <c r="O296" s="39">
        <v>7790.0429200797407</v>
      </c>
      <c r="P296" s="39">
        <v>7790.0429200797407</v>
      </c>
      <c r="Q296" s="39">
        <v>54530.300440558189</v>
      </c>
      <c r="R296" s="39">
        <v>54530.300440558189</v>
      </c>
      <c r="S296" s="39">
        <v>54530.300440558189</v>
      </c>
      <c r="T296" s="39">
        <v>54530.300440558189</v>
      </c>
      <c r="U296" s="39">
        <v>54530.300440558189</v>
      </c>
      <c r="V296" s="39">
        <v>140220.77256143535</v>
      </c>
      <c r="W296" s="39">
        <v>140220.77256143535</v>
      </c>
      <c r="X296" s="39">
        <v>140220.77256143535</v>
      </c>
      <c r="Y296" s="39">
        <v>140220.77256143535</v>
      </c>
      <c r="Z296" s="39">
        <v>140220.77256143535</v>
      </c>
      <c r="AA296" s="39">
        <v>366132.01724374783</v>
      </c>
    </row>
    <row r="297" spans="2:27" x14ac:dyDescent="0.2">
      <c r="B297" s="36" t="s">
        <v>84</v>
      </c>
      <c r="C297" s="36"/>
      <c r="D297" s="37"/>
      <c r="E297" s="37"/>
      <c r="F297" s="38" t="s">
        <v>22</v>
      </c>
      <c r="G297" s="44">
        <v>604687.64007822028</v>
      </c>
      <c r="H297" s="39">
        <v>0</v>
      </c>
      <c r="I297" s="39">
        <v>0</v>
      </c>
      <c r="J297" s="39">
        <v>0</v>
      </c>
      <c r="K297" s="39">
        <v>0</v>
      </c>
      <c r="L297" s="39">
        <v>0</v>
      </c>
      <c r="M297" s="39">
        <v>7790.0429200797407</v>
      </c>
      <c r="N297" s="39">
        <v>7790.0429200797407</v>
      </c>
      <c r="O297" s="39">
        <v>7790.0429200797407</v>
      </c>
      <c r="P297" s="39">
        <v>7790.0429200797407</v>
      </c>
      <c r="Q297" s="39">
        <v>54530.300440558189</v>
      </c>
      <c r="R297" s="39">
        <v>54530.300440558189</v>
      </c>
      <c r="S297" s="39">
        <v>54530.300440558189</v>
      </c>
      <c r="T297" s="39">
        <v>54530.300440558189</v>
      </c>
      <c r="U297" s="39">
        <v>54530.300440558189</v>
      </c>
      <c r="V297" s="39">
        <v>140220.77256143535</v>
      </c>
      <c r="W297" s="39">
        <v>140220.77256143535</v>
      </c>
      <c r="X297" s="39">
        <v>140220.77256143535</v>
      </c>
      <c r="Y297" s="39">
        <v>140220.77256143535</v>
      </c>
      <c r="Z297" s="39">
        <v>140220.77256143535</v>
      </c>
      <c r="AA297" s="39">
        <v>366132.01724374783</v>
      </c>
    </row>
    <row r="298" spans="2:27" x14ac:dyDescent="0.2">
      <c r="B298" s="36" t="s">
        <v>85</v>
      </c>
      <c r="C298" s="36"/>
      <c r="D298" s="37"/>
      <c r="E298" s="37"/>
      <c r="F298" s="38" t="s">
        <v>22</v>
      </c>
      <c r="G298" s="44">
        <v>604687.64007822028</v>
      </c>
      <c r="H298" s="39">
        <v>0</v>
      </c>
      <c r="I298" s="39">
        <v>0</v>
      </c>
      <c r="J298" s="39">
        <v>0</v>
      </c>
      <c r="K298" s="39">
        <v>0</v>
      </c>
      <c r="L298" s="39">
        <v>0</v>
      </c>
      <c r="M298" s="39">
        <v>7790.0429200797407</v>
      </c>
      <c r="N298" s="39">
        <v>7790.0429200797407</v>
      </c>
      <c r="O298" s="39">
        <v>7790.0429200797407</v>
      </c>
      <c r="P298" s="39">
        <v>7790.0429200797407</v>
      </c>
      <c r="Q298" s="39">
        <v>54530.300440558189</v>
      </c>
      <c r="R298" s="39">
        <v>54530.300440558189</v>
      </c>
      <c r="S298" s="39">
        <v>54530.300440558189</v>
      </c>
      <c r="T298" s="39">
        <v>54530.300440558189</v>
      </c>
      <c r="U298" s="39">
        <v>54530.300440558189</v>
      </c>
      <c r="V298" s="39">
        <v>140220.77256143535</v>
      </c>
      <c r="W298" s="39">
        <v>140220.77256143535</v>
      </c>
      <c r="X298" s="39">
        <v>140220.77256143535</v>
      </c>
      <c r="Y298" s="39">
        <v>140220.77256143535</v>
      </c>
      <c r="Z298" s="39">
        <v>140220.77256143535</v>
      </c>
      <c r="AA298" s="39">
        <v>366132.01724374783</v>
      </c>
    </row>
    <row r="299" spans="2:27" x14ac:dyDescent="0.2">
      <c r="B299" s="36" t="s">
        <v>101</v>
      </c>
      <c r="C299" s="36"/>
      <c r="D299" s="37"/>
      <c r="E299" s="37"/>
      <c r="F299" s="38" t="s">
        <v>22</v>
      </c>
      <c r="G299" s="44"/>
      <c r="H299" s="39" t="s">
        <v>179</v>
      </c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</row>
    <row r="300" spans="2:27" x14ac:dyDescent="0.2">
      <c r="B300" s="36" t="s">
        <v>102</v>
      </c>
      <c r="C300" s="36"/>
      <c r="D300" s="37"/>
      <c r="E300" s="37"/>
      <c r="F300" s="38" t="s">
        <v>22</v>
      </c>
      <c r="G300" s="44"/>
      <c r="H300" s="39" t="s">
        <v>179</v>
      </c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</row>
    <row r="302" spans="2:27" ht="15" x14ac:dyDescent="0.25">
      <c r="B302" s="31" t="s">
        <v>133</v>
      </c>
      <c r="C302" s="31"/>
      <c r="D302" s="9"/>
      <c r="E302" s="9"/>
      <c r="F302" s="32"/>
      <c r="G302" s="43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</row>
    <row r="303" spans="2:27" ht="15" x14ac:dyDescent="0.25">
      <c r="B303" s="33" t="s">
        <v>21</v>
      </c>
      <c r="C303" s="33"/>
      <c r="D303" s="33"/>
      <c r="E303" s="33"/>
      <c r="F303" s="34" t="s">
        <v>13</v>
      </c>
      <c r="G303" s="35" t="s">
        <v>41</v>
      </c>
      <c r="H303" s="35">
        <v>2022</v>
      </c>
      <c r="I303" s="35">
        <v>2023</v>
      </c>
      <c r="J303" s="35">
        <v>2024</v>
      </c>
      <c r="K303" s="35">
        <v>2025</v>
      </c>
      <c r="L303" s="35">
        <v>2026</v>
      </c>
      <c r="M303" s="35">
        <v>2027</v>
      </c>
      <c r="N303" s="35">
        <v>2028</v>
      </c>
      <c r="O303" s="35">
        <v>2029</v>
      </c>
      <c r="P303" s="35">
        <v>2030</v>
      </c>
      <c r="Q303" s="35">
        <v>2031</v>
      </c>
      <c r="R303" s="35">
        <v>2032</v>
      </c>
      <c r="S303" s="35">
        <v>2033</v>
      </c>
      <c r="T303" s="35">
        <v>2034</v>
      </c>
      <c r="U303" s="35">
        <v>2035</v>
      </c>
      <c r="V303" s="35">
        <v>2036</v>
      </c>
      <c r="W303" s="35">
        <v>2037</v>
      </c>
      <c r="X303" s="35">
        <v>2038</v>
      </c>
      <c r="Y303" s="35">
        <v>2039</v>
      </c>
      <c r="Z303" s="35">
        <v>2040</v>
      </c>
      <c r="AA303" s="35">
        <v>2041</v>
      </c>
    </row>
    <row r="304" spans="2:27" x14ac:dyDescent="0.2">
      <c r="B304" s="36" t="s">
        <v>77</v>
      </c>
      <c r="C304" s="36"/>
      <c r="D304" s="37"/>
      <c r="E304" s="37"/>
      <c r="F304" s="38" t="s">
        <v>22</v>
      </c>
      <c r="G304" s="44">
        <v>0</v>
      </c>
      <c r="H304" s="39">
        <v>0</v>
      </c>
      <c r="I304" s="39">
        <v>0</v>
      </c>
      <c r="J304" s="39">
        <v>0</v>
      </c>
      <c r="K304" s="39">
        <v>0</v>
      </c>
      <c r="L304" s="39">
        <v>0</v>
      </c>
      <c r="M304" s="39">
        <v>0</v>
      </c>
      <c r="N304" s="39">
        <v>0</v>
      </c>
      <c r="O304" s="39">
        <v>0</v>
      </c>
      <c r="P304" s="39">
        <v>0</v>
      </c>
      <c r="Q304" s="39">
        <v>0</v>
      </c>
      <c r="R304" s="39">
        <v>0</v>
      </c>
      <c r="S304" s="39">
        <v>0</v>
      </c>
      <c r="T304" s="39">
        <v>0</v>
      </c>
      <c r="U304" s="39">
        <v>0</v>
      </c>
      <c r="V304" s="39">
        <v>0</v>
      </c>
      <c r="W304" s="39">
        <v>0</v>
      </c>
      <c r="X304" s="39">
        <v>0</v>
      </c>
      <c r="Y304" s="39">
        <v>0</v>
      </c>
      <c r="Z304" s="39">
        <v>0</v>
      </c>
      <c r="AA304" s="39">
        <v>0</v>
      </c>
    </row>
    <row r="305" spans="2:27" x14ac:dyDescent="0.2">
      <c r="B305" s="36" t="s">
        <v>78</v>
      </c>
      <c r="C305" s="36"/>
      <c r="D305" s="37"/>
      <c r="E305" s="37"/>
      <c r="F305" s="38" t="s">
        <v>22</v>
      </c>
      <c r="G305" s="44">
        <v>0</v>
      </c>
      <c r="H305" s="39">
        <v>0</v>
      </c>
      <c r="I305" s="39">
        <v>0</v>
      </c>
      <c r="J305" s="39">
        <v>0</v>
      </c>
      <c r="K305" s="39">
        <v>0</v>
      </c>
      <c r="L305" s="39">
        <v>0</v>
      </c>
      <c r="M305" s="39">
        <v>0</v>
      </c>
      <c r="N305" s="39">
        <v>0</v>
      </c>
      <c r="O305" s="39">
        <v>0</v>
      </c>
      <c r="P305" s="39">
        <v>0</v>
      </c>
      <c r="Q305" s="39">
        <v>0</v>
      </c>
      <c r="R305" s="39">
        <v>0</v>
      </c>
      <c r="S305" s="39">
        <v>0</v>
      </c>
      <c r="T305" s="39">
        <v>0</v>
      </c>
      <c r="U305" s="39">
        <v>0</v>
      </c>
      <c r="V305" s="39">
        <v>0</v>
      </c>
      <c r="W305" s="39">
        <v>0</v>
      </c>
      <c r="X305" s="39">
        <v>0</v>
      </c>
      <c r="Y305" s="39">
        <v>0</v>
      </c>
      <c r="Z305" s="39">
        <v>0</v>
      </c>
      <c r="AA305" s="39">
        <v>0</v>
      </c>
    </row>
    <row r="306" spans="2:27" x14ac:dyDescent="0.2">
      <c r="B306" s="36" t="s">
        <v>79</v>
      </c>
      <c r="C306" s="36"/>
      <c r="D306" s="37"/>
      <c r="E306" s="37"/>
      <c r="F306" s="38" t="s">
        <v>22</v>
      </c>
      <c r="G306" s="44">
        <v>0</v>
      </c>
      <c r="H306" s="39">
        <v>0</v>
      </c>
      <c r="I306" s="39">
        <v>0</v>
      </c>
      <c r="J306" s="39">
        <v>0</v>
      </c>
      <c r="K306" s="39">
        <v>0</v>
      </c>
      <c r="L306" s="39">
        <v>0</v>
      </c>
      <c r="M306" s="39">
        <v>0</v>
      </c>
      <c r="N306" s="39">
        <v>0</v>
      </c>
      <c r="O306" s="39">
        <v>0</v>
      </c>
      <c r="P306" s="39">
        <v>0</v>
      </c>
      <c r="Q306" s="39">
        <v>0</v>
      </c>
      <c r="R306" s="39">
        <v>0</v>
      </c>
      <c r="S306" s="39">
        <v>0</v>
      </c>
      <c r="T306" s="39">
        <v>0</v>
      </c>
      <c r="U306" s="39">
        <v>0</v>
      </c>
      <c r="V306" s="39">
        <v>0</v>
      </c>
      <c r="W306" s="39">
        <v>0</v>
      </c>
      <c r="X306" s="39">
        <v>0</v>
      </c>
      <c r="Y306" s="39">
        <v>0</v>
      </c>
      <c r="Z306" s="39">
        <v>0</v>
      </c>
      <c r="AA306" s="39">
        <v>0</v>
      </c>
    </row>
    <row r="307" spans="2:27" x14ac:dyDescent="0.2">
      <c r="B307" s="36" t="s">
        <v>80</v>
      </c>
      <c r="C307" s="36"/>
      <c r="D307" s="37"/>
      <c r="E307" s="37"/>
      <c r="F307" s="38" t="s">
        <v>22</v>
      </c>
      <c r="G307" s="44">
        <v>0</v>
      </c>
      <c r="H307" s="39">
        <v>0</v>
      </c>
      <c r="I307" s="39">
        <v>0</v>
      </c>
      <c r="J307" s="39">
        <v>0</v>
      </c>
      <c r="K307" s="39">
        <v>0</v>
      </c>
      <c r="L307" s="39">
        <v>0</v>
      </c>
      <c r="M307" s="39">
        <v>0</v>
      </c>
      <c r="N307" s="39">
        <v>0</v>
      </c>
      <c r="O307" s="39">
        <v>0</v>
      </c>
      <c r="P307" s="39">
        <v>0</v>
      </c>
      <c r="Q307" s="39">
        <v>0</v>
      </c>
      <c r="R307" s="39">
        <v>0</v>
      </c>
      <c r="S307" s="39">
        <v>0</v>
      </c>
      <c r="T307" s="39">
        <v>0</v>
      </c>
      <c r="U307" s="39">
        <v>0</v>
      </c>
      <c r="V307" s="39">
        <v>0</v>
      </c>
      <c r="W307" s="39">
        <v>0</v>
      </c>
      <c r="X307" s="39">
        <v>0</v>
      </c>
      <c r="Y307" s="39">
        <v>0</v>
      </c>
      <c r="Z307" s="39">
        <v>0</v>
      </c>
      <c r="AA307" s="39">
        <v>0</v>
      </c>
    </row>
    <row r="308" spans="2:27" x14ac:dyDescent="0.2">
      <c r="B308" s="36" t="s">
        <v>81</v>
      </c>
      <c r="C308" s="36"/>
      <c r="D308" s="37"/>
      <c r="E308" s="37"/>
      <c r="F308" s="38" t="s">
        <v>22</v>
      </c>
      <c r="G308" s="44">
        <v>0</v>
      </c>
      <c r="H308" s="39">
        <v>0</v>
      </c>
      <c r="I308" s="39">
        <v>0</v>
      </c>
      <c r="J308" s="39">
        <v>0</v>
      </c>
      <c r="K308" s="39">
        <v>0</v>
      </c>
      <c r="L308" s="39">
        <v>0</v>
      </c>
      <c r="M308" s="39">
        <v>0</v>
      </c>
      <c r="N308" s="39">
        <v>0</v>
      </c>
      <c r="O308" s="39">
        <v>0</v>
      </c>
      <c r="P308" s="39">
        <v>0</v>
      </c>
      <c r="Q308" s="39">
        <v>0</v>
      </c>
      <c r="R308" s="39">
        <v>0</v>
      </c>
      <c r="S308" s="39">
        <v>0</v>
      </c>
      <c r="T308" s="39">
        <v>0</v>
      </c>
      <c r="U308" s="39">
        <v>0</v>
      </c>
      <c r="V308" s="39">
        <v>0</v>
      </c>
      <c r="W308" s="39">
        <v>0</v>
      </c>
      <c r="X308" s="39">
        <v>0</v>
      </c>
      <c r="Y308" s="39">
        <v>0</v>
      </c>
      <c r="Z308" s="39">
        <v>0</v>
      </c>
      <c r="AA308" s="39">
        <v>0</v>
      </c>
    </row>
    <row r="309" spans="2:27" x14ac:dyDescent="0.2">
      <c r="B309" s="36" t="s">
        <v>82</v>
      </c>
      <c r="C309" s="36"/>
      <c r="D309" s="37"/>
      <c r="E309" s="37"/>
      <c r="F309" s="38" t="s">
        <v>22</v>
      </c>
      <c r="G309" s="44">
        <v>0</v>
      </c>
      <c r="H309" s="39">
        <v>0</v>
      </c>
      <c r="I309" s="39">
        <v>0</v>
      </c>
      <c r="J309" s="39">
        <v>0</v>
      </c>
      <c r="K309" s="39">
        <v>0</v>
      </c>
      <c r="L309" s="39">
        <v>0</v>
      </c>
      <c r="M309" s="39">
        <v>0</v>
      </c>
      <c r="N309" s="39">
        <v>0</v>
      </c>
      <c r="O309" s="39">
        <v>0</v>
      </c>
      <c r="P309" s="39">
        <v>0</v>
      </c>
      <c r="Q309" s="39">
        <v>0</v>
      </c>
      <c r="R309" s="39">
        <v>0</v>
      </c>
      <c r="S309" s="39">
        <v>0</v>
      </c>
      <c r="T309" s="39">
        <v>0</v>
      </c>
      <c r="U309" s="39">
        <v>0</v>
      </c>
      <c r="V309" s="39">
        <v>0</v>
      </c>
      <c r="W309" s="39">
        <v>0</v>
      </c>
      <c r="X309" s="39">
        <v>0</v>
      </c>
      <c r="Y309" s="39">
        <v>0</v>
      </c>
      <c r="Z309" s="39">
        <v>0</v>
      </c>
      <c r="AA309" s="39">
        <v>0</v>
      </c>
    </row>
    <row r="310" spans="2:27" x14ac:dyDescent="0.2">
      <c r="B310" s="36" t="s">
        <v>83</v>
      </c>
      <c r="C310" s="36"/>
      <c r="D310" s="37"/>
      <c r="E310" s="37"/>
      <c r="F310" s="38" t="s">
        <v>22</v>
      </c>
      <c r="G310" s="44">
        <v>0</v>
      </c>
      <c r="H310" s="39">
        <v>0</v>
      </c>
      <c r="I310" s="39">
        <v>0</v>
      </c>
      <c r="J310" s="39">
        <v>0</v>
      </c>
      <c r="K310" s="39">
        <v>0</v>
      </c>
      <c r="L310" s="39">
        <v>0</v>
      </c>
      <c r="M310" s="39">
        <v>0</v>
      </c>
      <c r="N310" s="39">
        <v>0</v>
      </c>
      <c r="O310" s="39">
        <v>0</v>
      </c>
      <c r="P310" s="39">
        <v>0</v>
      </c>
      <c r="Q310" s="39">
        <v>0</v>
      </c>
      <c r="R310" s="39">
        <v>0</v>
      </c>
      <c r="S310" s="39">
        <v>0</v>
      </c>
      <c r="T310" s="39">
        <v>0</v>
      </c>
      <c r="U310" s="39">
        <v>0</v>
      </c>
      <c r="V310" s="39">
        <v>0</v>
      </c>
      <c r="W310" s="39">
        <v>0</v>
      </c>
      <c r="X310" s="39">
        <v>0</v>
      </c>
      <c r="Y310" s="39">
        <v>0</v>
      </c>
      <c r="Z310" s="39">
        <v>0</v>
      </c>
      <c r="AA310" s="39">
        <v>0</v>
      </c>
    </row>
    <row r="311" spans="2:27" x14ac:dyDescent="0.2">
      <c r="B311" s="36" t="s">
        <v>84</v>
      </c>
      <c r="C311" s="36"/>
      <c r="D311" s="37"/>
      <c r="E311" s="37"/>
      <c r="F311" s="38" t="s">
        <v>22</v>
      </c>
      <c r="G311" s="44">
        <v>0</v>
      </c>
      <c r="H311" s="39">
        <v>0</v>
      </c>
      <c r="I311" s="39">
        <v>0</v>
      </c>
      <c r="J311" s="39">
        <v>0</v>
      </c>
      <c r="K311" s="39">
        <v>0</v>
      </c>
      <c r="L311" s="39">
        <v>0</v>
      </c>
      <c r="M311" s="39">
        <v>0</v>
      </c>
      <c r="N311" s="39">
        <v>0</v>
      </c>
      <c r="O311" s="39">
        <v>0</v>
      </c>
      <c r="P311" s="39">
        <v>0</v>
      </c>
      <c r="Q311" s="39">
        <v>0</v>
      </c>
      <c r="R311" s="39">
        <v>0</v>
      </c>
      <c r="S311" s="39">
        <v>0</v>
      </c>
      <c r="T311" s="39">
        <v>0</v>
      </c>
      <c r="U311" s="39">
        <v>0</v>
      </c>
      <c r="V311" s="39">
        <v>0</v>
      </c>
      <c r="W311" s="39">
        <v>0</v>
      </c>
      <c r="X311" s="39">
        <v>0</v>
      </c>
      <c r="Y311" s="39">
        <v>0</v>
      </c>
      <c r="Z311" s="39">
        <v>0</v>
      </c>
      <c r="AA311" s="39">
        <v>0</v>
      </c>
    </row>
    <row r="312" spans="2:27" x14ac:dyDescent="0.2">
      <c r="B312" s="36" t="s">
        <v>85</v>
      </c>
      <c r="C312" s="36"/>
      <c r="D312" s="37"/>
      <c r="E312" s="37"/>
      <c r="F312" s="38" t="s">
        <v>22</v>
      </c>
      <c r="G312" s="44">
        <v>0</v>
      </c>
      <c r="H312" s="39">
        <v>0</v>
      </c>
      <c r="I312" s="39">
        <v>0</v>
      </c>
      <c r="J312" s="39">
        <v>0</v>
      </c>
      <c r="K312" s="39">
        <v>0</v>
      </c>
      <c r="L312" s="39">
        <v>0</v>
      </c>
      <c r="M312" s="39">
        <v>0</v>
      </c>
      <c r="N312" s="39">
        <v>0</v>
      </c>
      <c r="O312" s="39">
        <v>0</v>
      </c>
      <c r="P312" s="39">
        <v>0</v>
      </c>
      <c r="Q312" s="39">
        <v>0</v>
      </c>
      <c r="R312" s="39">
        <v>0</v>
      </c>
      <c r="S312" s="39">
        <v>0</v>
      </c>
      <c r="T312" s="39">
        <v>0</v>
      </c>
      <c r="U312" s="39">
        <v>0</v>
      </c>
      <c r="V312" s="39">
        <v>0</v>
      </c>
      <c r="W312" s="39">
        <v>0</v>
      </c>
      <c r="X312" s="39">
        <v>0</v>
      </c>
      <c r="Y312" s="39">
        <v>0</v>
      </c>
      <c r="Z312" s="39">
        <v>0</v>
      </c>
      <c r="AA312" s="39">
        <v>0</v>
      </c>
    </row>
    <row r="313" spans="2:27" x14ac:dyDescent="0.2">
      <c r="B313" s="36" t="s">
        <v>101</v>
      </c>
      <c r="C313" s="36"/>
      <c r="D313" s="37"/>
      <c r="E313" s="37"/>
      <c r="F313" s="38" t="s">
        <v>22</v>
      </c>
      <c r="G313" s="44"/>
      <c r="H313" s="39" t="s">
        <v>179</v>
      </c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</row>
    <row r="314" spans="2:27" x14ac:dyDescent="0.2">
      <c r="B314" s="36" t="s">
        <v>102</v>
      </c>
      <c r="C314" s="36"/>
      <c r="D314" s="37"/>
      <c r="E314" s="37"/>
      <c r="F314" s="38" t="s">
        <v>22</v>
      </c>
      <c r="G314" s="44"/>
      <c r="H314" s="39" t="s">
        <v>179</v>
      </c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</row>
    <row r="316" spans="2:27" ht="15" x14ac:dyDescent="0.25">
      <c r="B316" s="31" t="s">
        <v>55</v>
      </c>
      <c r="C316" s="31"/>
      <c r="D316" s="9"/>
      <c r="E316" s="9"/>
      <c r="F316" s="32"/>
      <c r="G316" s="43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</row>
    <row r="317" spans="2:27" ht="15" x14ac:dyDescent="0.25">
      <c r="B317" s="33" t="s">
        <v>21</v>
      </c>
      <c r="C317" s="33"/>
      <c r="D317" s="33"/>
      <c r="E317" s="33"/>
      <c r="F317" s="34" t="s">
        <v>13</v>
      </c>
      <c r="G317" s="35" t="s">
        <v>41</v>
      </c>
      <c r="H317" s="35">
        <v>2022</v>
      </c>
      <c r="I317" s="35">
        <v>2023</v>
      </c>
      <c r="J317" s="35">
        <v>2024</v>
      </c>
      <c r="K317" s="35">
        <v>2025</v>
      </c>
      <c r="L317" s="35">
        <v>2026</v>
      </c>
      <c r="M317" s="35">
        <v>2027</v>
      </c>
      <c r="N317" s="35">
        <v>2028</v>
      </c>
      <c r="O317" s="35">
        <v>2029</v>
      </c>
      <c r="P317" s="35">
        <v>2030</v>
      </c>
      <c r="Q317" s="35">
        <v>2031</v>
      </c>
      <c r="R317" s="35">
        <v>2032</v>
      </c>
      <c r="S317" s="35">
        <v>2033</v>
      </c>
      <c r="T317" s="35">
        <v>2034</v>
      </c>
      <c r="U317" s="35">
        <v>2035</v>
      </c>
      <c r="V317" s="35">
        <v>2036</v>
      </c>
      <c r="W317" s="35">
        <v>2037</v>
      </c>
      <c r="X317" s="35">
        <v>2038</v>
      </c>
      <c r="Y317" s="35">
        <v>2039</v>
      </c>
      <c r="Z317" s="35">
        <v>2040</v>
      </c>
      <c r="AA317" s="35">
        <v>2041</v>
      </c>
    </row>
    <row r="318" spans="2:27" x14ac:dyDescent="0.2">
      <c r="B318" s="36" t="s">
        <v>77</v>
      </c>
      <c r="C318" s="36"/>
      <c r="D318" s="37"/>
      <c r="E318" s="37"/>
      <c r="F318" s="38" t="s">
        <v>22</v>
      </c>
      <c r="G318" s="44">
        <v>0</v>
      </c>
      <c r="H318" s="39">
        <v>0</v>
      </c>
      <c r="I318" s="39">
        <v>0</v>
      </c>
      <c r="J318" s="39">
        <v>0</v>
      </c>
      <c r="K318" s="39">
        <v>0</v>
      </c>
      <c r="L318" s="39">
        <v>0</v>
      </c>
      <c r="M318" s="39">
        <v>0</v>
      </c>
      <c r="N318" s="39">
        <v>0</v>
      </c>
      <c r="O318" s="39">
        <v>0</v>
      </c>
      <c r="P318" s="39">
        <v>0</v>
      </c>
      <c r="Q318" s="39">
        <v>0</v>
      </c>
      <c r="R318" s="39">
        <v>0</v>
      </c>
      <c r="S318" s="39">
        <v>0</v>
      </c>
      <c r="T318" s="39">
        <v>0</v>
      </c>
      <c r="U318" s="39">
        <v>0</v>
      </c>
      <c r="V318" s="39">
        <v>0</v>
      </c>
      <c r="W318" s="39">
        <v>0</v>
      </c>
      <c r="X318" s="39">
        <v>0</v>
      </c>
      <c r="Y318" s="39">
        <v>0</v>
      </c>
      <c r="Z318" s="39">
        <v>0</v>
      </c>
      <c r="AA318" s="39">
        <v>0</v>
      </c>
    </row>
    <row r="319" spans="2:27" x14ac:dyDescent="0.2">
      <c r="B319" s="36" t="s">
        <v>78</v>
      </c>
      <c r="C319" s="36"/>
      <c r="D319" s="37"/>
      <c r="E319" s="37"/>
      <c r="F319" s="38" t="s">
        <v>22</v>
      </c>
      <c r="G319" s="44">
        <v>0</v>
      </c>
      <c r="H319" s="39">
        <v>0</v>
      </c>
      <c r="I319" s="39">
        <v>0</v>
      </c>
      <c r="J319" s="39">
        <v>0</v>
      </c>
      <c r="K319" s="39">
        <v>0</v>
      </c>
      <c r="L319" s="39">
        <v>0</v>
      </c>
      <c r="M319" s="39">
        <v>0</v>
      </c>
      <c r="N319" s="39">
        <v>0</v>
      </c>
      <c r="O319" s="39">
        <v>0</v>
      </c>
      <c r="P319" s="39">
        <v>0</v>
      </c>
      <c r="Q319" s="39">
        <v>0</v>
      </c>
      <c r="R319" s="39">
        <v>0</v>
      </c>
      <c r="S319" s="39">
        <v>0</v>
      </c>
      <c r="T319" s="39">
        <v>0</v>
      </c>
      <c r="U319" s="39">
        <v>0</v>
      </c>
      <c r="V319" s="39">
        <v>0</v>
      </c>
      <c r="W319" s="39">
        <v>0</v>
      </c>
      <c r="X319" s="39">
        <v>0</v>
      </c>
      <c r="Y319" s="39">
        <v>0</v>
      </c>
      <c r="Z319" s="39">
        <v>0</v>
      </c>
      <c r="AA319" s="39">
        <v>0</v>
      </c>
    </row>
    <row r="320" spans="2:27" x14ac:dyDescent="0.2">
      <c r="B320" s="36" t="s">
        <v>79</v>
      </c>
      <c r="C320" s="36"/>
      <c r="D320" s="37"/>
      <c r="E320" s="37"/>
      <c r="F320" s="38" t="s">
        <v>22</v>
      </c>
      <c r="G320" s="44">
        <v>0</v>
      </c>
      <c r="H320" s="39">
        <v>0</v>
      </c>
      <c r="I320" s="39">
        <v>0</v>
      </c>
      <c r="J320" s="39">
        <v>0</v>
      </c>
      <c r="K320" s="39">
        <v>0</v>
      </c>
      <c r="L320" s="39">
        <v>0</v>
      </c>
      <c r="M320" s="39">
        <v>0</v>
      </c>
      <c r="N320" s="39">
        <v>0</v>
      </c>
      <c r="O320" s="39">
        <v>0</v>
      </c>
      <c r="P320" s="39">
        <v>0</v>
      </c>
      <c r="Q320" s="39">
        <v>0</v>
      </c>
      <c r="R320" s="39">
        <v>0</v>
      </c>
      <c r="S320" s="39">
        <v>0</v>
      </c>
      <c r="T320" s="39">
        <v>0</v>
      </c>
      <c r="U320" s="39">
        <v>0</v>
      </c>
      <c r="V320" s="39">
        <v>0</v>
      </c>
      <c r="W320" s="39">
        <v>0</v>
      </c>
      <c r="X320" s="39">
        <v>0</v>
      </c>
      <c r="Y320" s="39">
        <v>0</v>
      </c>
      <c r="Z320" s="39">
        <v>0</v>
      </c>
      <c r="AA320" s="39">
        <v>0</v>
      </c>
    </row>
    <row r="321" spans="2:27" x14ac:dyDescent="0.2">
      <c r="B321" s="36" t="s">
        <v>80</v>
      </c>
      <c r="C321" s="36"/>
      <c r="D321" s="37"/>
      <c r="E321" s="37"/>
      <c r="F321" s="38" t="s">
        <v>22</v>
      </c>
      <c r="G321" s="44">
        <v>0</v>
      </c>
      <c r="H321" s="39">
        <v>0</v>
      </c>
      <c r="I321" s="39">
        <v>0</v>
      </c>
      <c r="J321" s="39">
        <v>0</v>
      </c>
      <c r="K321" s="39">
        <v>0</v>
      </c>
      <c r="L321" s="39">
        <v>0</v>
      </c>
      <c r="M321" s="39">
        <v>0</v>
      </c>
      <c r="N321" s="39">
        <v>0</v>
      </c>
      <c r="O321" s="39">
        <v>0</v>
      </c>
      <c r="P321" s="39">
        <v>0</v>
      </c>
      <c r="Q321" s="39">
        <v>0</v>
      </c>
      <c r="R321" s="39">
        <v>0</v>
      </c>
      <c r="S321" s="39">
        <v>0</v>
      </c>
      <c r="T321" s="39">
        <v>0</v>
      </c>
      <c r="U321" s="39">
        <v>0</v>
      </c>
      <c r="V321" s="39">
        <v>0</v>
      </c>
      <c r="W321" s="39">
        <v>0</v>
      </c>
      <c r="X321" s="39">
        <v>0</v>
      </c>
      <c r="Y321" s="39">
        <v>0</v>
      </c>
      <c r="Z321" s="39">
        <v>0</v>
      </c>
      <c r="AA321" s="39">
        <v>0</v>
      </c>
    </row>
    <row r="322" spans="2:27" x14ac:dyDescent="0.2">
      <c r="B322" s="36" t="s">
        <v>81</v>
      </c>
      <c r="C322" s="36"/>
      <c r="D322" s="37"/>
      <c r="E322" s="37"/>
      <c r="F322" s="38" t="s">
        <v>22</v>
      </c>
      <c r="G322" s="44">
        <v>0</v>
      </c>
      <c r="H322" s="39">
        <v>0</v>
      </c>
      <c r="I322" s="39">
        <v>0</v>
      </c>
      <c r="J322" s="39">
        <v>0</v>
      </c>
      <c r="K322" s="39">
        <v>0</v>
      </c>
      <c r="L322" s="39">
        <v>0</v>
      </c>
      <c r="M322" s="39">
        <v>0</v>
      </c>
      <c r="N322" s="39">
        <v>0</v>
      </c>
      <c r="O322" s="39">
        <v>0</v>
      </c>
      <c r="P322" s="39">
        <v>0</v>
      </c>
      <c r="Q322" s="39">
        <v>0</v>
      </c>
      <c r="R322" s="39">
        <v>0</v>
      </c>
      <c r="S322" s="39">
        <v>0</v>
      </c>
      <c r="T322" s="39">
        <v>0</v>
      </c>
      <c r="U322" s="39">
        <v>0</v>
      </c>
      <c r="V322" s="39">
        <v>0</v>
      </c>
      <c r="W322" s="39">
        <v>0</v>
      </c>
      <c r="X322" s="39">
        <v>0</v>
      </c>
      <c r="Y322" s="39">
        <v>0</v>
      </c>
      <c r="Z322" s="39">
        <v>0</v>
      </c>
      <c r="AA322" s="39">
        <v>0</v>
      </c>
    </row>
    <row r="323" spans="2:27" x14ac:dyDescent="0.2">
      <c r="B323" s="36" t="s">
        <v>82</v>
      </c>
      <c r="C323" s="36"/>
      <c r="D323" s="37"/>
      <c r="E323" s="37"/>
      <c r="F323" s="38" t="s">
        <v>22</v>
      </c>
      <c r="G323" s="44">
        <v>0</v>
      </c>
      <c r="H323" s="39">
        <v>0</v>
      </c>
      <c r="I323" s="39">
        <v>0</v>
      </c>
      <c r="J323" s="39">
        <v>0</v>
      </c>
      <c r="K323" s="39">
        <v>0</v>
      </c>
      <c r="L323" s="39">
        <v>0</v>
      </c>
      <c r="M323" s="39">
        <v>0</v>
      </c>
      <c r="N323" s="39">
        <v>0</v>
      </c>
      <c r="O323" s="39">
        <v>0</v>
      </c>
      <c r="P323" s="39">
        <v>0</v>
      </c>
      <c r="Q323" s="39">
        <v>0</v>
      </c>
      <c r="R323" s="39">
        <v>0</v>
      </c>
      <c r="S323" s="39">
        <v>0</v>
      </c>
      <c r="T323" s="39">
        <v>0</v>
      </c>
      <c r="U323" s="39">
        <v>0</v>
      </c>
      <c r="V323" s="39">
        <v>0</v>
      </c>
      <c r="W323" s="39">
        <v>0</v>
      </c>
      <c r="X323" s="39">
        <v>0</v>
      </c>
      <c r="Y323" s="39">
        <v>0</v>
      </c>
      <c r="Z323" s="39">
        <v>0</v>
      </c>
      <c r="AA323" s="39">
        <v>0</v>
      </c>
    </row>
    <row r="324" spans="2:27" x14ac:dyDescent="0.2">
      <c r="B324" s="36" t="s">
        <v>83</v>
      </c>
      <c r="C324" s="36"/>
      <c r="D324" s="37"/>
      <c r="E324" s="37"/>
      <c r="F324" s="38" t="s">
        <v>22</v>
      </c>
      <c r="G324" s="44">
        <v>0</v>
      </c>
      <c r="H324" s="39">
        <v>0</v>
      </c>
      <c r="I324" s="39">
        <v>0</v>
      </c>
      <c r="J324" s="39">
        <v>0</v>
      </c>
      <c r="K324" s="39">
        <v>0</v>
      </c>
      <c r="L324" s="39">
        <v>0</v>
      </c>
      <c r="M324" s="39">
        <v>0</v>
      </c>
      <c r="N324" s="39">
        <v>0</v>
      </c>
      <c r="O324" s="39">
        <v>0</v>
      </c>
      <c r="P324" s="39">
        <v>0</v>
      </c>
      <c r="Q324" s="39">
        <v>0</v>
      </c>
      <c r="R324" s="39">
        <v>0</v>
      </c>
      <c r="S324" s="39">
        <v>0</v>
      </c>
      <c r="T324" s="39">
        <v>0</v>
      </c>
      <c r="U324" s="39">
        <v>0</v>
      </c>
      <c r="V324" s="39">
        <v>0</v>
      </c>
      <c r="W324" s="39">
        <v>0</v>
      </c>
      <c r="X324" s="39">
        <v>0</v>
      </c>
      <c r="Y324" s="39">
        <v>0</v>
      </c>
      <c r="Z324" s="39">
        <v>0</v>
      </c>
      <c r="AA324" s="39">
        <v>0</v>
      </c>
    </row>
    <row r="325" spans="2:27" x14ac:dyDescent="0.2">
      <c r="B325" s="36" t="s">
        <v>84</v>
      </c>
      <c r="C325" s="36"/>
      <c r="D325" s="37"/>
      <c r="E325" s="37"/>
      <c r="F325" s="38" t="s">
        <v>22</v>
      </c>
      <c r="G325" s="44">
        <v>0</v>
      </c>
      <c r="H325" s="39">
        <v>0</v>
      </c>
      <c r="I325" s="39">
        <v>0</v>
      </c>
      <c r="J325" s="39">
        <v>0</v>
      </c>
      <c r="K325" s="39">
        <v>0</v>
      </c>
      <c r="L325" s="39">
        <v>0</v>
      </c>
      <c r="M325" s="39">
        <v>0</v>
      </c>
      <c r="N325" s="39">
        <v>0</v>
      </c>
      <c r="O325" s="39">
        <v>0</v>
      </c>
      <c r="P325" s="39">
        <v>0</v>
      </c>
      <c r="Q325" s="39">
        <v>0</v>
      </c>
      <c r="R325" s="39">
        <v>0</v>
      </c>
      <c r="S325" s="39">
        <v>0</v>
      </c>
      <c r="T325" s="39">
        <v>0</v>
      </c>
      <c r="U325" s="39">
        <v>0</v>
      </c>
      <c r="V325" s="39">
        <v>0</v>
      </c>
      <c r="W325" s="39">
        <v>0</v>
      </c>
      <c r="X325" s="39">
        <v>0</v>
      </c>
      <c r="Y325" s="39">
        <v>0</v>
      </c>
      <c r="Z325" s="39">
        <v>0</v>
      </c>
      <c r="AA325" s="39">
        <v>0</v>
      </c>
    </row>
    <row r="326" spans="2:27" x14ac:dyDescent="0.2">
      <c r="B326" s="36" t="s">
        <v>85</v>
      </c>
      <c r="C326" s="36"/>
      <c r="D326" s="37"/>
      <c r="E326" s="37"/>
      <c r="F326" s="38" t="s">
        <v>22</v>
      </c>
      <c r="G326" s="44">
        <v>0</v>
      </c>
      <c r="H326" s="39">
        <v>0</v>
      </c>
      <c r="I326" s="39">
        <v>0</v>
      </c>
      <c r="J326" s="39">
        <v>0</v>
      </c>
      <c r="K326" s="39">
        <v>0</v>
      </c>
      <c r="L326" s="39">
        <v>0</v>
      </c>
      <c r="M326" s="39">
        <v>0</v>
      </c>
      <c r="N326" s="39">
        <v>0</v>
      </c>
      <c r="O326" s="39">
        <v>0</v>
      </c>
      <c r="P326" s="39">
        <v>0</v>
      </c>
      <c r="Q326" s="39">
        <v>0</v>
      </c>
      <c r="R326" s="39">
        <v>0</v>
      </c>
      <c r="S326" s="39">
        <v>0</v>
      </c>
      <c r="T326" s="39">
        <v>0</v>
      </c>
      <c r="U326" s="39">
        <v>0</v>
      </c>
      <c r="V326" s="39">
        <v>0</v>
      </c>
      <c r="W326" s="39">
        <v>0</v>
      </c>
      <c r="X326" s="39">
        <v>0</v>
      </c>
      <c r="Y326" s="39">
        <v>0</v>
      </c>
      <c r="Z326" s="39">
        <v>0</v>
      </c>
      <c r="AA326" s="39">
        <v>0</v>
      </c>
    </row>
    <row r="327" spans="2:27" x14ac:dyDescent="0.2">
      <c r="B327" s="36" t="s">
        <v>101</v>
      </c>
      <c r="C327" s="36"/>
      <c r="D327" s="37"/>
      <c r="E327" s="37"/>
      <c r="F327" s="38" t="s">
        <v>22</v>
      </c>
      <c r="G327" s="44"/>
      <c r="H327" s="39" t="s">
        <v>179</v>
      </c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</row>
    <row r="328" spans="2:27" x14ac:dyDescent="0.2">
      <c r="B328" s="36" t="s">
        <v>102</v>
      </c>
      <c r="C328" s="36"/>
      <c r="D328" s="37"/>
      <c r="E328" s="37"/>
      <c r="F328" s="38" t="s">
        <v>22</v>
      </c>
      <c r="G328" s="44"/>
      <c r="H328" s="39" t="s">
        <v>179</v>
      </c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35B23F-C937-4442-B3FC-70199E4EC209}">
  <sheetPr>
    <tabColor theme="9"/>
  </sheetPr>
  <dimension ref="A2:AA329"/>
  <sheetViews>
    <sheetView showGridLines="0" topLeftCell="A298" zoomScale="60" zoomScaleNormal="60" workbookViewId="0">
      <selection activeCell="K52" sqref="K52"/>
    </sheetView>
  </sheetViews>
  <sheetFormatPr defaultColWidth="8.625" defaultRowHeight="14.25" x14ac:dyDescent="0.2"/>
  <cols>
    <col min="1" max="1" width="8.625" style="10"/>
    <col min="2" max="2" width="15.5" style="10" customWidth="1"/>
    <col min="3" max="3" width="12.625" style="10" customWidth="1"/>
    <col min="4" max="4" width="36.875" style="10" customWidth="1"/>
    <col min="5" max="6" width="15.125" style="10" customWidth="1"/>
    <col min="7" max="7" width="13.375" style="67" customWidth="1"/>
    <col min="8" max="27" width="15.5" style="10" customWidth="1"/>
    <col min="28" max="16384" width="8.625" style="10"/>
  </cols>
  <sheetData>
    <row r="2" spans="2:27" ht="15" x14ac:dyDescent="0.25">
      <c r="B2" s="69" t="s">
        <v>28</v>
      </c>
      <c r="C2" s="69"/>
      <c r="D2" s="69" t="s">
        <v>63</v>
      </c>
      <c r="E2" s="69"/>
      <c r="F2" s="70"/>
      <c r="G2" s="71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  <c r="Z2" s="70"/>
      <c r="AA2" s="70"/>
    </row>
    <row r="3" spans="2:27" x14ac:dyDescent="0.2">
      <c r="G3" s="68"/>
    </row>
    <row r="4" spans="2:27" ht="15" x14ac:dyDescent="0.25">
      <c r="B4" s="31" t="s">
        <v>40</v>
      </c>
      <c r="C4" s="31"/>
      <c r="D4" s="9"/>
      <c r="E4" s="9"/>
      <c r="F4" s="32"/>
      <c r="G4" s="43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</row>
    <row r="5" spans="2:27" ht="15" x14ac:dyDescent="0.25">
      <c r="B5" s="33" t="s">
        <v>21</v>
      </c>
      <c r="C5" s="33"/>
      <c r="D5" s="33"/>
      <c r="E5" s="33"/>
      <c r="F5" s="34" t="s">
        <v>13</v>
      </c>
      <c r="G5" s="35" t="s">
        <v>41</v>
      </c>
      <c r="H5" s="35">
        <v>2022</v>
      </c>
      <c r="I5" s="35">
        <v>2023</v>
      </c>
      <c r="J5" s="35">
        <v>2024</v>
      </c>
      <c r="K5" s="35">
        <v>2025</v>
      </c>
      <c r="L5" s="35">
        <v>2026</v>
      </c>
      <c r="M5" s="35">
        <v>2027</v>
      </c>
      <c r="N5" s="35">
        <v>2028</v>
      </c>
      <c r="O5" s="35">
        <v>2029</v>
      </c>
      <c r="P5" s="35">
        <v>2030</v>
      </c>
      <c r="Q5" s="35">
        <v>2031</v>
      </c>
      <c r="R5" s="35">
        <v>2032</v>
      </c>
      <c r="S5" s="35">
        <v>2033</v>
      </c>
      <c r="T5" s="35">
        <v>2034</v>
      </c>
      <c r="U5" s="35">
        <v>2035</v>
      </c>
      <c r="V5" s="35">
        <v>2036</v>
      </c>
      <c r="W5" s="35">
        <v>2037</v>
      </c>
      <c r="X5" s="35">
        <v>2038</v>
      </c>
      <c r="Y5" s="35">
        <v>2039</v>
      </c>
      <c r="Z5" s="35">
        <v>2040</v>
      </c>
      <c r="AA5" s="35">
        <v>2041</v>
      </c>
    </row>
    <row r="6" spans="2:27" x14ac:dyDescent="0.2">
      <c r="B6" s="36" t="s">
        <v>77</v>
      </c>
      <c r="C6" s="36"/>
      <c r="D6" s="37"/>
      <c r="E6" s="37"/>
      <c r="F6" s="38" t="s">
        <v>22</v>
      </c>
      <c r="G6" s="192">
        <v>10085354.956382744</v>
      </c>
      <c r="H6" s="193">
        <v>0</v>
      </c>
      <c r="I6" s="193">
        <v>-2895631.1878089663</v>
      </c>
      <c r="J6" s="193">
        <v>-14326927.943455489</v>
      </c>
      <c r="K6" s="193">
        <v>-79721217.093735531</v>
      </c>
      <c r="L6" s="193">
        <v>30010255.891575594</v>
      </c>
      <c r="M6" s="193">
        <v>31765218.861364331</v>
      </c>
      <c r="N6" s="193">
        <v>31975104.0943585</v>
      </c>
      <c r="O6" s="193">
        <v>31975104.0943585</v>
      </c>
      <c r="P6" s="193">
        <v>-1938875.5245000001</v>
      </c>
      <c r="Q6" s="193">
        <v>-1938875.5245000001</v>
      </c>
      <c r="R6" s="193">
        <v>-1938875.5245000001</v>
      </c>
      <c r="S6" s="193">
        <v>-1938875.5245000001</v>
      </c>
      <c r="T6" s="193">
        <v>-1938875.5245000001</v>
      </c>
      <c r="U6" s="193">
        <v>-1938875.5245000001</v>
      </c>
      <c r="V6" s="193">
        <v>-1938875.5245000001</v>
      </c>
      <c r="W6" s="193">
        <v>-1938875.5245000001</v>
      </c>
      <c r="X6" s="193">
        <v>-1938875.5245000001</v>
      </c>
      <c r="Y6" s="193">
        <v>-1938875.5245000001</v>
      </c>
      <c r="Z6" s="193">
        <v>-1938875.5245000001</v>
      </c>
      <c r="AA6" s="193">
        <v>52588127.194071434</v>
      </c>
    </row>
    <row r="7" spans="2:27" x14ac:dyDescent="0.2">
      <c r="B7" s="36" t="s">
        <v>78</v>
      </c>
      <c r="C7" s="36"/>
      <c r="D7" s="37"/>
      <c r="E7" s="37"/>
      <c r="F7" s="38" t="s">
        <v>22</v>
      </c>
      <c r="G7" s="192">
        <v>10085354.956382744</v>
      </c>
      <c r="H7" s="193">
        <v>0</v>
      </c>
      <c r="I7" s="193">
        <v>-2895631.1878089663</v>
      </c>
      <c r="J7" s="193">
        <v>-14326927.943455489</v>
      </c>
      <c r="K7" s="193">
        <v>-79721217.093735531</v>
      </c>
      <c r="L7" s="193">
        <v>30010255.891575594</v>
      </c>
      <c r="M7" s="193">
        <v>31765218.861364331</v>
      </c>
      <c r="N7" s="193">
        <v>31975104.0943585</v>
      </c>
      <c r="O7" s="193">
        <v>31975104.0943585</v>
      </c>
      <c r="P7" s="193">
        <v>-1938875.5245000001</v>
      </c>
      <c r="Q7" s="193">
        <v>-1938875.5245000001</v>
      </c>
      <c r="R7" s="193">
        <v>-1938875.5245000001</v>
      </c>
      <c r="S7" s="193">
        <v>-1938875.5245000001</v>
      </c>
      <c r="T7" s="193">
        <v>-1938875.5245000001</v>
      </c>
      <c r="U7" s="193">
        <v>-1938875.5245000001</v>
      </c>
      <c r="V7" s="193">
        <v>-1938875.5245000001</v>
      </c>
      <c r="W7" s="193">
        <v>-1938875.5245000001</v>
      </c>
      <c r="X7" s="193">
        <v>-1938875.5245000001</v>
      </c>
      <c r="Y7" s="193">
        <v>-1938875.5245000001</v>
      </c>
      <c r="Z7" s="193">
        <v>-1938875.5245000001</v>
      </c>
      <c r="AA7" s="193">
        <v>52588127.194071434</v>
      </c>
    </row>
    <row r="8" spans="2:27" x14ac:dyDescent="0.2">
      <c r="B8" s="36" t="s">
        <v>79</v>
      </c>
      <c r="C8" s="36"/>
      <c r="D8" s="37"/>
      <c r="E8" s="37"/>
      <c r="F8" s="38" t="s">
        <v>22</v>
      </c>
      <c r="G8" s="192">
        <v>-27512335.243536469</v>
      </c>
      <c r="H8" s="193">
        <v>0</v>
      </c>
      <c r="I8" s="193">
        <v>-1105642.7706941832</v>
      </c>
      <c r="J8" s="193">
        <v>-5007704.1512561068</v>
      </c>
      <c r="K8" s="193">
        <v>-24519746.625347555</v>
      </c>
      <c r="L8" s="193">
        <v>-24984145.116085514</v>
      </c>
      <c r="M8" s="193">
        <v>-46606226.091477528</v>
      </c>
      <c r="N8" s="193">
        <v>25677100.470197681</v>
      </c>
      <c r="O8" s="193">
        <v>32535186.9288585</v>
      </c>
      <c r="P8" s="193">
        <v>-1378792.6900000002</v>
      </c>
      <c r="Q8" s="193">
        <v>-1378792.6900000002</v>
      </c>
      <c r="R8" s="193">
        <v>-1378792.6900000002</v>
      </c>
      <c r="S8" s="193">
        <v>-1378792.6900000002</v>
      </c>
      <c r="T8" s="193">
        <v>-1378792.6900000002</v>
      </c>
      <c r="U8" s="193">
        <v>-1378792.6900000002</v>
      </c>
      <c r="V8" s="193">
        <v>-1378792.6900000002</v>
      </c>
      <c r="W8" s="193">
        <v>-1378792.6900000002</v>
      </c>
      <c r="X8" s="193">
        <v>-1378792.6900000002</v>
      </c>
      <c r="Y8" s="193">
        <v>-1378792.6900000002</v>
      </c>
      <c r="Z8" s="193">
        <v>-1378792.6900000002</v>
      </c>
      <c r="AA8" s="193">
        <v>73458905.387250006</v>
      </c>
    </row>
    <row r="9" spans="2:27" x14ac:dyDescent="0.2">
      <c r="B9" s="36" t="s">
        <v>80</v>
      </c>
      <c r="C9" s="36"/>
      <c r="D9" s="37"/>
      <c r="E9" s="37"/>
      <c r="F9" s="38" t="s">
        <v>22</v>
      </c>
      <c r="G9" s="192">
        <v>-42916104.848172687</v>
      </c>
      <c r="H9" s="193">
        <v>0</v>
      </c>
      <c r="I9" s="193">
        <v>-1124722.5522121631</v>
      </c>
      <c r="J9" s="193">
        <v>-5046254.1745794294</v>
      </c>
      <c r="K9" s="193">
        <v>-24449452.440804753</v>
      </c>
      <c r="L9" s="193">
        <v>-25696953.244652964</v>
      </c>
      <c r="M9" s="193">
        <v>-60106228.03769996</v>
      </c>
      <c r="N9" s="193">
        <v>14230745.866514359</v>
      </c>
      <c r="O9" s="193">
        <v>32164860.36881626</v>
      </c>
      <c r="P9" s="193">
        <v>-1749119.2500422404</v>
      </c>
      <c r="Q9" s="193">
        <v>-1707434.0852956793</v>
      </c>
      <c r="R9" s="193">
        <v>-1707434.0852956793</v>
      </c>
      <c r="S9" s="193">
        <v>-1707434.0852956793</v>
      </c>
      <c r="T9" s="193">
        <v>-1707434.0852956793</v>
      </c>
      <c r="U9" s="193">
        <v>-1707434.0852956793</v>
      </c>
      <c r="V9" s="193">
        <v>-1631011.2832603175</v>
      </c>
      <c r="W9" s="193">
        <v>-1631011.2832603175</v>
      </c>
      <c r="X9" s="193">
        <v>-1631011.2832603175</v>
      </c>
      <c r="Y9" s="193">
        <v>-1631011.2832603175</v>
      </c>
      <c r="Z9" s="193">
        <v>-1631011.2832603175</v>
      </c>
      <c r="AA9" s="193">
        <v>87367306.32776475</v>
      </c>
    </row>
    <row r="10" spans="2:27" x14ac:dyDescent="0.2">
      <c r="B10" s="36" t="s">
        <v>81</v>
      </c>
      <c r="C10" s="36"/>
      <c r="D10" s="37"/>
      <c r="E10" s="37"/>
      <c r="F10" s="38" t="s">
        <v>22</v>
      </c>
      <c r="G10" s="192">
        <v>-27489863.855830248</v>
      </c>
      <c r="H10" s="193">
        <v>0</v>
      </c>
      <c r="I10" s="193">
        <v>-1099355.9673029275</v>
      </c>
      <c r="J10" s="193">
        <v>-4994808.0227147816</v>
      </c>
      <c r="K10" s="193">
        <v>-24413422.64206849</v>
      </c>
      <c r="L10" s="193">
        <v>-24876845.865361445</v>
      </c>
      <c r="M10" s="193">
        <v>-46804162.850599289</v>
      </c>
      <c r="N10" s="193">
        <v>25642231.063383736</v>
      </c>
      <c r="O10" s="193">
        <v>32535186.9288585</v>
      </c>
      <c r="P10" s="193">
        <v>-1378792.69</v>
      </c>
      <c r="Q10" s="193">
        <v>-1378792.69</v>
      </c>
      <c r="R10" s="193">
        <v>-1378792.69</v>
      </c>
      <c r="S10" s="193">
        <v>-1378792.69</v>
      </c>
      <c r="T10" s="193">
        <v>-1378792.69</v>
      </c>
      <c r="U10" s="193">
        <v>-1378792.69</v>
      </c>
      <c r="V10" s="193">
        <v>-1378792.69</v>
      </c>
      <c r="W10" s="193">
        <v>-1378792.69</v>
      </c>
      <c r="X10" s="193">
        <v>-1378792.69</v>
      </c>
      <c r="Y10" s="193">
        <v>-1378792.69</v>
      </c>
      <c r="Z10" s="193">
        <v>-1378792.69</v>
      </c>
      <c r="AA10" s="193">
        <v>73458905.387250006</v>
      </c>
    </row>
    <row r="11" spans="2:27" x14ac:dyDescent="0.2">
      <c r="B11" s="36" t="s">
        <v>82</v>
      </c>
      <c r="C11" s="36"/>
      <c r="D11" s="37"/>
      <c r="E11" s="37"/>
      <c r="F11" s="38" t="s">
        <v>22</v>
      </c>
      <c r="G11" s="192">
        <v>-93131564.132245541</v>
      </c>
      <c r="H11" s="193">
        <v>0</v>
      </c>
      <c r="I11" s="193">
        <v>-1184194.4919114434</v>
      </c>
      <c r="J11" s="193">
        <v>-5456928.6925767241</v>
      </c>
      <c r="K11" s="193">
        <v>-29412174.236623865</v>
      </c>
      <c r="L11" s="193">
        <v>-33938373.111658596</v>
      </c>
      <c r="M11" s="193">
        <v>-136074241.31734541</v>
      </c>
      <c r="N11" s="193">
        <v>23234048.427952845</v>
      </c>
      <c r="O11" s="193">
        <v>30537976.946108501</v>
      </c>
      <c r="P11" s="193">
        <v>-3376002.6727499999</v>
      </c>
      <c r="Q11" s="193">
        <v>-3376002.6727499999</v>
      </c>
      <c r="R11" s="193">
        <v>-3376002.6727499999</v>
      </c>
      <c r="S11" s="193">
        <v>-3376002.6727499999</v>
      </c>
      <c r="T11" s="193">
        <v>-3376002.6727499999</v>
      </c>
      <c r="U11" s="193">
        <v>-3376002.6727499999</v>
      </c>
      <c r="V11" s="193">
        <v>-3376002.6727499999</v>
      </c>
      <c r="W11" s="193">
        <v>-3376002.6727499999</v>
      </c>
      <c r="X11" s="193">
        <v>-3376002.6727499999</v>
      </c>
      <c r="Y11" s="193">
        <v>-3376002.6727499999</v>
      </c>
      <c r="Z11" s="193">
        <v>-3376002.6727499999</v>
      </c>
      <c r="AA11" s="193">
        <v>150112964.76625001</v>
      </c>
    </row>
    <row r="12" spans="2:27" x14ac:dyDescent="0.2">
      <c r="B12" s="36" t="s">
        <v>83</v>
      </c>
      <c r="C12" s="36"/>
      <c r="D12" s="37"/>
      <c r="E12" s="37"/>
      <c r="F12" s="38" t="s">
        <v>22</v>
      </c>
      <c r="G12" s="192">
        <v>-21095964.36610749</v>
      </c>
      <c r="H12" s="193">
        <v>0</v>
      </c>
      <c r="I12" s="193">
        <v>-2058306.0553958167</v>
      </c>
      <c r="J12" s="193">
        <v>-7679211.2083149226</v>
      </c>
      <c r="K12" s="193">
        <v>-34307722.428377658</v>
      </c>
      <c r="L12" s="193">
        <v>-75716443.184642717</v>
      </c>
      <c r="M12" s="193">
        <v>31160148.68857209</v>
      </c>
      <c r="N12" s="193">
        <v>31370033.921566259</v>
      </c>
      <c r="O12" s="193">
        <v>31370033.921566259</v>
      </c>
      <c r="P12" s="193">
        <v>-2543945.6972922399</v>
      </c>
      <c r="Q12" s="193">
        <v>-2502260.5325456788</v>
      </c>
      <c r="R12" s="193">
        <v>-2502260.5325456788</v>
      </c>
      <c r="S12" s="193">
        <v>-2502260.5325456788</v>
      </c>
      <c r="T12" s="193">
        <v>-2502260.5325456788</v>
      </c>
      <c r="U12" s="193">
        <v>-2502260.5325456788</v>
      </c>
      <c r="V12" s="193">
        <v>-2425837.7305103168</v>
      </c>
      <c r="W12" s="193">
        <v>-2425837.7305103168</v>
      </c>
      <c r="X12" s="193">
        <v>-2425837.7305103168</v>
      </c>
      <c r="Y12" s="193">
        <v>-2425837.7305103168</v>
      </c>
      <c r="Z12" s="193">
        <v>-2425837.7305103168</v>
      </c>
      <c r="AA12" s="193">
        <v>86035380.965764731</v>
      </c>
    </row>
    <row r="13" spans="2:27" x14ac:dyDescent="0.2">
      <c r="B13" s="36" t="s">
        <v>84</v>
      </c>
      <c r="C13" s="36"/>
      <c r="D13" s="37"/>
      <c r="E13" s="37"/>
      <c r="F13" s="38" t="s">
        <v>22</v>
      </c>
      <c r="G13" s="192">
        <v>-21095964.36610749</v>
      </c>
      <c r="H13" s="193">
        <v>0</v>
      </c>
      <c r="I13" s="193">
        <v>-2058306.0553958167</v>
      </c>
      <c r="J13" s="193">
        <v>-7679211.2083149226</v>
      </c>
      <c r="K13" s="193">
        <v>-34307722.428377658</v>
      </c>
      <c r="L13" s="193">
        <v>-75716443.184642717</v>
      </c>
      <c r="M13" s="193">
        <v>31160148.68857209</v>
      </c>
      <c r="N13" s="193">
        <v>31370033.921566259</v>
      </c>
      <c r="O13" s="193">
        <v>31370033.921566259</v>
      </c>
      <c r="P13" s="193">
        <v>-2543945.6972922399</v>
      </c>
      <c r="Q13" s="193">
        <v>-2502260.5325456788</v>
      </c>
      <c r="R13" s="193">
        <v>-2502260.5325456788</v>
      </c>
      <c r="S13" s="193">
        <v>-2502260.5325456788</v>
      </c>
      <c r="T13" s="193">
        <v>-2502260.5325456788</v>
      </c>
      <c r="U13" s="193">
        <v>-2502260.5325456788</v>
      </c>
      <c r="V13" s="193">
        <v>-2425837.7305103168</v>
      </c>
      <c r="W13" s="193">
        <v>-2425837.7305103168</v>
      </c>
      <c r="X13" s="193">
        <v>-2425837.7305103168</v>
      </c>
      <c r="Y13" s="193">
        <v>-2425837.7305103168</v>
      </c>
      <c r="Z13" s="193">
        <v>-2425837.7305103168</v>
      </c>
      <c r="AA13" s="193">
        <v>86035380.965764731</v>
      </c>
    </row>
    <row r="14" spans="2:27" x14ac:dyDescent="0.2">
      <c r="B14" s="36" t="s">
        <v>85</v>
      </c>
      <c r="C14" s="36"/>
      <c r="D14" s="37"/>
      <c r="E14" s="37"/>
      <c r="F14" s="38" t="s">
        <v>22</v>
      </c>
      <c r="G14" s="192">
        <v>-20508784.759415355</v>
      </c>
      <c r="H14" s="193">
        <v>0</v>
      </c>
      <c r="I14" s="193">
        <v>-2023994.6271418931</v>
      </c>
      <c r="J14" s="193">
        <v>-7409781.9576393031</v>
      </c>
      <c r="K14" s="193">
        <v>-24522165.864866048</v>
      </c>
      <c r="L14" s="193">
        <v>-85805740.402083874</v>
      </c>
      <c r="M14" s="193">
        <v>31160148.689072091</v>
      </c>
      <c r="N14" s="193">
        <v>31370033.92206626</v>
      </c>
      <c r="O14" s="193">
        <v>31370033.92206626</v>
      </c>
      <c r="P14" s="193">
        <v>-2543945.6967922398</v>
      </c>
      <c r="Q14" s="193">
        <v>-2502260.5320456787</v>
      </c>
      <c r="R14" s="193">
        <v>-2502260.5320456787</v>
      </c>
      <c r="S14" s="193">
        <v>-2502260.5320456787</v>
      </c>
      <c r="T14" s="193">
        <v>-2502260.5320456787</v>
      </c>
      <c r="U14" s="193">
        <v>-2502260.5320456787</v>
      </c>
      <c r="V14" s="193">
        <v>-2425837.7300103167</v>
      </c>
      <c r="W14" s="193">
        <v>-2425837.7300103167</v>
      </c>
      <c r="X14" s="193">
        <v>-2425837.7300103167</v>
      </c>
      <c r="Y14" s="193">
        <v>-2425837.7300103167</v>
      </c>
      <c r="Z14" s="193">
        <v>-2425837.7300103167</v>
      </c>
      <c r="AA14" s="193">
        <v>86035380.948764741</v>
      </c>
    </row>
    <row r="15" spans="2:27" x14ac:dyDescent="0.2">
      <c r="B15" s="36" t="s">
        <v>101</v>
      </c>
      <c r="C15" s="36"/>
      <c r="D15" s="37"/>
      <c r="E15" s="37"/>
      <c r="F15" s="38" t="s">
        <v>22</v>
      </c>
      <c r="G15" s="192">
        <v>918484.37560931791</v>
      </c>
      <c r="H15" s="193" t="s">
        <v>179</v>
      </c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3"/>
      <c r="Y15" s="193"/>
      <c r="Z15" s="193"/>
      <c r="AA15" s="193"/>
    </row>
    <row r="16" spans="2:27" x14ac:dyDescent="0.2">
      <c r="B16" s="36" t="s">
        <v>102</v>
      </c>
      <c r="C16" s="36"/>
      <c r="D16" s="37"/>
      <c r="E16" s="37"/>
      <c r="F16" s="38" t="s">
        <v>22</v>
      </c>
      <c r="G16" s="192">
        <v>19353478.699131295</v>
      </c>
      <c r="H16" s="193" t="s">
        <v>179</v>
      </c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3"/>
      <c r="Y16" s="193"/>
      <c r="Z16" s="193"/>
      <c r="AA16" s="193"/>
    </row>
    <row r="17" spans="2:27" x14ac:dyDescent="0.2">
      <c r="N17" s="66"/>
      <c r="O17" s="66"/>
      <c r="P17" s="66"/>
      <c r="Q17" s="66"/>
      <c r="R17" s="66"/>
      <c r="S17" s="66"/>
      <c r="T17" s="66"/>
      <c r="U17" s="66"/>
      <c r="V17" s="66"/>
      <c r="W17" s="66"/>
      <c r="X17" s="66"/>
      <c r="Y17" s="66"/>
      <c r="Z17" s="66"/>
      <c r="AA17" s="66"/>
    </row>
    <row r="18" spans="2:27" x14ac:dyDescent="0.2">
      <c r="I18" s="67"/>
      <c r="J18" s="67"/>
      <c r="K18" s="67"/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</row>
    <row r="19" spans="2:27" ht="15" x14ac:dyDescent="0.25">
      <c r="B19" s="69" t="s">
        <v>28</v>
      </c>
      <c r="C19" s="69"/>
      <c r="D19" s="69" t="s">
        <v>42</v>
      </c>
      <c r="E19" s="69"/>
      <c r="F19" s="70"/>
      <c r="G19" s="71"/>
      <c r="H19" s="70"/>
      <c r="I19" s="70"/>
      <c r="J19" s="70"/>
      <c r="K19" s="70"/>
      <c r="L19" s="70"/>
      <c r="M19" s="70"/>
      <c r="N19" s="70"/>
      <c r="O19" s="70"/>
      <c r="P19" s="70"/>
      <c r="Q19" s="70"/>
      <c r="R19" s="70"/>
      <c r="S19" s="70"/>
      <c r="T19" s="70"/>
      <c r="U19" s="70"/>
      <c r="V19" s="70"/>
      <c r="W19" s="70"/>
      <c r="X19" s="70"/>
      <c r="Y19" s="70"/>
      <c r="Z19" s="70"/>
      <c r="AA19" s="70"/>
    </row>
    <row r="20" spans="2:27" x14ac:dyDescent="0.2">
      <c r="P20" s="66"/>
      <c r="Q20" s="66"/>
      <c r="R20" s="66"/>
      <c r="S20" s="66"/>
      <c r="T20" s="66"/>
      <c r="U20" s="66"/>
      <c r="V20" s="66"/>
      <c r="W20" s="66"/>
      <c r="X20" s="66"/>
      <c r="Y20" s="66"/>
      <c r="Z20" s="66"/>
      <c r="AA20" s="66"/>
    </row>
    <row r="21" spans="2:27" ht="15" x14ac:dyDescent="0.25">
      <c r="B21" s="29" t="s">
        <v>45</v>
      </c>
      <c r="C21" s="29"/>
      <c r="D21" s="30"/>
      <c r="E21" s="30"/>
      <c r="F21" s="6"/>
      <c r="G21" s="19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</row>
    <row r="22" spans="2:27" ht="15" x14ac:dyDescent="0.25">
      <c r="B22" s="33" t="s">
        <v>21</v>
      </c>
      <c r="C22" s="33" t="s">
        <v>87</v>
      </c>
      <c r="D22" s="33" t="s">
        <v>43</v>
      </c>
      <c r="E22" s="34" t="s">
        <v>44</v>
      </c>
      <c r="F22" s="34" t="s">
        <v>13</v>
      </c>
      <c r="G22" s="35" t="s">
        <v>41</v>
      </c>
      <c r="H22" s="35">
        <v>2022</v>
      </c>
      <c r="I22" s="35">
        <v>2023</v>
      </c>
      <c r="J22" s="35">
        <v>2024</v>
      </c>
      <c r="K22" s="35">
        <v>2025</v>
      </c>
      <c r="L22" s="35">
        <v>2026</v>
      </c>
      <c r="M22" s="35">
        <v>2027</v>
      </c>
      <c r="N22" s="35">
        <v>2028</v>
      </c>
      <c r="O22" s="35">
        <v>2029</v>
      </c>
      <c r="P22" s="35">
        <v>2030</v>
      </c>
      <c r="Q22" s="35">
        <v>2031</v>
      </c>
      <c r="R22" s="35">
        <v>2032</v>
      </c>
      <c r="S22" s="35">
        <v>2033</v>
      </c>
      <c r="T22" s="35">
        <v>2034</v>
      </c>
      <c r="U22" s="35">
        <v>2035</v>
      </c>
      <c r="V22" s="35">
        <v>2036</v>
      </c>
      <c r="W22" s="35">
        <v>2037</v>
      </c>
      <c r="X22" s="35">
        <v>2038</v>
      </c>
      <c r="Y22" s="35">
        <v>2039</v>
      </c>
      <c r="Z22" s="35">
        <v>2040</v>
      </c>
      <c r="AA22" s="35">
        <v>2041</v>
      </c>
    </row>
    <row r="23" spans="2:27" x14ac:dyDescent="0.2">
      <c r="B23" s="36" t="s">
        <v>77</v>
      </c>
      <c r="C23" s="97">
        <v>1</v>
      </c>
      <c r="D23" s="36" t="s">
        <v>88</v>
      </c>
      <c r="E23" s="40">
        <v>1</v>
      </c>
      <c r="F23" s="38" t="s">
        <v>22</v>
      </c>
      <c r="G23" s="44">
        <v>-7024063.3409505161</v>
      </c>
      <c r="H23" s="39">
        <v>0</v>
      </c>
      <c r="I23" s="39">
        <v>-724680.04822423123</v>
      </c>
      <c r="J23" s="39">
        <v>-4331856.1510599665</v>
      </c>
      <c r="K23" s="39">
        <v>-5158688.4632158019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6129134.7974999994</v>
      </c>
    </row>
    <row r="24" spans="2:27" x14ac:dyDescent="0.2">
      <c r="B24" s="36" t="s">
        <v>77</v>
      </c>
      <c r="C24" s="97">
        <v>1</v>
      </c>
      <c r="D24" s="36" t="s">
        <v>89</v>
      </c>
      <c r="E24" s="40">
        <v>1</v>
      </c>
      <c r="F24" s="38" t="s">
        <v>22</v>
      </c>
      <c r="G24" s="44">
        <v>-42688392.338114426</v>
      </c>
      <c r="H24" s="39">
        <v>0</v>
      </c>
      <c r="I24" s="39">
        <v>-582736.9937151575</v>
      </c>
      <c r="J24" s="39">
        <v>-1642217.4362525032</v>
      </c>
      <c r="K24" s="39">
        <v>-61462148.357532337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34572998.656071432</v>
      </c>
    </row>
    <row r="25" spans="2:27" x14ac:dyDescent="0.2">
      <c r="B25" s="36" t="s">
        <v>77</v>
      </c>
      <c r="C25" s="97">
        <v>1</v>
      </c>
      <c r="D25" s="36" t="s">
        <v>180</v>
      </c>
      <c r="E25" s="40">
        <v>1</v>
      </c>
      <c r="F25" s="38" t="s">
        <v>22</v>
      </c>
      <c r="G25" s="44">
        <v>-15752047.657800017</v>
      </c>
      <c r="H25" s="39">
        <v>0</v>
      </c>
      <c r="I25" s="39">
        <v>-1588214.1458695773</v>
      </c>
      <c r="J25" s="39">
        <v>-8352854.3561430201</v>
      </c>
      <c r="K25" s="39">
        <v>-13100380.272987401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13824869.264999999</v>
      </c>
    </row>
    <row r="26" spans="2:27" x14ac:dyDescent="0.2">
      <c r="B26" s="36" t="s">
        <v>77</v>
      </c>
      <c r="C26" s="97">
        <v>1</v>
      </c>
      <c r="D26" s="36" t="s">
        <v>94</v>
      </c>
      <c r="E26" s="40">
        <v>1</v>
      </c>
      <c r="F26" s="38" t="s">
        <v>22</v>
      </c>
      <c r="G26" s="44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</row>
    <row r="27" spans="2:27" x14ac:dyDescent="0.2">
      <c r="B27" s="36" t="s">
        <v>77</v>
      </c>
      <c r="C27" s="97">
        <v>1</v>
      </c>
      <c r="D27" s="36" t="s">
        <v>103</v>
      </c>
      <c r="E27" s="40">
        <v>1</v>
      </c>
      <c r="F27" s="38" t="s">
        <v>22</v>
      </c>
      <c r="G27" s="44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</row>
    <row r="28" spans="2:27" x14ac:dyDescent="0.2">
      <c r="B28" s="36" t="s">
        <v>77</v>
      </c>
      <c r="C28" s="97">
        <v>2</v>
      </c>
      <c r="D28" s="36" t="s">
        <v>181</v>
      </c>
      <c r="E28" s="40">
        <v>1</v>
      </c>
      <c r="F28" s="38" t="s">
        <v>22</v>
      </c>
      <c r="G28" s="44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</row>
    <row r="29" spans="2:27" x14ac:dyDescent="0.2">
      <c r="B29" s="36" t="s">
        <v>78</v>
      </c>
      <c r="C29" s="97">
        <v>1</v>
      </c>
      <c r="D29" s="36" t="s">
        <v>88</v>
      </c>
      <c r="E29" s="40">
        <v>1</v>
      </c>
      <c r="F29" s="38" t="s">
        <v>22</v>
      </c>
      <c r="G29" s="44">
        <v>-7024063.3409505161</v>
      </c>
      <c r="H29" s="39">
        <v>0</v>
      </c>
      <c r="I29" s="39">
        <v>-724680.04822423123</v>
      </c>
      <c r="J29" s="39">
        <v>-4331856.1510599665</v>
      </c>
      <c r="K29" s="39">
        <v>-5158688.4632158019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6129134.7974999994</v>
      </c>
    </row>
    <row r="30" spans="2:27" x14ac:dyDescent="0.2">
      <c r="B30" s="36" t="s">
        <v>78</v>
      </c>
      <c r="C30" s="97">
        <v>1</v>
      </c>
      <c r="D30" s="36" t="s">
        <v>89</v>
      </c>
      <c r="E30" s="40">
        <v>1</v>
      </c>
      <c r="F30" s="38" t="s">
        <v>22</v>
      </c>
      <c r="G30" s="44">
        <v>-42688392.338114426</v>
      </c>
      <c r="H30" s="39">
        <v>0</v>
      </c>
      <c r="I30" s="39">
        <v>-582736.9937151575</v>
      </c>
      <c r="J30" s="39">
        <v>-1642217.4362525032</v>
      </c>
      <c r="K30" s="39">
        <v>-61462148.357532337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34572998.656071432</v>
      </c>
    </row>
    <row r="31" spans="2:27" x14ac:dyDescent="0.2">
      <c r="B31" s="36" t="s">
        <v>78</v>
      </c>
      <c r="C31" s="97">
        <v>1</v>
      </c>
      <c r="D31" s="36" t="s">
        <v>180</v>
      </c>
      <c r="E31" s="40">
        <v>1</v>
      </c>
      <c r="F31" s="38" t="s">
        <v>22</v>
      </c>
      <c r="G31" s="44">
        <v>-15752047.657800017</v>
      </c>
      <c r="H31" s="39">
        <v>0</v>
      </c>
      <c r="I31" s="39">
        <v>-1588214.1458695773</v>
      </c>
      <c r="J31" s="39">
        <v>-8352854.3561430201</v>
      </c>
      <c r="K31" s="39">
        <v>-13100380.272987401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13824869.264999999</v>
      </c>
    </row>
    <row r="32" spans="2:27" x14ac:dyDescent="0.2">
      <c r="B32" s="36" t="s">
        <v>78</v>
      </c>
      <c r="C32" s="97">
        <v>1</v>
      </c>
      <c r="D32" s="36" t="s">
        <v>90</v>
      </c>
      <c r="E32" s="40">
        <v>1</v>
      </c>
      <c r="F32" s="38" t="s">
        <v>22</v>
      </c>
      <c r="G32" s="44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</row>
    <row r="33" spans="2:27" x14ac:dyDescent="0.2">
      <c r="B33" s="36" t="s">
        <v>78</v>
      </c>
      <c r="C33" s="97">
        <v>2</v>
      </c>
      <c r="D33" s="36" t="s">
        <v>91</v>
      </c>
      <c r="E33" s="40">
        <v>1</v>
      </c>
      <c r="F33" s="38" t="s">
        <v>22</v>
      </c>
      <c r="G33" s="44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</row>
    <row r="34" spans="2:27" x14ac:dyDescent="0.2">
      <c r="B34" s="36" t="s">
        <v>79</v>
      </c>
      <c r="C34" s="97">
        <v>1</v>
      </c>
      <c r="D34" s="36" t="s">
        <v>88</v>
      </c>
      <c r="E34" s="40">
        <v>1</v>
      </c>
      <c r="F34" s="38" t="s">
        <v>22</v>
      </c>
      <c r="G34" s="44">
        <v>-7024063.3409505161</v>
      </c>
      <c r="H34" s="39">
        <v>0</v>
      </c>
      <c r="I34" s="39">
        <v>-724680.04822423123</v>
      </c>
      <c r="J34" s="39">
        <v>-4331856.1510599665</v>
      </c>
      <c r="K34" s="39">
        <v>-5158688.4632158019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6129134.7974999994</v>
      </c>
    </row>
    <row r="35" spans="2:27" x14ac:dyDescent="0.2">
      <c r="B35" s="36" t="s">
        <v>79</v>
      </c>
      <c r="C35" s="97">
        <v>1</v>
      </c>
      <c r="D35" s="36" t="s">
        <v>92</v>
      </c>
      <c r="E35" s="40">
        <v>1</v>
      </c>
      <c r="F35" s="38" t="s">
        <v>22</v>
      </c>
      <c r="G35" s="44">
        <v>-32914330.156761952</v>
      </c>
      <c r="H35" s="39">
        <v>0</v>
      </c>
      <c r="I35" s="39">
        <v>-380962.72246995184</v>
      </c>
      <c r="J35" s="39">
        <v>-675848.00019614038</v>
      </c>
      <c r="K35" s="39">
        <v>-19361058.162131753</v>
      </c>
      <c r="L35" s="39">
        <v>-14654840.622835513</v>
      </c>
      <c r="M35" s="39">
        <v>-22401921.598227527</v>
      </c>
      <c r="N35" s="39">
        <v>-1249778.73163912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43456063.279750004</v>
      </c>
    </row>
    <row r="36" spans="2:27" x14ac:dyDescent="0.2">
      <c r="B36" s="36" t="s">
        <v>79</v>
      </c>
      <c r="C36" s="97">
        <v>1</v>
      </c>
      <c r="D36" s="36" t="s">
        <v>104</v>
      </c>
      <c r="E36" s="40">
        <v>1</v>
      </c>
      <c r="F36" s="38" t="s">
        <v>22</v>
      </c>
      <c r="G36" s="44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</row>
    <row r="37" spans="2:27" x14ac:dyDescent="0.2">
      <c r="B37" s="36" t="s">
        <v>79</v>
      </c>
      <c r="C37" s="97">
        <v>1</v>
      </c>
      <c r="D37" s="36" t="s">
        <v>94</v>
      </c>
      <c r="E37" s="40">
        <v>1</v>
      </c>
      <c r="F37" s="38" t="s">
        <v>22</v>
      </c>
      <c r="G37" s="44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</row>
    <row r="38" spans="2:27" x14ac:dyDescent="0.2">
      <c r="B38" s="36" t="s">
        <v>79</v>
      </c>
      <c r="C38" s="97">
        <v>2</v>
      </c>
      <c r="D38" s="36" t="s">
        <v>182</v>
      </c>
      <c r="E38" s="40">
        <v>1</v>
      </c>
      <c r="F38" s="38" t="s">
        <v>22</v>
      </c>
      <c r="G38" s="44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</row>
    <row r="39" spans="2:27" x14ac:dyDescent="0.2">
      <c r="B39" s="36" t="s">
        <v>80</v>
      </c>
      <c r="C39" s="97">
        <v>1</v>
      </c>
      <c r="D39" s="36" t="s">
        <v>88</v>
      </c>
      <c r="E39" s="40">
        <v>1</v>
      </c>
      <c r="F39" s="38" t="s">
        <v>22</v>
      </c>
      <c r="G39" s="44">
        <v>-7024063.3409505161</v>
      </c>
      <c r="H39" s="39">
        <v>0</v>
      </c>
      <c r="I39" s="39">
        <v>-724680.04822423123</v>
      </c>
      <c r="J39" s="39">
        <v>-4331856.1510599665</v>
      </c>
      <c r="K39" s="39">
        <v>-5158688.4632158019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6129134.7974999994</v>
      </c>
    </row>
    <row r="40" spans="2:27" x14ac:dyDescent="0.2">
      <c r="B40" s="36" t="s">
        <v>80</v>
      </c>
      <c r="C40" s="97">
        <v>1</v>
      </c>
      <c r="D40" s="36" t="s">
        <v>93</v>
      </c>
      <c r="E40" s="40">
        <v>1</v>
      </c>
      <c r="F40" s="38" t="s">
        <v>22</v>
      </c>
      <c r="G40" s="44">
        <v>-42335326.110001825</v>
      </c>
      <c r="H40" s="39">
        <v>0</v>
      </c>
      <c r="I40" s="39">
        <v>-400042.50398793194</v>
      </c>
      <c r="J40" s="39">
        <v>-714398.02351946267</v>
      </c>
      <c r="K40" s="39">
        <v>-19290763.977588952</v>
      </c>
      <c r="L40" s="39">
        <v>-15367648.751402963</v>
      </c>
      <c r="M40" s="39">
        <v>-35901923.544449963</v>
      </c>
      <c r="N40" s="39">
        <v>-5913337.4115507379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57415204.517250016</v>
      </c>
    </row>
    <row r="41" spans="2:27" x14ac:dyDescent="0.2">
      <c r="B41" s="36" t="s">
        <v>80</v>
      </c>
      <c r="C41" s="97">
        <v>1</v>
      </c>
      <c r="D41" s="36" t="s">
        <v>94</v>
      </c>
      <c r="E41" s="40">
        <v>1</v>
      </c>
      <c r="F41" s="38" t="s">
        <v>22</v>
      </c>
      <c r="G41" s="44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</row>
    <row r="42" spans="2:27" x14ac:dyDescent="0.2">
      <c r="B42" s="36" t="s">
        <v>80</v>
      </c>
      <c r="C42" s="97">
        <v>2</v>
      </c>
      <c r="D42" s="36" t="s">
        <v>182</v>
      </c>
      <c r="E42" s="40">
        <v>1</v>
      </c>
      <c r="F42" s="38" t="s">
        <v>22</v>
      </c>
      <c r="G42" s="44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</row>
    <row r="43" spans="2:27" x14ac:dyDescent="0.2">
      <c r="B43" s="36" t="s">
        <v>81</v>
      </c>
      <c r="C43" s="97">
        <v>1</v>
      </c>
      <c r="D43" s="36" t="s">
        <v>88</v>
      </c>
      <c r="E43" s="40">
        <v>1</v>
      </c>
      <c r="F43" s="38" t="s">
        <v>22</v>
      </c>
      <c r="G43" s="44">
        <v>-7024063.3409505161</v>
      </c>
      <c r="H43" s="39">
        <v>0</v>
      </c>
      <c r="I43" s="39">
        <v>-724680.04822423123</v>
      </c>
      <c r="J43" s="39">
        <v>-4331856.1510599665</v>
      </c>
      <c r="K43" s="39">
        <v>-5158688.4632158019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6129134.7974999994</v>
      </c>
    </row>
    <row r="44" spans="2:27" x14ac:dyDescent="0.2">
      <c r="B44" s="36" t="s">
        <v>81</v>
      </c>
      <c r="C44" s="97">
        <v>1</v>
      </c>
      <c r="D44" s="36" t="s">
        <v>92</v>
      </c>
      <c r="E44" s="40">
        <v>1</v>
      </c>
      <c r="F44" s="38" t="s">
        <v>22</v>
      </c>
      <c r="G44" s="44">
        <v>-32891858.769055739</v>
      </c>
      <c r="H44" s="39">
        <v>0</v>
      </c>
      <c r="I44" s="39">
        <v>-374675.91907869629</v>
      </c>
      <c r="J44" s="39">
        <v>-662951.87165481481</v>
      </c>
      <c r="K44" s="39">
        <v>-19254734.178852689</v>
      </c>
      <c r="L44" s="39">
        <v>-14547541.372111443</v>
      </c>
      <c r="M44" s="39">
        <v>-22599858.357349291</v>
      </c>
      <c r="N44" s="39">
        <v>-1284648.138453065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43456063.279750004</v>
      </c>
    </row>
    <row r="45" spans="2:27" x14ac:dyDescent="0.2">
      <c r="B45" s="36" t="s">
        <v>81</v>
      </c>
      <c r="C45" s="97">
        <v>1</v>
      </c>
      <c r="D45" s="36" t="s">
        <v>95</v>
      </c>
      <c r="E45" s="40">
        <v>1</v>
      </c>
      <c r="F45" s="38" t="s">
        <v>22</v>
      </c>
      <c r="G45" s="44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</row>
    <row r="46" spans="2:27" x14ac:dyDescent="0.2">
      <c r="B46" s="36" t="s">
        <v>81</v>
      </c>
      <c r="C46" s="97">
        <v>2</v>
      </c>
      <c r="D46" s="36" t="s">
        <v>96</v>
      </c>
      <c r="E46" s="40">
        <v>1</v>
      </c>
      <c r="F46" s="38" t="s">
        <v>22</v>
      </c>
      <c r="G46" s="44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</row>
    <row r="47" spans="2:27" x14ac:dyDescent="0.2">
      <c r="B47" s="36" t="s">
        <v>82</v>
      </c>
      <c r="C47" s="97">
        <v>1</v>
      </c>
      <c r="D47" s="36" t="s">
        <v>88</v>
      </c>
      <c r="E47" s="40">
        <v>1</v>
      </c>
      <c r="F47" s="38" t="s">
        <v>22</v>
      </c>
      <c r="G47" s="44">
        <v>-7024063.3409505161</v>
      </c>
      <c r="H47" s="39">
        <v>0</v>
      </c>
      <c r="I47" s="39">
        <v>-724680.04822423123</v>
      </c>
      <c r="J47" s="39">
        <v>-4331856.1510599665</v>
      </c>
      <c r="K47" s="39">
        <v>-5158688.4632158019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6129134.7974999994</v>
      </c>
    </row>
    <row r="48" spans="2:27" x14ac:dyDescent="0.2">
      <c r="B48" s="36" t="s">
        <v>82</v>
      </c>
      <c r="C48" s="97">
        <v>1</v>
      </c>
      <c r="D48" s="36" t="s">
        <v>97</v>
      </c>
      <c r="E48" s="40">
        <v>1</v>
      </c>
      <c r="F48" s="38" t="s">
        <v>22</v>
      </c>
      <c r="G48" s="44">
        <v>-84745613.537195712</v>
      </c>
      <c r="H48" s="39">
        <v>0</v>
      </c>
      <c r="I48" s="39">
        <v>-459514.44368721219</v>
      </c>
      <c r="J48" s="39">
        <v>-1125072.5415167578</v>
      </c>
      <c r="K48" s="39">
        <v>-24253485.773408063</v>
      </c>
      <c r="L48" s="39">
        <v>-23609068.618408598</v>
      </c>
      <c r="M48" s="39">
        <v>-105444936.8240954</v>
      </c>
      <c r="N48" s="39">
        <v>-3692830.7738839583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117352832.6415</v>
      </c>
    </row>
    <row r="49" spans="2:27" x14ac:dyDescent="0.2">
      <c r="B49" s="36" t="s">
        <v>82</v>
      </c>
      <c r="C49" s="97">
        <v>1</v>
      </c>
      <c r="D49" s="36" t="s">
        <v>104</v>
      </c>
      <c r="E49" s="40">
        <v>1</v>
      </c>
      <c r="F49" s="38" t="s">
        <v>22</v>
      </c>
      <c r="G49" s="44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</row>
    <row r="50" spans="2:27" x14ac:dyDescent="0.2">
      <c r="B50" s="36" t="s">
        <v>82</v>
      </c>
      <c r="C50" s="97">
        <v>1</v>
      </c>
      <c r="D50" s="36" t="s">
        <v>94</v>
      </c>
      <c r="E50" s="40">
        <v>1</v>
      </c>
      <c r="F50" s="38" t="s">
        <v>22</v>
      </c>
      <c r="G50" s="44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</row>
    <row r="51" spans="2:27" x14ac:dyDescent="0.2">
      <c r="B51" s="36" t="s">
        <v>82</v>
      </c>
      <c r="C51" s="97">
        <v>2</v>
      </c>
      <c r="D51" s="36" t="s">
        <v>182</v>
      </c>
      <c r="E51" s="40">
        <v>1</v>
      </c>
      <c r="F51" s="38" t="s">
        <v>22</v>
      </c>
      <c r="G51" s="44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</row>
    <row r="52" spans="2:27" x14ac:dyDescent="0.2">
      <c r="B52" s="36" t="s">
        <v>83</v>
      </c>
      <c r="C52" s="97">
        <v>1</v>
      </c>
      <c r="D52" s="36" t="s">
        <v>88</v>
      </c>
      <c r="E52" s="40">
        <v>1</v>
      </c>
      <c r="F52" s="38" t="s">
        <v>22</v>
      </c>
      <c r="G52" s="44">
        <v>-7024063.3409505161</v>
      </c>
      <c r="H52" s="39">
        <v>0</v>
      </c>
      <c r="I52" s="39">
        <v>-724680.04822423123</v>
      </c>
      <c r="J52" s="39">
        <v>-4331856.1510599665</v>
      </c>
      <c r="K52" s="39">
        <v>-5158688.4632158019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6129134.7974999994</v>
      </c>
    </row>
    <row r="53" spans="2:27" x14ac:dyDescent="0.2">
      <c r="B53" s="36" t="s">
        <v>83</v>
      </c>
      <c r="C53" s="97">
        <v>1</v>
      </c>
      <c r="D53" s="36" t="s">
        <v>98</v>
      </c>
      <c r="E53" s="40">
        <v>1</v>
      </c>
      <c r="F53" s="38" t="s">
        <v>22</v>
      </c>
      <c r="G53" s="44">
        <v>-69340670.6501766</v>
      </c>
      <c r="H53" s="39">
        <v>0</v>
      </c>
      <c r="I53" s="39">
        <v>-1333626.0071715855</v>
      </c>
      <c r="J53" s="39">
        <v>-3347355.0572549561</v>
      </c>
      <c r="K53" s="39">
        <v>-29149033.965161856</v>
      </c>
      <c r="L53" s="39">
        <v>-83499421.545411617</v>
      </c>
      <c r="M53" s="39">
        <v>0</v>
      </c>
      <c r="N53" s="39">
        <v>0</v>
      </c>
      <c r="O53" s="39">
        <v>0</v>
      </c>
      <c r="P53" s="39">
        <v>0</v>
      </c>
      <c r="Q53" s="39">
        <v>0</v>
      </c>
      <c r="R53" s="39">
        <v>0</v>
      </c>
      <c r="S53" s="39">
        <v>0</v>
      </c>
      <c r="T53" s="39">
        <v>0</v>
      </c>
      <c r="U53" s="39">
        <v>0</v>
      </c>
      <c r="V53" s="39">
        <v>0</v>
      </c>
      <c r="W53" s="39">
        <v>0</v>
      </c>
      <c r="X53" s="39">
        <v>0</v>
      </c>
      <c r="Y53" s="39">
        <v>0</v>
      </c>
      <c r="Z53" s="39">
        <v>0</v>
      </c>
      <c r="AA53" s="39">
        <v>82130605.602500007</v>
      </c>
    </row>
    <row r="54" spans="2:27" x14ac:dyDescent="0.2">
      <c r="B54" s="36" t="s">
        <v>83</v>
      </c>
      <c r="C54" s="97">
        <v>1</v>
      </c>
      <c r="D54" s="36" t="s">
        <v>94</v>
      </c>
      <c r="E54" s="40">
        <v>1</v>
      </c>
      <c r="F54" s="38" t="s">
        <v>22</v>
      </c>
      <c r="G54" s="44">
        <v>0</v>
      </c>
      <c r="H54" s="39">
        <v>0</v>
      </c>
      <c r="I54" s="39">
        <v>0</v>
      </c>
      <c r="J54" s="39">
        <v>0</v>
      </c>
      <c r="K54" s="39">
        <v>0</v>
      </c>
      <c r="L54" s="39">
        <v>0</v>
      </c>
      <c r="M54" s="39">
        <v>0</v>
      </c>
      <c r="N54" s="39">
        <v>0</v>
      </c>
      <c r="O54" s="39">
        <v>0</v>
      </c>
      <c r="P54" s="39">
        <v>0</v>
      </c>
      <c r="Q54" s="39">
        <v>0</v>
      </c>
      <c r="R54" s="39">
        <v>0</v>
      </c>
      <c r="S54" s="39">
        <v>0</v>
      </c>
      <c r="T54" s="39">
        <v>0</v>
      </c>
      <c r="U54" s="39">
        <v>0</v>
      </c>
      <c r="V54" s="39">
        <v>0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</row>
    <row r="55" spans="2:27" x14ac:dyDescent="0.2">
      <c r="B55" s="36" t="s">
        <v>83</v>
      </c>
      <c r="C55" s="97">
        <v>2</v>
      </c>
      <c r="D55" s="36" t="s">
        <v>183</v>
      </c>
      <c r="E55" s="40">
        <v>1</v>
      </c>
      <c r="F55" s="38" t="s">
        <v>22</v>
      </c>
      <c r="G55" s="44">
        <v>0</v>
      </c>
      <c r="H55" s="39">
        <v>0</v>
      </c>
      <c r="I55" s="39">
        <v>0</v>
      </c>
      <c r="J55" s="39">
        <v>0</v>
      </c>
      <c r="K55" s="39">
        <v>0</v>
      </c>
      <c r="L55" s="39">
        <v>0</v>
      </c>
      <c r="M55" s="39">
        <v>0</v>
      </c>
      <c r="N55" s="39">
        <v>0</v>
      </c>
      <c r="O55" s="39">
        <v>0</v>
      </c>
      <c r="P55" s="39">
        <v>0</v>
      </c>
      <c r="Q55" s="39">
        <v>0</v>
      </c>
      <c r="R55" s="39">
        <v>0</v>
      </c>
      <c r="S55" s="39">
        <v>0</v>
      </c>
      <c r="T55" s="39">
        <v>0</v>
      </c>
      <c r="U55" s="39">
        <v>0</v>
      </c>
      <c r="V55" s="39">
        <v>0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</row>
    <row r="56" spans="2:27" x14ac:dyDescent="0.2">
      <c r="B56" s="36" t="s">
        <v>84</v>
      </c>
      <c r="C56" s="97">
        <v>1</v>
      </c>
      <c r="D56" s="36" t="s">
        <v>88</v>
      </c>
      <c r="E56" s="40">
        <v>1</v>
      </c>
      <c r="F56" s="38" t="s">
        <v>22</v>
      </c>
      <c r="G56" s="44">
        <v>-7024063.3409505161</v>
      </c>
      <c r="H56" s="39">
        <v>0</v>
      </c>
      <c r="I56" s="39">
        <v>-724680.04822423123</v>
      </c>
      <c r="J56" s="39">
        <v>-4331856.1510599665</v>
      </c>
      <c r="K56" s="39">
        <v>-5158688.4632158019</v>
      </c>
      <c r="L56" s="39">
        <v>0</v>
      </c>
      <c r="M56" s="39">
        <v>0</v>
      </c>
      <c r="N56" s="39">
        <v>0</v>
      </c>
      <c r="O56" s="39">
        <v>0</v>
      </c>
      <c r="P56" s="39">
        <v>0</v>
      </c>
      <c r="Q56" s="39">
        <v>0</v>
      </c>
      <c r="R56" s="39">
        <v>0</v>
      </c>
      <c r="S56" s="39">
        <v>0</v>
      </c>
      <c r="T56" s="39">
        <v>0</v>
      </c>
      <c r="U56" s="39">
        <v>0</v>
      </c>
      <c r="V56" s="39">
        <v>0</v>
      </c>
      <c r="W56" s="39">
        <v>0</v>
      </c>
      <c r="X56" s="39">
        <v>0</v>
      </c>
      <c r="Y56" s="39">
        <v>0</v>
      </c>
      <c r="Z56" s="39">
        <v>0</v>
      </c>
      <c r="AA56" s="39">
        <v>6129134.7974999994</v>
      </c>
    </row>
    <row r="57" spans="2:27" x14ac:dyDescent="0.2">
      <c r="B57" s="36" t="s">
        <v>84</v>
      </c>
      <c r="C57" s="97">
        <v>1</v>
      </c>
      <c r="D57" s="36" t="s">
        <v>98</v>
      </c>
      <c r="E57" s="40">
        <v>1</v>
      </c>
      <c r="F57" s="38" t="s">
        <v>22</v>
      </c>
      <c r="G57" s="44">
        <v>-69340670.6501766</v>
      </c>
      <c r="H57" s="39">
        <v>0</v>
      </c>
      <c r="I57" s="39">
        <v>-1333626.0071715855</v>
      </c>
      <c r="J57" s="39">
        <v>-3347355.0572549561</v>
      </c>
      <c r="K57" s="39">
        <v>-29149033.965161856</v>
      </c>
      <c r="L57" s="39">
        <v>-83499421.545411617</v>
      </c>
      <c r="M57" s="39">
        <v>0</v>
      </c>
      <c r="N57" s="39">
        <v>0</v>
      </c>
      <c r="O57" s="39">
        <v>0</v>
      </c>
      <c r="P57" s="39">
        <v>0</v>
      </c>
      <c r="Q57" s="39">
        <v>0</v>
      </c>
      <c r="R57" s="39">
        <v>0</v>
      </c>
      <c r="S57" s="39">
        <v>0</v>
      </c>
      <c r="T57" s="39">
        <v>0</v>
      </c>
      <c r="U57" s="39">
        <v>0</v>
      </c>
      <c r="V57" s="39">
        <v>0</v>
      </c>
      <c r="W57" s="39">
        <v>0</v>
      </c>
      <c r="X57" s="39">
        <v>0</v>
      </c>
      <c r="Y57" s="39">
        <v>0</v>
      </c>
      <c r="Z57" s="39">
        <v>0</v>
      </c>
      <c r="AA57" s="39">
        <v>82130605.602500007</v>
      </c>
    </row>
    <row r="58" spans="2:27" x14ac:dyDescent="0.2">
      <c r="B58" s="36" t="s">
        <v>84</v>
      </c>
      <c r="C58" s="97">
        <v>1</v>
      </c>
      <c r="D58" s="36" t="s">
        <v>94</v>
      </c>
      <c r="E58" s="40">
        <v>1</v>
      </c>
      <c r="F58" s="38" t="s">
        <v>22</v>
      </c>
      <c r="G58" s="44">
        <v>0</v>
      </c>
      <c r="H58" s="39">
        <v>0</v>
      </c>
      <c r="I58" s="39">
        <v>0</v>
      </c>
      <c r="J58" s="39">
        <v>0</v>
      </c>
      <c r="K58" s="39">
        <v>0</v>
      </c>
      <c r="L58" s="39">
        <v>0</v>
      </c>
      <c r="M58" s="39">
        <v>0</v>
      </c>
      <c r="N58" s="39">
        <v>0</v>
      </c>
      <c r="O58" s="39">
        <v>0</v>
      </c>
      <c r="P58" s="39">
        <v>0</v>
      </c>
      <c r="Q58" s="39">
        <v>0</v>
      </c>
      <c r="R58" s="39">
        <v>0</v>
      </c>
      <c r="S58" s="39">
        <v>0</v>
      </c>
      <c r="T58" s="39">
        <v>0</v>
      </c>
      <c r="U58" s="39">
        <v>0</v>
      </c>
      <c r="V58" s="39">
        <v>0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</row>
    <row r="59" spans="2:27" x14ac:dyDescent="0.2">
      <c r="B59" s="36" t="s">
        <v>84</v>
      </c>
      <c r="C59" s="97">
        <v>2</v>
      </c>
      <c r="D59" s="36" t="s">
        <v>99</v>
      </c>
      <c r="E59" s="40">
        <v>1</v>
      </c>
      <c r="F59" s="38" t="s">
        <v>22</v>
      </c>
      <c r="G59" s="44">
        <v>0</v>
      </c>
      <c r="H59" s="39">
        <v>0</v>
      </c>
      <c r="I59" s="39">
        <v>0</v>
      </c>
      <c r="J59" s="39">
        <v>0</v>
      </c>
      <c r="K59" s="39">
        <v>0</v>
      </c>
      <c r="L59" s="39">
        <v>0</v>
      </c>
      <c r="M59" s="39">
        <v>0</v>
      </c>
      <c r="N59" s="39">
        <v>0</v>
      </c>
      <c r="O59" s="39">
        <v>0</v>
      </c>
      <c r="P59" s="39">
        <v>0</v>
      </c>
      <c r="Q59" s="39">
        <v>0</v>
      </c>
      <c r="R59" s="39">
        <v>0</v>
      </c>
      <c r="S59" s="39">
        <v>0</v>
      </c>
      <c r="T59" s="39">
        <v>0</v>
      </c>
      <c r="U59" s="39">
        <v>0</v>
      </c>
      <c r="V59" s="39">
        <v>0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</row>
    <row r="60" spans="2:27" x14ac:dyDescent="0.2">
      <c r="B60" s="36" t="s">
        <v>85</v>
      </c>
      <c r="C60" s="97">
        <v>1</v>
      </c>
      <c r="D60" s="36" t="s">
        <v>88</v>
      </c>
      <c r="E60" s="40">
        <v>1</v>
      </c>
      <c r="F60" s="38" t="s">
        <v>22</v>
      </c>
      <c r="G60" s="44">
        <v>-7024063.3409505161</v>
      </c>
      <c r="H60" s="39">
        <v>0</v>
      </c>
      <c r="I60" s="39">
        <v>-724680.04822423123</v>
      </c>
      <c r="J60" s="39">
        <v>-4331856.1510599665</v>
      </c>
      <c r="K60" s="39">
        <v>-5158688.4632158019</v>
      </c>
      <c r="L60" s="39">
        <v>0</v>
      </c>
      <c r="M60" s="39">
        <v>0</v>
      </c>
      <c r="N60" s="39">
        <v>0</v>
      </c>
      <c r="O60" s="39">
        <v>0</v>
      </c>
      <c r="P60" s="39">
        <v>0</v>
      </c>
      <c r="Q60" s="39">
        <v>0</v>
      </c>
      <c r="R60" s="39">
        <v>0</v>
      </c>
      <c r="S60" s="39">
        <v>0</v>
      </c>
      <c r="T60" s="39">
        <v>0</v>
      </c>
      <c r="U60" s="39">
        <v>0</v>
      </c>
      <c r="V60" s="39">
        <v>0</v>
      </c>
      <c r="W60" s="39">
        <v>0</v>
      </c>
      <c r="X60" s="39">
        <v>0</v>
      </c>
      <c r="Y60" s="39">
        <v>0</v>
      </c>
      <c r="Z60" s="39">
        <v>0</v>
      </c>
      <c r="AA60" s="39">
        <v>6129134.7974999994</v>
      </c>
    </row>
    <row r="61" spans="2:27" x14ac:dyDescent="0.2">
      <c r="B61" s="36" t="s">
        <v>85</v>
      </c>
      <c r="C61" s="97">
        <v>1</v>
      </c>
      <c r="D61" s="36" t="s">
        <v>98</v>
      </c>
      <c r="E61" s="40">
        <v>1</v>
      </c>
      <c r="F61" s="38" t="s">
        <v>22</v>
      </c>
      <c r="G61" s="44">
        <v>-68753491.046789378</v>
      </c>
      <c r="H61" s="39">
        <v>0</v>
      </c>
      <c r="I61" s="39">
        <v>-1299314.5789176619</v>
      </c>
      <c r="J61" s="39">
        <v>-3077925.8065793365</v>
      </c>
      <c r="K61" s="39">
        <v>-19363477.401650246</v>
      </c>
      <c r="L61" s="39">
        <v>-93588718.762852773</v>
      </c>
      <c r="M61" s="39">
        <v>0</v>
      </c>
      <c r="N61" s="39">
        <v>0</v>
      </c>
      <c r="O61" s="39">
        <v>0</v>
      </c>
      <c r="P61" s="39">
        <v>0</v>
      </c>
      <c r="Q61" s="39">
        <v>0</v>
      </c>
      <c r="R61" s="39">
        <v>0</v>
      </c>
      <c r="S61" s="39">
        <v>0</v>
      </c>
      <c r="T61" s="39">
        <v>0</v>
      </c>
      <c r="U61" s="39">
        <v>0</v>
      </c>
      <c r="V61" s="39">
        <v>0</v>
      </c>
      <c r="W61" s="39">
        <v>0</v>
      </c>
      <c r="X61" s="39">
        <v>0</v>
      </c>
      <c r="Y61" s="39">
        <v>0</v>
      </c>
      <c r="Z61" s="39">
        <v>0</v>
      </c>
      <c r="AA61" s="39">
        <v>82130605.585000008</v>
      </c>
    </row>
    <row r="62" spans="2:27" x14ac:dyDescent="0.2">
      <c r="B62" s="36" t="s">
        <v>85</v>
      </c>
      <c r="C62" s="97">
        <v>2</v>
      </c>
      <c r="D62" s="36" t="s">
        <v>96</v>
      </c>
      <c r="E62" s="40">
        <v>1</v>
      </c>
      <c r="F62" s="38" t="s">
        <v>22</v>
      </c>
      <c r="G62" s="44">
        <v>0</v>
      </c>
      <c r="H62" s="39">
        <v>0</v>
      </c>
      <c r="I62" s="39">
        <v>0</v>
      </c>
      <c r="J62" s="39">
        <v>0</v>
      </c>
      <c r="K62" s="39">
        <v>0</v>
      </c>
      <c r="L62" s="39">
        <v>0</v>
      </c>
      <c r="M62" s="39">
        <v>0</v>
      </c>
      <c r="N62" s="39">
        <v>0</v>
      </c>
      <c r="O62" s="39">
        <v>0</v>
      </c>
      <c r="P62" s="39">
        <v>0</v>
      </c>
      <c r="Q62" s="39">
        <v>0</v>
      </c>
      <c r="R62" s="39">
        <v>0</v>
      </c>
      <c r="S62" s="39">
        <v>0</v>
      </c>
      <c r="T62" s="39">
        <v>0</v>
      </c>
      <c r="U62" s="39">
        <v>0</v>
      </c>
      <c r="V62" s="39">
        <v>0</v>
      </c>
      <c r="W62" s="39">
        <v>0</v>
      </c>
      <c r="X62" s="39">
        <v>0</v>
      </c>
      <c r="Y62" s="39">
        <v>0</v>
      </c>
      <c r="Z62" s="39">
        <v>0</v>
      </c>
      <c r="AA62" s="39">
        <v>0</v>
      </c>
    </row>
    <row r="63" spans="2:27" x14ac:dyDescent="0.2">
      <c r="B63" s="36" t="s">
        <v>101</v>
      </c>
      <c r="C63" s="97">
        <v>1</v>
      </c>
      <c r="D63" s="36" t="s">
        <v>88</v>
      </c>
      <c r="E63" s="40">
        <v>1</v>
      </c>
      <c r="F63" s="38" t="s">
        <v>22</v>
      </c>
      <c r="G63" s="44">
        <v>-7024063.3409505161</v>
      </c>
      <c r="H63" s="39">
        <v>0</v>
      </c>
      <c r="I63" s="39">
        <v>-724680.04822423123</v>
      </c>
      <c r="J63" s="39">
        <v>-4331856.1510599665</v>
      </c>
      <c r="K63" s="39">
        <v>-5158688.4632158019</v>
      </c>
      <c r="L63" s="39">
        <v>0</v>
      </c>
      <c r="M63" s="39">
        <v>0</v>
      </c>
      <c r="N63" s="39">
        <v>0</v>
      </c>
      <c r="O63" s="39">
        <v>0</v>
      </c>
      <c r="P63" s="39">
        <v>0</v>
      </c>
      <c r="Q63" s="39">
        <v>0</v>
      </c>
      <c r="R63" s="39">
        <v>0</v>
      </c>
      <c r="S63" s="39">
        <v>0</v>
      </c>
      <c r="T63" s="39">
        <v>0</v>
      </c>
      <c r="U63" s="39">
        <v>0</v>
      </c>
      <c r="V63" s="39">
        <v>0</v>
      </c>
      <c r="W63" s="39">
        <v>0</v>
      </c>
      <c r="X63" s="39">
        <v>0</v>
      </c>
      <c r="Y63" s="39">
        <v>0</v>
      </c>
      <c r="Z63" s="39">
        <v>0</v>
      </c>
      <c r="AA63" s="39">
        <v>6129134.7974999994</v>
      </c>
    </row>
    <row r="64" spans="2:27" x14ac:dyDescent="0.2">
      <c r="B64" s="36" t="s">
        <v>101</v>
      </c>
      <c r="C64" s="97">
        <v>1</v>
      </c>
      <c r="D64" s="36" t="s">
        <v>178</v>
      </c>
      <c r="E64" s="40">
        <v>0</v>
      </c>
      <c r="F64" s="38" t="s">
        <v>22</v>
      </c>
      <c r="G64" s="44"/>
      <c r="H64" s="39" t="s">
        <v>179</v>
      </c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</row>
    <row r="65" spans="2:27" x14ac:dyDescent="0.2">
      <c r="B65" s="36" t="s">
        <v>101</v>
      </c>
      <c r="C65" s="97">
        <v>2</v>
      </c>
      <c r="D65" s="36" t="s">
        <v>98</v>
      </c>
      <c r="E65" s="40">
        <v>1</v>
      </c>
      <c r="F65" s="38" t="s">
        <v>22</v>
      </c>
      <c r="G65" s="44">
        <v>0</v>
      </c>
      <c r="H65" s="39">
        <v>0</v>
      </c>
      <c r="I65" s="39">
        <v>0</v>
      </c>
      <c r="J65" s="39">
        <v>0</v>
      </c>
      <c r="K65" s="39">
        <v>0</v>
      </c>
      <c r="L65" s="39">
        <v>0</v>
      </c>
      <c r="M65" s="39">
        <v>0</v>
      </c>
      <c r="N65" s="39">
        <v>0</v>
      </c>
      <c r="O65" s="39">
        <v>0</v>
      </c>
      <c r="P65" s="39">
        <v>0</v>
      </c>
      <c r="Q65" s="39">
        <v>0</v>
      </c>
      <c r="R65" s="39">
        <v>0</v>
      </c>
      <c r="S65" s="39">
        <v>0</v>
      </c>
      <c r="T65" s="39">
        <v>0</v>
      </c>
      <c r="U65" s="39">
        <v>0</v>
      </c>
      <c r="V65" s="39">
        <v>0</v>
      </c>
      <c r="W65" s="39">
        <v>0</v>
      </c>
      <c r="X65" s="39">
        <v>0</v>
      </c>
      <c r="Y65" s="39">
        <v>0</v>
      </c>
      <c r="Z65" s="39">
        <v>0</v>
      </c>
      <c r="AA65" s="39">
        <v>0</v>
      </c>
    </row>
    <row r="66" spans="2:27" x14ac:dyDescent="0.2">
      <c r="B66" s="36" t="s">
        <v>101</v>
      </c>
      <c r="C66" s="97">
        <v>2</v>
      </c>
      <c r="D66" s="36" t="s">
        <v>94</v>
      </c>
      <c r="E66" s="40">
        <v>1</v>
      </c>
      <c r="F66" s="38" t="s">
        <v>22</v>
      </c>
      <c r="G66" s="44">
        <v>0</v>
      </c>
      <c r="H66" s="39">
        <v>0</v>
      </c>
      <c r="I66" s="39">
        <v>0</v>
      </c>
      <c r="J66" s="39">
        <v>0</v>
      </c>
      <c r="K66" s="39">
        <v>0</v>
      </c>
      <c r="L66" s="39">
        <v>0</v>
      </c>
      <c r="M66" s="39">
        <v>0</v>
      </c>
      <c r="N66" s="39">
        <v>0</v>
      </c>
      <c r="O66" s="39">
        <v>0</v>
      </c>
      <c r="P66" s="39">
        <v>0</v>
      </c>
      <c r="Q66" s="39">
        <v>0</v>
      </c>
      <c r="R66" s="39">
        <v>0</v>
      </c>
      <c r="S66" s="39">
        <v>0</v>
      </c>
      <c r="T66" s="39">
        <v>0</v>
      </c>
      <c r="U66" s="39">
        <v>0</v>
      </c>
      <c r="V66" s="39">
        <v>0</v>
      </c>
      <c r="W66" s="39">
        <v>0</v>
      </c>
      <c r="X66" s="39">
        <v>0</v>
      </c>
      <c r="Y66" s="39">
        <v>0</v>
      </c>
      <c r="Z66" s="39">
        <v>0</v>
      </c>
      <c r="AA66" s="39">
        <v>0</v>
      </c>
    </row>
    <row r="67" spans="2:27" x14ac:dyDescent="0.2">
      <c r="B67" s="36" t="s">
        <v>102</v>
      </c>
      <c r="C67" s="97">
        <v>1</v>
      </c>
      <c r="D67" s="36" t="s">
        <v>88</v>
      </c>
      <c r="E67" s="40">
        <v>1</v>
      </c>
      <c r="F67" s="38" t="s">
        <v>22</v>
      </c>
      <c r="G67" s="44">
        <v>-7024063.3409505161</v>
      </c>
      <c r="H67" s="39">
        <v>0</v>
      </c>
      <c r="I67" s="39">
        <v>-724680.04822423123</v>
      </c>
      <c r="J67" s="39">
        <v>-4331856.1510599665</v>
      </c>
      <c r="K67" s="39">
        <v>-5158688.4632158019</v>
      </c>
      <c r="L67" s="39">
        <v>0</v>
      </c>
      <c r="M67" s="39">
        <v>0</v>
      </c>
      <c r="N67" s="39">
        <v>0</v>
      </c>
      <c r="O67" s="39">
        <v>0</v>
      </c>
      <c r="P67" s="39">
        <v>0</v>
      </c>
      <c r="Q67" s="39">
        <v>0</v>
      </c>
      <c r="R67" s="39">
        <v>0</v>
      </c>
      <c r="S67" s="39">
        <v>0</v>
      </c>
      <c r="T67" s="39">
        <v>0</v>
      </c>
      <c r="U67" s="39">
        <v>0</v>
      </c>
      <c r="V67" s="39">
        <v>0</v>
      </c>
      <c r="W67" s="39">
        <v>0</v>
      </c>
      <c r="X67" s="39">
        <v>0</v>
      </c>
      <c r="Y67" s="39">
        <v>0</v>
      </c>
      <c r="Z67" s="39">
        <v>0</v>
      </c>
      <c r="AA67" s="39">
        <v>6129134.7974999994</v>
      </c>
    </row>
    <row r="68" spans="2:27" x14ac:dyDescent="0.2">
      <c r="B68" s="36" t="s">
        <v>102</v>
      </c>
      <c r="C68" s="97">
        <v>1</v>
      </c>
      <c r="D68" s="36" t="s">
        <v>178</v>
      </c>
      <c r="E68" s="40">
        <v>0</v>
      </c>
      <c r="F68" s="38" t="s">
        <v>22</v>
      </c>
      <c r="G68" s="44"/>
      <c r="H68" s="39" t="s">
        <v>179</v>
      </c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</row>
    <row r="69" spans="2:27" x14ac:dyDescent="0.2">
      <c r="B69" s="36" t="s">
        <v>102</v>
      </c>
      <c r="C69" s="97">
        <v>2</v>
      </c>
      <c r="D69" s="36" t="s">
        <v>98</v>
      </c>
      <c r="E69" s="40">
        <v>1</v>
      </c>
      <c r="F69" s="38" t="s">
        <v>22</v>
      </c>
      <c r="G69" s="44">
        <v>0</v>
      </c>
      <c r="H69" s="39">
        <v>0</v>
      </c>
      <c r="I69" s="39">
        <v>0</v>
      </c>
      <c r="J69" s="39">
        <v>0</v>
      </c>
      <c r="K69" s="39">
        <v>0</v>
      </c>
      <c r="L69" s="39">
        <v>0</v>
      </c>
      <c r="M69" s="39">
        <v>0</v>
      </c>
      <c r="N69" s="39">
        <v>0</v>
      </c>
      <c r="O69" s="39">
        <v>0</v>
      </c>
      <c r="P69" s="39">
        <v>0</v>
      </c>
      <c r="Q69" s="39">
        <v>0</v>
      </c>
      <c r="R69" s="39">
        <v>0</v>
      </c>
      <c r="S69" s="39">
        <v>0</v>
      </c>
      <c r="T69" s="39">
        <v>0</v>
      </c>
      <c r="U69" s="39">
        <v>0</v>
      </c>
      <c r="V69" s="39">
        <v>0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</row>
    <row r="70" spans="2:27" x14ac:dyDescent="0.2">
      <c r="B70" s="36" t="s">
        <v>102</v>
      </c>
      <c r="C70" s="97">
        <v>2</v>
      </c>
      <c r="D70" s="36" t="s">
        <v>94</v>
      </c>
      <c r="E70" s="40">
        <v>1</v>
      </c>
      <c r="F70" s="38" t="s">
        <v>22</v>
      </c>
      <c r="G70" s="44">
        <v>0</v>
      </c>
      <c r="H70" s="39">
        <v>0</v>
      </c>
      <c r="I70" s="39">
        <v>0</v>
      </c>
      <c r="J70" s="39">
        <v>0</v>
      </c>
      <c r="K70" s="39">
        <v>0</v>
      </c>
      <c r="L70" s="39">
        <v>0</v>
      </c>
      <c r="M70" s="39">
        <v>0</v>
      </c>
      <c r="N70" s="39">
        <v>0</v>
      </c>
      <c r="O70" s="39">
        <v>0</v>
      </c>
      <c r="P70" s="39">
        <v>0</v>
      </c>
      <c r="Q70" s="39">
        <v>0</v>
      </c>
      <c r="R70" s="39">
        <v>0</v>
      </c>
      <c r="S70" s="39">
        <v>0</v>
      </c>
      <c r="T70" s="39">
        <v>0</v>
      </c>
      <c r="U70" s="39">
        <v>0</v>
      </c>
      <c r="V70" s="39">
        <v>0</v>
      </c>
      <c r="W70" s="39">
        <v>0</v>
      </c>
      <c r="X70" s="39">
        <v>0</v>
      </c>
      <c r="Y70" s="39">
        <v>0</v>
      </c>
      <c r="Z70" s="39">
        <v>0</v>
      </c>
      <c r="AA70" s="39">
        <v>0</v>
      </c>
    </row>
    <row r="71" spans="2:27" x14ac:dyDescent="0.2">
      <c r="B71" s="187" t="s">
        <v>105</v>
      </c>
      <c r="C71" s="188"/>
      <c r="D71" s="187"/>
      <c r="E71" s="189"/>
      <c r="F71" s="116"/>
      <c r="G71" s="190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</row>
    <row r="72" spans="2:27" x14ac:dyDescent="0.2">
      <c r="B72" s="36" t="s">
        <v>78</v>
      </c>
      <c r="C72" s="97">
        <v>2</v>
      </c>
      <c r="D72" s="36" t="s">
        <v>91</v>
      </c>
      <c r="E72" s="40">
        <v>1</v>
      </c>
      <c r="F72" s="38" t="s">
        <v>22</v>
      </c>
      <c r="G72" s="44">
        <v>0</v>
      </c>
      <c r="H72" s="39">
        <v>0</v>
      </c>
      <c r="I72" s="39">
        <v>0</v>
      </c>
      <c r="J72" s="39">
        <v>0</v>
      </c>
      <c r="K72" s="39">
        <v>0</v>
      </c>
      <c r="L72" s="39">
        <v>0</v>
      </c>
      <c r="M72" s="39">
        <v>0</v>
      </c>
      <c r="N72" s="39">
        <v>0</v>
      </c>
      <c r="O72" s="39">
        <v>0</v>
      </c>
      <c r="P72" s="39">
        <v>0</v>
      </c>
      <c r="Q72" s="39">
        <v>0</v>
      </c>
      <c r="R72" s="39">
        <v>0</v>
      </c>
      <c r="S72" s="39">
        <v>0</v>
      </c>
      <c r="T72" s="39">
        <v>0</v>
      </c>
      <c r="U72" s="39">
        <v>0</v>
      </c>
      <c r="V72" s="39">
        <v>0</v>
      </c>
      <c r="W72" s="39">
        <v>0</v>
      </c>
      <c r="X72" s="39">
        <v>0</v>
      </c>
      <c r="Y72" s="39">
        <v>0</v>
      </c>
      <c r="Z72" s="39">
        <v>0</v>
      </c>
      <c r="AA72" s="39">
        <v>0</v>
      </c>
    </row>
    <row r="73" spans="2:27" x14ac:dyDescent="0.2">
      <c r="B73" s="36" t="s">
        <v>79</v>
      </c>
      <c r="C73" s="97">
        <v>1</v>
      </c>
      <c r="D73" s="36" t="s">
        <v>92</v>
      </c>
      <c r="E73" s="40">
        <v>1</v>
      </c>
      <c r="F73" s="38" t="s">
        <v>22</v>
      </c>
      <c r="G73" s="44">
        <v>-5685484.8762533944</v>
      </c>
      <c r="H73" s="39">
        <v>0</v>
      </c>
      <c r="I73" s="39">
        <v>0</v>
      </c>
      <c r="J73" s="39">
        <v>0</v>
      </c>
      <c r="K73" s="39">
        <v>0</v>
      </c>
      <c r="L73" s="39">
        <v>-10125000</v>
      </c>
      <c r="M73" s="39">
        <v>0</v>
      </c>
      <c r="N73" s="39">
        <v>0</v>
      </c>
      <c r="O73" s="39">
        <v>0</v>
      </c>
      <c r="P73" s="39">
        <v>0</v>
      </c>
      <c r="Q73" s="39">
        <v>0</v>
      </c>
      <c r="R73" s="39">
        <v>0</v>
      </c>
      <c r="S73" s="39">
        <v>0</v>
      </c>
      <c r="T73" s="39">
        <v>0</v>
      </c>
      <c r="U73" s="39">
        <v>0</v>
      </c>
      <c r="V73" s="39">
        <v>0</v>
      </c>
      <c r="W73" s="39">
        <v>0</v>
      </c>
      <c r="X73" s="39">
        <v>0</v>
      </c>
      <c r="Y73" s="39">
        <v>0</v>
      </c>
      <c r="Z73" s="39">
        <v>0</v>
      </c>
      <c r="AA73" s="39">
        <v>7492500</v>
      </c>
    </row>
    <row r="74" spans="2:27" x14ac:dyDescent="0.2">
      <c r="B74" s="36" t="s">
        <v>80</v>
      </c>
      <c r="C74" s="97">
        <v>1</v>
      </c>
      <c r="D74" s="36" t="s">
        <v>93</v>
      </c>
      <c r="E74" s="40">
        <v>1</v>
      </c>
      <c r="F74" s="38" t="s">
        <v>22</v>
      </c>
      <c r="G74" s="44">
        <v>-5685484.8762533944</v>
      </c>
      <c r="H74" s="39">
        <v>0</v>
      </c>
      <c r="I74" s="39">
        <v>0</v>
      </c>
      <c r="J74" s="39">
        <v>0</v>
      </c>
      <c r="K74" s="39">
        <v>0</v>
      </c>
      <c r="L74" s="39">
        <v>-10125000</v>
      </c>
      <c r="M74" s="39">
        <v>0</v>
      </c>
      <c r="N74" s="39">
        <v>0</v>
      </c>
      <c r="O74" s="39">
        <v>0</v>
      </c>
      <c r="P74" s="39">
        <v>0</v>
      </c>
      <c r="Q74" s="39">
        <v>0</v>
      </c>
      <c r="R74" s="39">
        <v>0</v>
      </c>
      <c r="S74" s="39">
        <v>0</v>
      </c>
      <c r="T74" s="39">
        <v>0</v>
      </c>
      <c r="U74" s="39">
        <v>0</v>
      </c>
      <c r="V74" s="39">
        <v>0</v>
      </c>
      <c r="W74" s="39">
        <v>0</v>
      </c>
      <c r="X74" s="39">
        <v>0</v>
      </c>
      <c r="Y74" s="39">
        <v>0</v>
      </c>
      <c r="Z74" s="39">
        <v>0</v>
      </c>
      <c r="AA74" s="39">
        <v>7492500</v>
      </c>
    </row>
    <row r="75" spans="2:27" x14ac:dyDescent="0.2">
      <c r="B75" s="36" t="s">
        <v>81</v>
      </c>
      <c r="C75" s="97">
        <v>1</v>
      </c>
      <c r="D75" s="36" t="s">
        <v>92</v>
      </c>
      <c r="E75" s="40">
        <v>1</v>
      </c>
      <c r="F75" s="38" t="s">
        <v>22</v>
      </c>
      <c r="G75" s="44">
        <v>-5685484.8762533944</v>
      </c>
      <c r="H75" s="39">
        <v>0</v>
      </c>
      <c r="I75" s="39">
        <v>0</v>
      </c>
      <c r="J75" s="39">
        <v>0</v>
      </c>
      <c r="K75" s="39">
        <v>0</v>
      </c>
      <c r="L75" s="39">
        <v>-10125000</v>
      </c>
      <c r="M75" s="39">
        <v>0</v>
      </c>
      <c r="N75" s="39">
        <v>0</v>
      </c>
      <c r="O75" s="39">
        <v>0</v>
      </c>
      <c r="P75" s="39">
        <v>0</v>
      </c>
      <c r="Q75" s="39">
        <v>0</v>
      </c>
      <c r="R75" s="39">
        <v>0</v>
      </c>
      <c r="S75" s="39">
        <v>0</v>
      </c>
      <c r="T75" s="39">
        <v>0</v>
      </c>
      <c r="U75" s="39">
        <v>0</v>
      </c>
      <c r="V75" s="39">
        <v>0</v>
      </c>
      <c r="W75" s="39">
        <v>0</v>
      </c>
      <c r="X75" s="39">
        <v>0</v>
      </c>
      <c r="Y75" s="39">
        <v>0</v>
      </c>
      <c r="Z75" s="39">
        <v>0</v>
      </c>
      <c r="AA75" s="39">
        <v>7492500</v>
      </c>
    </row>
    <row r="76" spans="2:27" x14ac:dyDescent="0.2">
      <c r="B76" s="36" t="s">
        <v>81</v>
      </c>
      <c r="C76" s="97">
        <v>2</v>
      </c>
      <c r="D76" s="36" t="s">
        <v>96</v>
      </c>
      <c r="E76" s="40">
        <v>1</v>
      </c>
      <c r="F76" s="38" t="s">
        <v>22</v>
      </c>
      <c r="G76" s="44">
        <v>0</v>
      </c>
      <c r="H76" s="39">
        <v>0</v>
      </c>
      <c r="I76" s="39">
        <v>0</v>
      </c>
      <c r="J76" s="39">
        <v>0</v>
      </c>
      <c r="K76" s="39">
        <v>0</v>
      </c>
      <c r="L76" s="39">
        <v>0</v>
      </c>
      <c r="M76" s="39">
        <v>0</v>
      </c>
      <c r="N76" s="39">
        <v>0</v>
      </c>
      <c r="O76" s="39">
        <v>0</v>
      </c>
      <c r="P76" s="39">
        <v>0</v>
      </c>
      <c r="Q76" s="39">
        <v>0</v>
      </c>
      <c r="R76" s="39">
        <v>0</v>
      </c>
      <c r="S76" s="39">
        <v>0</v>
      </c>
      <c r="T76" s="39">
        <v>0</v>
      </c>
      <c r="U76" s="39">
        <v>0</v>
      </c>
      <c r="V76" s="39">
        <v>0</v>
      </c>
      <c r="W76" s="39">
        <v>0</v>
      </c>
      <c r="X76" s="39">
        <v>0</v>
      </c>
      <c r="Y76" s="39">
        <v>0</v>
      </c>
      <c r="Z76" s="39">
        <v>0</v>
      </c>
      <c r="AA76" s="39">
        <v>0</v>
      </c>
    </row>
    <row r="77" spans="2:27" x14ac:dyDescent="0.2">
      <c r="B77" s="36" t="s">
        <v>82</v>
      </c>
      <c r="C77" s="97">
        <v>1</v>
      </c>
      <c r="D77" s="36" t="s">
        <v>97</v>
      </c>
      <c r="E77" s="40">
        <v>1</v>
      </c>
      <c r="F77" s="38" t="s">
        <v>22</v>
      </c>
      <c r="G77" s="44">
        <v>-5685484.8762533944</v>
      </c>
      <c r="H77" s="39">
        <v>0</v>
      </c>
      <c r="I77" s="39">
        <v>0</v>
      </c>
      <c r="J77" s="39">
        <v>0</v>
      </c>
      <c r="K77" s="39">
        <v>0</v>
      </c>
      <c r="L77" s="39">
        <v>-10125000</v>
      </c>
      <c r="M77" s="39">
        <v>0</v>
      </c>
      <c r="N77" s="39">
        <v>0</v>
      </c>
      <c r="O77" s="39">
        <v>0</v>
      </c>
      <c r="P77" s="39">
        <v>0</v>
      </c>
      <c r="Q77" s="39">
        <v>0</v>
      </c>
      <c r="R77" s="39">
        <v>0</v>
      </c>
      <c r="S77" s="39">
        <v>0</v>
      </c>
      <c r="T77" s="39">
        <v>0</v>
      </c>
      <c r="U77" s="39">
        <v>0</v>
      </c>
      <c r="V77" s="39">
        <v>0</v>
      </c>
      <c r="W77" s="39">
        <v>0</v>
      </c>
      <c r="X77" s="39">
        <v>0</v>
      </c>
      <c r="Y77" s="39">
        <v>0</v>
      </c>
      <c r="Z77" s="39">
        <v>0</v>
      </c>
      <c r="AA77" s="39">
        <v>7492500</v>
      </c>
    </row>
    <row r="78" spans="2:27" x14ac:dyDescent="0.2">
      <c r="B78" s="36" t="s">
        <v>85</v>
      </c>
      <c r="C78" s="97">
        <v>2</v>
      </c>
      <c r="D78" s="36" t="s">
        <v>96</v>
      </c>
      <c r="E78" s="40">
        <v>1</v>
      </c>
      <c r="F78" s="38" t="s">
        <v>22</v>
      </c>
      <c r="G78" s="44">
        <v>0</v>
      </c>
      <c r="H78" s="39">
        <v>0</v>
      </c>
      <c r="I78" s="39">
        <v>0</v>
      </c>
      <c r="J78" s="39">
        <v>0</v>
      </c>
      <c r="K78" s="39">
        <v>0</v>
      </c>
      <c r="L78" s="39">
        <v>0</v>
      </c>
      <c r="M78" s="39">
        <v>0</v>
      </c>
      <c r="N78" s="39">
        <v>0</v>
      </c>
      <c r="O78" s="39">
        <v>0</v>
      </c>
      <c r="P78" s="39">
        <v>0</v>
      </c>
      <c r="Q78" s="39">
        <v>0</v>
      </c>
      <c r="R78" s="39">
        <v>0</v>
      </c>
      <c r="S78" s="39">
        <v>0</v>
      </c>
      <c r="T78" s="39">
        <v>0</v>
      </c>
      <c r="U78" s="39">
        <v>0</v>
      </c>
      <c r="V78" s="39">
        <v>0</v>
      </c>
      <c r="W78" s="39">
        <v>0</v>
      </c>
      <c r="X78" s="39">
        <v>0</v>
      </c>
      <c r="Y78" s="39">
        <v>0</v>
      </c>
      <c r="Z78" s="39">
        <v>0</v>
      </c>
      <c r="AA78" s="39">
        <v>0</v>
      </c>
    </row>
    <row r="79" spans="2:27" x14ac:dyDescent="0.2">
      <c r="B79" s="187" t="s">
        <v>112</v>
      </c>
      <c r="C79" s="188"/>
      <c r="D79" s="187"/>
      <c r="E79" s="189"/>
      <c r="F79" s="116"/>
      <c r="G79" s="190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</row>
    <row r="80" spans="2:27" x14ac:dyDescent="0.2">
      <c r="B80" s="36" t="s">
        <v>78</v>
      </c>
      <c r="C80" s="97">
        <v>2</v>
      </c>
      <c r="D80" s="36" t="s">
        <v>91</v>
      </c>
      <c r="E80" s="40">
        <v>1</v>
      </c>
      <c r="F80" s="38" t="s">
        <v>22</v>
      </c>
      <c r="G80" s="44">
        <v>0</v>
      </c>
      <c r="H80" s="39">
        <v>0</v>
      </c>
      <c r="I80" s="39">
        <v>0</v>
      </c>
      <c r="J80" s="39">
        <v>0</v>
      </c>
      <c r="K80" s="39">
        <v>0</v>
      </c>
      <c r="L80" s="39">
        <v>0</v>
      </c>
      <c r="M80" s="39">
        <v>0</v>
      </c>
      <c r="N80" s="39">
        <v>0</v>
      </c>
      <c r="O80" s="39">
        <v>0</v>
      </c>
      <c r="P80" s="39">
        <v>0</v>
      </c>
      <c r="Q80" s="39">
        <v>0</v>
      </c>
      <c r="R80" s="39">
        <v>0</v>
      </c>
      <c r="S80" s="39">
        <v>0</v>
      </c>
      <c r="T80" s="39">
        <v>0</v>
      </c>
      <c r="U80" s="39">
        <v>0</v>
      </c>
      <c r="V80" s="39">
        <v>0</v>
      </c>
      <c r="W80" s="39">
        <v>0</v>
      </c>
      <c r="X80" s="39">
        <v>0</v>
      </c>
      <c r="Y80" s="39">
        <v>0</v>
      </c>
      <c r="Z80" s="39">
        <v>0</v>
      </c>
      <c r="AA80" s="39">
        <v>0</v>
      </c>
    </row>
    <row r="81" spans="2:27" x14ac:dyDescent="0.2">
      <c r="B81" s="36" t="s">
        <v>79</v>
      </c>
      <c r="C81" s="97">
        <v>1</v>
      </c>
      <c r="D81" s="36" t="s">
        <v>92</v>
      </c>
      <c r="E81" s="40">
        <v>1</v>
      </c>
      <c r="F81" s="38" t="s">
        <v>22</v>
      </c>
      <c r="G81" s="44">
        <v>-12222899.353629692</v>
      </c>
      <c r="H81" s="39">
        <v>0</v>
      </c>
      <c r="I81" s="39">
        <v>0</v>
      </c>
      <c r="J81" s="39">
        <v>0</v>
      </c>
      <c r="K81" s="39">
        <v>0</v>
      </c>
      <c r="L81" s="39">
        <v>0</v>
      </c>
      <c r="M81" s="39">
        <v>-24000000</v>
      </c>
      <c r="N81" s="39">
        <v>0</v>
      </c>
      <c r="O81" s="39">
        <v>0</v>
      </c>
      <c r="P81" s="39">
        <v>0</v>
      </c>
      <c r="Q81" s="39">
        <v>0</v>
      </c>
      <c r="R81" s="39">
        <v>0</v>
      </c>
      <c r="S81" s="39">
        <v>0</v>
      </c>
      <c r="T81" s="39">
        <v>0</v>
      </c>
      <c r="U81" s="39">
        <v>0</v>
      </c>
      <c r="V81" s="39">
        <v>0</v>
      </c>
      <c r="W81" s="39">
        <v>0</v>
      </c>
      <c r="X81" s="39">
        <v>0</v>
      </c>
      <c r="Y81" s="39">
        <v>0</v>
      </c>
      <c r="Z81" s="39">
        <v>0</v>
      </c>
      <c r="AA81" s="39">
        <v>17760000</v>
      </c>
    </row>
    <row r="82" spans="2:27" x14ac:dyDescent="0.2">
      <c r="B82" s="36" t="s">
        <v>80</v>
      </c>
      <c r="C82" s="97">
        <v>1</v>
      </c>
      <c r="D82" s="36" t="s">
        <v>93</v>
      </c>
      <c r="E82" s="40">
        <v>1</v>
      </c>
      <c r="F82" s="38" t="s">
        <v>22</v>
      </c>
      <c r="G82" s="44">
        <v>-12222899.353629692</v>
      </c>
      <c r="H82" s="39">
        <v>0</v>
      </c>
      <c r="I82" s="39">
        <v>0</v>
      </c>
      <c r="J82" s="39">
        <v>0</v>
      </c>
      <c r="K82" s="39">
        <v>0</v>
      </c>
      <c r="L82" s="39">
        <v>0</v>
      </c>
      <c r="M82" s="39">
        <v>-24000000</v>
      </c>
      <c r="N82" s="39">
        <v>0</v>
      </c>
      <c r="O82" s="39">
        <v>0</v>
      </c>
      <c r="P82" s="39">
        <v>0</v>
      </c>
      <c r="Q82" s="39">
        <v>0</v>
      </c>
      <c r="R82" s="39">
        <v>0</v>
      </c>
      <c r="S82" s="39">
        <v>0</v>
      </c>
      <c r="T82" s="39">
        <v>0</v>
      </c>
      <c r="U82" s="39">
        <v>0</v>
      </c>
      <c r="V82" s="39">
        <v>0</v>
      </c>
      <c r="W82" s="39">
        <v>0</v>
      </c>
      <c r="X82" s="39">
        <v>0</v>
      </c>
      <c r="Y82" s="39">
        <v>0</v>
      </c>
      <c r="Z82" s="39">
        <v>0</v>
      </c>
      <c r="AA82" s="39">
        <v>17760000</v>
      </c>
    </row>
    <row r="83" spans="2:27" x14ac:dyDescent="0.2">
      <c r="B83" s="36" t="s">
        <v>81</v>
      </c>
      <c r="C83" s="97">
        <v>1</v>
      </c>
      <c r="D83" s="36" t="s">
        <v>92</v>
      </c>
      <c r="E83" s="40">
        <v>1</v>
      </c>
      <c r="F83" s="38" t="s">
        <v>22</v>
      </c>
      <c r="G83" s="44">
        <v>-12222899.353629692</v>
      </c>
      <c r="H83" s="39">
        <v>0</v>
      </c>
      <c r="I83" s="39">
        <v>0</v>
      </c>
      <c r="J83" s="39">
        <v>0</v>
      </c>
      <c r="K83" s="39">
        <v>0</v>
      </c>
      <c r="L83" s="39">
        <v>0</v>
      </c>
      <c r="M83" s="39">
        <v>-24000000</v>
      </c>
      <c r="N83" s="39">
        <v>0</v>
      </c>
      <c r="O83" s="39">
        <v>0</v>
      </c>
      <c r="P83" s="39">
        <v>0</v>
      </c>
      <c r="Q83" s="39">
        <v>0</v>
      </c>
      <c r="R83" s="39">
        <v>0</v>
      </c>
      <c r="S83" s="39">
        <v>0</v>
      </c>
      <c r="T83" s="39">
        <v>0</v>
      </c>
      <c r="U83" s="39">
        <v>0</v>
      </c>
      <c r="V83" s="39">
        <v>0</v>
      </c>
      <c r="W83" s="39">
        <v>0</v>
      </c>
      <c r="X83" s="39">
        <v>0</v>
      </c>
      <c r="Y83" s="39">
        <v>0</v>
      </c>
      <c r="Z83" s="39">
        <v>0</v>
      </c>
      <c r="AA83" s="39">
        <v>17760000</v>
      </c>
    </row>
    <row r="84" spans="2:27" x14ac:dyDescent="0.2">
      <c r="B84" s="36" t="s">
        <v>81</v>
      </c>
      <c r="C84" s="97">
        <v>2</v>
      </c>
      <c r="D84" s="36" t="s">
        <v>96</v>
      </c>
      <c r="E84" s="40">
        <v>1</v>
      </c>
      <c r="F84" s="38" t="s">
        <v>22</v>
      </c>
      <c r="G84" s="44">
        <v>0</v>
      </c>
      <c r="H84" s="39">
        <v>0</v>
      </c>
      <c r="I84" s="39">
        <v>0</v>
      </c>
      <c r="J84" s="39">
        <v>0</v>
      </c>
      <c r="K84" s="39">
        <v>0</v>
      </c>
      <c r="L84" s="39">
        <v>0</v>
      </c>
      <c r="M84" s="39">
        <v>0</v>
      </c>
      <c r="N84" s="39">
        <v>0</v>
      </c>
      <c r="O84" s="39">
        <v>0</v>
      </c>
      <c r="P84" s="39">
        <v>0</v>
      </c>
      <c r="Q84" s="39">
        <v>0</v>
      </c>
      <c r="R84" s="39">
        <v>0</v>
      </c>
      <c r="S84" s="39">
        <v>0</v>
      </c>
      <c r="T84" s="39">
        <v>0</v>
      </c>
      <c r="U84" s="39">
        <v>0</v>
      </c>
      <c r="V84" s="39">
        <v>0</v>
      </c>
      <c r="W84" s="39">
        <v>0</v>
      </c>
      <c r="X84" s="39">
        <v>0</v>
      </c>
      <c r="Y84" s="39">
        <v>0</v>
      </c>
      <c r="Z84" s="39">
        <v>0</v>
      </c>
      <c r="AA84" s="39">
        <v>0</v>
      </c>
    </row>
    <row r="85" spans="2:27" x14ac:dyDescent="0.2">
      <c r="B85" s="36" t="s">
        <v>82</v>
      </c>
      <c r="C85" s="97">
        <v>1</v>
      </c>
      <c r="D85" s="36" t="s">
        <v>97</v>
      </c>
      <c r="E85" s="40">
        <v>1</v>
      </c>
      <c r="F85" s="38" t="s">
        <v>22</v>
      </c>
      <c r="G85" s="44">
        <v>-15495071.36809097</v>
      </c>
      <c r="H85" s="39">
        <v>0</v>
      </c>
      <c r="I85" s="39">
        <v>0</v>
      </c>
      <c r="J85" s="39">
        <v>0</v>
      </c>
      <c r="K85" s="39">
        <v>0</v>
      </c>
      <c r="L85" s="39">
        <v>0</v>
      </c>
      <c r="M85" s="39">
        <v>-30425000</v>
      </c>
      <c r="N85" s="39">
        <v>0</v>
      </c>
      <c r="O85" s="39">
        <v>0</v>
      </c>
      <c r="P85" s="39">
        <v>0</v>
      </c>
      <c r="Q85" s="39">
        <v>0</v>
      </c>
      <c r="R85" s="39">
        <v>0</v>
      </c>
      <c r="S85" s="39">
        <v>0</v>
      </c>
      <c r="T85" s="39">
        <v>0</v>
      </c>
      <c r="U85" s="39">
        <v>0</v>
      </c>
      <c r="V85" s="39">
        <v>0</v>
      </c>
      <c r="W85" s="39">
        <v>0</v>
      </c>
      <c r="X85" s="39">
        <v>0</v>
      </c>
      <c r="Y85" s="39">
        <v>0</v>
      </c>
      <c r="Z85" s="39">
        <v>0</v>
      </c>
      <c r="AA85" s="39">
        <v>22514500</v>
      </c>
    </row>
    <row r="86" spans="2:27" x14ac:dyDescent="0.2">
      <c r="B86" s="36" t="s">
        <v>85</v>
      </c>
      <c r="C86" s="97">
        <v>2</v>
      </c>
      <c r="D86" s="36" t="s">
        <v>96</v>
      </c>
      <c r="E86" s="40">
        <v>1</v>
      </c>
      <c r="F86" s="38" t="s">
        <v>22</v>
      </c>
      <c r="G86" s="44">
        <v>0</v>
      </c>
      <c r="H86" s="39">
        <v>0</v>
      </c>
      <c r="I86" s="39">
        <v>0</v>
      </c>
      <c r="J86" s="39">
        <v>0</v>
      </c>
      <c r="K86" s="39">
        <v>0</v>
      </c>
      <c r="L86" s="39">
        <v>0</v>
      </c>
      <c r="M86" s="39">
        <v>0</v>
      </c>
      <c r="N86" s="39">
        <v>0</v>
      </c>
      <c r="O86" s="39">
        <v>0</v>
      </c>
      <c r="P86" s="39">
        <v>0</v>
      </c>
      <c r="Q86" s="39">
        <v>0</v>
      </c>
      <c r="R86" s="39">
        <v>0</v>
      </c>
      <c r="S86" s="39">
        <v>0</v>
      </c>
      <c r="T86" s="39">
        <v>0</v>
      </c>
      <c r="U86" s="39">
        <v>0</v>
      </c>
      <c r="V86" s="39">
        <v>0</v>
      </c>
      <c r="W86" s="39">
        <v>0</v>
      </c>
      <c r="X86" s="39">
        <v>0</v>
      </c>
      <c r="Y86" s="39">
        <v>0</v>
      </c>
      <c r="Z86" s="39">
        <v>0</v>
      </c>
      <c r="AA86" s="39">
        <v>0</v>
      </c>
    </row>
    <row r="88" spans="2:27" ht="15" x14ac:dyDescent="0.25">
      <c r="B88" s="31" t="s">
        <v>46</v>
      </c>
      <c r="C88" s="31"/>
      <c r="D88" s="9"/>
      <c r="E88" s="9"/>
      <c r="F88" s="32"/>
      <c r="G88" s="43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</row>
    <row r="89" spans="2:27" ht="15" x14ac:dyDescent="0.25">
      <c r="B89" s="33" t="s">
        <v>21</v>
      </c>
      <c r="C89" s="33"/>
      <c r="D89" s="33"/>
      <c r="E89" s="33"/>
      <c r="F89" s="34" t="s">
        <v>13</v>
      </c>
      <c r="G89" s="35" t="s">
        <v>41</v>
      </c>
      <c r="H89" s="35">
        <v>2022</v>
      </c>
      <c r="I89" s="35">
        <v>2023</v>
      </c>
      <c r="J89" s="35">
        <v>2024</v>
      </c>
      <c r="K89" s="35">
        <v>2025</v>
      </c>
      <c r="L89" s="35">
        <v>2026</v>
      </c>
      <c r="M89" s="35">
        <v>2027</v>
      </c>
      <c r="N89" s="35">
        <v>2028</v>
      </c>
      <c r="O89" s="35">
        <v>2029</v>
      </c>
      <c r="P89" s="35">
        <v>2030</v>
      </c>
      <c r="Q89" s="35">
        <v>2031</v>
      </c>
      <c r="R89" s="35">
        <v>2032</v>
      </c>
      <c r="S89" s="35">
        <v>2033</v>
      </c>
      <c r="T89" s="35">
        <v>2034</v>
      </c>
      <c r="U89" s="35">
        <v>2035</v>
      </c>
      <c r="V89" s="35">
        <v>2036</v>
      </c>
      <c r="W89" s="35">
        <v>2037</v>
      </c>
      <c r="X89" s="35">
        <v>2038</v>
      </c>
      <c r="Y89" s="35">
        <v>2039</v>
      </c>
      <c r="Z89" s="35">
        <v>2040</v>
      </c>
      <c r="AA89" s="35">
        <v>2041</v>
      </c>
    </row>
    <row r="90" spans="2:27" x14ac:dyDescent="0.2">
      <c r="B90" s="36" t="s">
        <v>77</v>
      </c>
      <c r="C90" s="36"/>
      <c r="D90" s="37"/>
      <c r="E90" s="37"/>
      <c r="F90" s="38" t="s">
        <v>22</v>
      </c>
      <c r="G90" s="44">
        <v>-65464503.336864941</v>
      </c>
      <c r="H90" s="39">
        <v>0</v>
      </c>
      <c r="I90" s="39">
        <v>-2895631.1878089663</v>
      </c>
      <c r="J90" s="39">
        <v>-14326927.943455489</v>
      </c>
      <c r="K90" s="39">
        <v>-79721217.093735531</v>
      </c>
      <c r="L90" s="39">
        <v>0</v>
      </c>
      <c r="M90" s="39">
        <v>0</v>
      </c>
      <c r="N90" s="39">
        <v>0</v>
      </c>
      <c r="O90" s="39">
        <v>0</v>
      </c>
      <c r="P90" s="39">
        <v>0</v>
      </c>
      <c r="Q90" s="39">
        <v>0</v>
      </c>
      <c r="R90" s="39">
        <v>0</v>
      </c>
      <c r="S90" s="39">
        <v>0</v>
      </c>
      <c r="T90" s="39">
        <v>0</v>
      </c>
      <c r="U90" s="39">
        <v>0</v>
      </c>
      <c r="V90" s="39">
        <v>0</v>
      </c>
      <c r="W90" s="39">
        <v>0</v>
      </c>
      <c r="X90" s="39">
        <v>0</v>
      </c>
      <c r="Y90" s="39">
        <v>0</v>
      </c>
      <c r="Z90" s="39">
        <v>0</v>
      </c>
      <c r="AA90" s="39">
        <v>54527002.718571432</v>
      </c>
    </row>
    <row r="91" spans="2:27" x14ac:dyDescent="0.2">
      <c r="B91" s="36" t="s">
        <v>78</v>
      </c>
      <c r="C91" s="36"/>
      <c r="D91" s="37"/>
      <c r="E91" s="37"/>
      <c r="F91" s="38" t="s">
        <v>22</v>
      </c>
      <c r="G91" s="44">
        <v>-65464503.336864941</v>
      </c>
      <c r="H91" s="39">
        <v>0</v>
      </c>
      <c r="I91" s="39">
        <v>-2895631.1878089663</v>
      </c>
      <c r="J91" s="39">
        <v>-14326927.943455489</v>
      </c>
      <c r="K91" s="39">
        <v>-79721217.093735531</v>
      </c>
      <c r="L91" s="39">
        <v>0</v>
      </c>
      <c r="M91" s="39">
        <v>0</v>
      </c>
      <c r="N91" s="39">
        <v>0</v>
      </c>
      <c r="O91" s="39">
        <v>0</v>
      </c>
      <c r="P91" s="39">
        <v>0</v>
      </c>
      <c r="Q91" s="39">
        <v>0</v>
      </c>
      <c r="R91" s="39">
        <v>0</v>
      </c>
      <c r="S91" s="39">
        <v>0</v>
      </c>
      <c r="T91" s="39">
        <v>0</v>
      </c>
      <c r="U91" s="39">
        <v>0</v>
      </c>
      <c r="V91" s="39">
        <v>0</v>
      </c>
      <c r="W91" s="39">
        <v>0</v>
      </c>
      <c r="X91" s="39">
        <v>0</v>
      </c>
      <c r="Y91" s="39">
        <v>0</v>
      </c>
      <c r="Z91" s="39">
        <v>0</v>
      </c>
      <c r="AA91" s="39">
        <v>54527002.718571432</v>
      </c>
    </row>
    <row r="92" spans="2:27" x14ac:dyDescent="0.2">
      <c r="B92" s="36" t="s">
        <v>79</v>
      </c>
      <c r="C92" s="36"/>
      <c r="D92" s="37"/>
      <c r="E92" s="37"/>
      <c r="F92" s="38" t="s">
        <v>22</v>
      </c>
      <c r="G92" s="44">
        <v>-57846777.727595545</v>
      </c>
      <c r="H92" s="39">
        <v>0</v>
      </c>
      <c r="I92" s="39">
        <v>-1105642.7706941832</v>
      </c>
      <c r="J92" s="39">
        <v>-5007704.1512561068</v>
      </c>
      <c r="K92" s="39">
        <v>-24519746.625347555</v>
      </c>
      <c r="L92" s="39">
        <v>-24779840.622835513</v>
      </c>
      <c r="M92" s="39">
        <v>-46401921.598227531</v>
      </c>
      <c r="N92" s="39">
        <v>-1249778.73163912</v>
      </c>
      <c r="O92" s="39">
        <v>0</v>
      </c>
      <c r="P92" s="39">
        <v>0</v>
      </c>
      <c r="Q92" s="39">
        <v>0</v>
      </c>
      <c r="R92" s="39">
        <v>0</v>
      </c>
      <c r="S92" s="39">
        <v>0</v>
      </c>
      <c r="T92" s="39">
        <v>0</v>
      </c>
      <c r="U92" s="39">
        <v>0</v>
      </c>
      <c r="V92" s="39">
        <v>0</v>
      </c>
      <c r="W92" s="39">
        <v>0</v>
      </c>
      <c r="X92" s="39">
        <v>0</v>
      </c>
      <c r="Y92" s="39">
        <v>0</v>
      </c>
      <c r="Z92" s="39">
        <v>0</v>
      </c>
      <c r="AA92" s="39">
        <v>74837698.077250004</v>
      </c>
    </row>
    <row r="93" spans="2:27" x14ac:dyDescent="0.2">
      <c r="B93" s="36" t="s">
        <v>80</v>
      </c>
      <c r="C93" s="36"/>
      <c r="D93" s="37"/>
      <c r="E93" s="37"/>
      <c r="F93" s="38" t="s">
        <v>22</v>
      </c>
      <c r="G93" s="44">
        <v>-67267773.680835426</v>
      </c>
      <c r="H93" s="39">
        <v>0</v>
      </c>
      <c r="I93" s="39">
        <v>-1124722.5522121631</v>
      </c>
      <c r="J93" s="39">
        <v>-5046254.1745794294</v>
      </c>
      <c r="K93" s="39">
        <v>-24449452.440804753</v>
      </c>
      <c r="L93" s="39">
        <v>-25492648.751402963</v>
      </c>
      <c r="M93" s="39">
        <v>-59901923.544449963</v>
      </c>
      <c r="N93" s="39">
        <v>-5913337.4115507379</v>
      </c>
      <c r="O93" s="39">
        <v>0</v>
      </c>
      <c r="P93" s="39">
        <v>0</v>
      </c>
      <c r="Q93" s="39">
        <v>0</v>
      </c>
      <c r="R93" s="39">
        <v>0</v>
      </c>
      <c r="S93" s="39">
        <v>0</v>
      </c>
      <c r="T93" s="39">
        <v>0</v>
      </c>
      <c r="U93" s="39">
        <v>0</v>
      </c>
      <c r="V93" s="39">
        <v>0</v>
      </c>
      <c r="W93" s="39">
        <v>0</v>
      </c>
      <c r="X93" s="39">
        <v>0</v>
      </c>
      <c r="Y93" s="39">
        <v>0</v>
      </c>
      <c r="Z93" s="39">
        <v>0</v>
      </c>
      <c r="AA93" s="39">
        <v>88796839.314750016</v>
      </c>
    </row>
    <row r="94" spans="2:27" x14ac:dyDescent="0.2">
      <c r="B94" s="36" t="s">
        <v>81</v>
      </c>
      <c r="C94" s="36"/>
      <c r="D94" s="37"/>
      <c r="E94" s="37"/>
      <c r="F94" s="38" t="s">
        <v>22</v>
      </c>
      <c r="G94" s="44">
        <v>-57824306.339889325</v>
      </c>
      <c r="H94" s="39">
        <v>0</v>
      </c>
      <c r="I94" s="39">
        <v>-1099355.9673029275</v>
      </c>
      <c r="J94" s="39">
        <v>-4994808.0227147816</v>
      </c>
      <c r="K94" s="39">
        <v>-24413422.64206849</v>
      </c>
      <c r="L94" s="39">
        <v>-24672541.372111443</v>
      </c>
      <c r="M94" s="39">
        <v>-46599858.357349291</v>
      </c>
      <c r="N94" s="39">
        <v>-1284648.138453065</v>
      </c>
      <c r="O94" s="39">
        <v>0</v>
      </c>
      <c r="P94" s="39">
        <v>0</v>
      </c>
      <c r="Q94" s="39">
        <v>0</v>
      </c>
      <c r="R94" s="39">
        <v>0</v>
      </c>
      <c r="S94" s="39">
        <v>0</v>
      </c>
      <c r="T94" s="39">
        <v>0</v>
      </c>
      <c r="U94" s="39">
        <v>0</v>
      </c>
      <c r="V94" s="39">
        <v>0</v>
      </c>
      <c r="W94" s="39">
        <v>0</v>
      </c>
      <c r="X94" s="39">
        <v>0</v>
      </c>
      <c r="Y94" s="39">
        <v>0</v>
      </c>
      <c r="Z94" s="39">
        <v>0</v>
      </c>
      <c r="AA94" s="39">
        <v>74837698.077250004</v>
      </c>
    </row>
    <row r="95" spans="2:27" x14ac:dyDescent="0.2">
      <c r="B95" s="36" t="s">
        <v>82</v>
      </c>
      <c r="C95" s="36"/>
      <c r="D95" s="37"/>
      <c r="E95" s="37"/>
      <c r="F95" s="38" t="s">
        <v>22</v>
      </c>
      <c r="G95" s="44">
        <v>-112950233.12249058</v>
      </c>
      <c r="H95" s="39">
        <v>0</v>
      </c>
      <c r="I95" s="39">
        <v>-1184194.4919114434</v>
      </c>
      <c r="J95" s="39">
        <v>-5456928.6925767241</v>
      </c>
      <c r="K95" s="39">
        <v>-29412174.236623865</v>
      </c>
      <c r="L95" s="39">
        <v>-33734068.618408598</v>
      </c>
      <c r="M95" s="39">
        <v>-135869936.8240954</v>
      </c>
      <c r="N95" s="39">
        <v>-3692830.7738839583</v>
      </c>
      <c r="O95" s="39">
        <v>0</v>
      </c>
      <c r="P95" s="39">
        <v>0</v>
      </c>
      <c r="Q95" s="39">
        <v>0</v>
      </c>
      <c r="R95" s="39">
        <v>0</v>
      </c>
      <c r="S95" s="39">
        <v>0</v>
      </c>
      <c r="T95" s="39">
        <v>0</v>
      </c>
      <c r="U95" s="39">
        <v>0</v>
      </c>
      <c r="V95" s="39">
        <v>0</v>
      </c>
      <c r="W95" s="39">
        <v>0</v>
      </c>
      <c r="X95" s="39">
        <v>0</v>
      </c>
      <c r="Y95" s="39">
        <v>0</v>
      </c>
      <c r="Z95" s="39">
        <v>0</v>
      </c>
      <c r="AA95" s="39">
        <v>153488967.43900001</v>
      </c>
    </row>
    <row r="96" spans="2:27" x14ac:dyDescent="0.2">
      <c r="B96" s="36" t="s">
        <v>83</v>
      </c>
      <c r="C96" s="36"/>
      <c r="D96" s="37"/>
      <c r="E96" s="37"/>
      <c r="F96" s="38" t="s">
        <v>22</v>
      </c>
      <c r="G96" s="44">
        <v>-76364733.991127148</v>
      </c>
      <c r="H96" s="39">
        <v>0</v>
      </c>
      <c r="I96" s="39">
        <v>-2058306.0553958167</v>
      </c>
      <c r="J96" s="39">
        <v>-7679211.2083149226</v>
      </c>
      <c r="K96" s="39">
        <v>-34307722.428377658</v>
      </c>
      <c r="L96" s="39">
        <v>-83499421.545411617</v>
      </c>
      <c r="M96" s="39">
        <v>0</v>
      </c>
      <c r="N96" s="39">
        <v>0</v>
      </c>
      <c r="O96" s="39">
        <v>0</v>
      </c>
      <c r="P96" s="39">
        <v>0</v>
      </c>
      <c r="Q96" s="39">
        <v>0</v>
      </c>
      <c r="R96" s="39">
        <v>0</v>
      </c>
      <c r="S96" s="39">
        <v>0</v>
      </c>
      <c r="T96" s="39">
        <v>0</v>
      </c>
      <c r="U96" s="39">
        <v>0</v>
      </c>
      <c r="V96" s="39">
        <v>0</v>
      </c>
      <c r="W96" s="39">
        <v>0</v>
      </c>
      <c r="X96" s="39">
        <v>0</v>
      </c>
      <c r="Y96" s="39">
        <v>0</v>
      </c>
      <c r="Z96" s="39">
        <v>0</v>
      </c>
      <c r="AA96" s="39">
        <v>88259740.400000006</v>
      </c>
    </row>
    <row r="97" spans="2:27" x14ac:dyDescent="0.2">
      <c r="B97" s="36" t="s">
        <v>84</v>
      </c>
      <c r="C97" s="36"/>
      <c r="D97" s="37"/>
      <c r="E97" s="37"/>
      <c r="F97" s="38" t="s">
        <v>22</v>
      </c>
      <c r="G97" s="44">
        <v>-76364733.991127148</v>
      </c>
      <c r="H97" s="39">
        <v>0</v>
      </c>
      <c r="I97" s="39">
        <v>-2058306.0553958167</v>
      </c>
      <c r="J97" s="39">
        <v>-7679211.2083149226</v>
      </c>
      <c r="K97" s="39">
        <v>-34307722.428377658</v>
      </c>
      <c r="L97" s="39">
        <v>-83499421.545411617</v>
      </c>
      <c r="M97" s="39">
        <v>0</v>
      </c>
      <c r="N97" s="39">
        <v>0</v>
      </c>
      <c r="O97" s="39">
        <v>0</v>
      </c>
      <c r="P97" s="39">
        <v>0</v>
      </c>
      <c r="Q97" s="39">
        <v>0</v>
      </c>
      <c r="R97" s="39">
        <v>0</v>
      </c>
      <c r="S97" s="39">
        <v>0</v>
      </c>
      <c r="T97" s="39">
        <v>0</v>
      </c>
      <c r="U97" s="39">
        <v>0</v>
      </c>
      <c r="V97" s="39">
        <v>0</v>
      </c>
      <c r="W97" s="39">
        <v>0</v>
      </c>
      <c r="X97" s="39">
        <v>0</v>
      </c>
      <c r="Y97" s="39">
        <v>0</v>
      </c>
      <c r="Z97" s="39">
        <v>0</v>
      </c>
      <c r="AA97" s="39">
        <v>88259740.400000006</v>
      </c>
    </row>
    <row r="98" spans="2:27" x14ac:dyDescent="0.2">
      <c r="B98" s="36" t="s">
        <v>85</v>
      </c>
      <c r="C98" s="36"/>
      <c r="D98" s="37"/>
      <c r="E98" s="37"/>
      <c r="F98" s="38" t="s">
        <v>22</v>
      </c>
      <c r="G98" s="44">
        <v>-75777554.387739897</v>
      </c>
      <c r="H98" s="39">
        <v>0</v>
      </c>
      <c r="I98" s="39">
        <v>-2023994.6271418931</v>
      </c>
      <c r="J98" s="39">
        <v>-7409781.9576393031</v>
      </c>
      <c r="K98" s="39">
        <v>-24522165.864866048</v>
      </c>
      <c r="L98" s="39">
        <v>-93588718.762852773</v>
      </c>
      <c r="M98" s="39">
        <v>0</v>
      </c>
      <c r="N98" s="39">
        <v>0</v>
      </c>
      <c r="O98" s="39">
        <v>0</v>
      </c>
      <c r="P98" s="39">
        <v>0</v>
      </c>
      <c r="Q98" s="39">
        <v>0</v>
      </c>
      <c r="R98" s="39">
        <v>0</v>
      </c>
      <c r="S98" s="39">
        <v>0</v>
      </c>
      <c r="T98" s="39">
        <v>0</v>
      </c>
      <c r="U98" s="39">
        <v>0</v>
      </c>
      <c r="V98" s="39">
        <v>0</v>
      </c>
      <c r="W98" s="39">
        <v>0</v>
      </c>
      <c r="X98" s="39">
        <v>0</v>
      </c>
      <c r="Y98" s="39">
        <v>0</v>
      </c>
      <c r="Z98" s="39">
        <v>0</v>
      </c>
      <c r="AA98" s="39">
        <v>88259740.382500008</v>
      </c>
    </row>
    <row r="99" spans="2:27" x14ac:dyDescent="0.2">
      <c r="B99" s="36" t="s">
        <v>101</v>
      </c>
      <c r="C99" s="36"/>
      <c r="D99" s="37"/>
      <c r="E99" s="37"/>
      <c r="F99" s="38" t="s">
        <v>22</v>
      </c>
      <c r="G99" s="44"/>
      <c r="H99" s="39" t="s">
        <v>179</v>
      </c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</row>
    <row r="100" spans="2:27" x14ac:dyDescent="0.2">
      <c r="B100" s="36" t="s">
        <v>102</v>
      </c>
      <c r="C100" s="36"/>
      <c r="D100" s="37"/>
      <c r="E100" s="37"/>
      <c r="F100" s="38" t="s">
        <v>22</v>
      </c>
      <c r="G100" s="44"/>
      <c r="H100" s="39" t="s">
        <v>179</v>
      </c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</row>
    <row r="102" spans="2:27" ht="15" x14ac:dyDescent="0.25">
      <c r="B102" s="31" t="s">
        <v>47</v>
      </c>
      <c r="C102" s="31"/>
      <c r="D102" s="9"/>
      <c r="E102" s="9"/>
      <c r="F102" s="32"/>
      <c r="G102" s="43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</row>
    <row r="103" spans="2:27" ht="15" x14ac:dyDescent="0.25">
      <c r="B103" s="33" t="s">
        <v>21</v>
      </c>
      <c r="C103" s="33"/>
      <c r="D103" s="33"/>
      <c r="E103" s="33"/>
      <c r="F103" s="34" t="s">
        <v>13</v>
      </c>
      <c r="G103" s="35" t="s">
        <v>41</v>
      </c>
      <c r="H103" s="35">
        <v>2022</v>
      </c>
      <c r="I103" s="35">
        <v>2023</v>
      </c>
      <c r="J103" s="35">
        <v>2024</v>
      </c>
      <c r="K103" s="35">
        <v>2025</v>
      </c>
      <c r="L103" s="35">
        <v>2026</v>
      </c>
      <c r="M103" s="35">
        <v>2027</v>
      </c>
      <c r="N103" s="35">
        <v>2028</v>
      </c>
      <c r="O103" s="35">
        <v>2029</v>
      </c>
      <c r="P103" s="35">
        <v>2030</v>
      </c>
      <c r="Q103" s="35">
        <v>2031</v>
      </c>
      <c r="R103" s="35">
        <v>2032</v>
      </c>
      <c r="S103" s="35">
        <v>2033</v>
      </c>
      <c r="T103" s="35">
        <v>2034</v>
      </c>
      <c r="U103" s="35">
        <v>2035</v>
      </c>
      <c r="V103" s="35">
        <v>2036</v>
      </c>
      <c r="W103" s="35">
        <v>2037</v>
      </c>
      <c r="X103" s="35">
        <v>2038</v>
      </c>
      <c r="Y103" s="35">
        <v>2039</v>
      </c>
      <c r="Z103" s="35">
        <v>2040</v>
      </c>
      <c r="AA103" s="35">
        <v>2041</v>
      </c>
    </row>
    <row r="104" spans="2:27" x14ac:dyDescent="0.2">
      <c r="B104" s="36" t="s">
        <v>77</v>
      </c>
      <c r="C104" s="36"/>
      <c r="D104" s="37"/>
      <c r="E104" s="37"/>
      <c r="F104" s="38" t="s">
        <v>22</v>
      </c>
      <c r="G104" s="44">
        <v>0</v>
      </c>
      <c r="H104" s="39">
        <v>0</v>
      </c>
      <c r="I104" s="39">
        <v>0</v>
      </c>
      <c r="J104" s="39">
        <v>0</v>
      </c>
      <c r="K104" s="39">
        <v>0</v>
      </c>
      <c r="L104" s="39">
        <v>0</v>
      </c>
      <c r="M104" s="39">
        <v>0</v>
      </c>
      <c r="N104" s="39">
        <v>0</v>
      </c>
      <c r="O104" s="39">
        <v>0</v>
      </c>
      <c r="P104" s="39">
        <v>0</v>
      </c>
      <c r="Q104" s="39">
        <v>0</v>
      </c>
      <c r="R104" s="39">
        <v>0</v>
      </c>
      <c r="S104" s="39">
        <v>0</v>
      </c>
      <c r="T104" s="39">
        <v>0</v>
      </c>
      <c r="U104" s="39">
        <v>0</v>
      </c>
      <c r="V104" s="39">
        <v>0</v>
      </c>
      <c r="W104" s="39">
        <v>0</v>
      </c>
      <c r="X104" s="39">
        <v>0</v>
      </c>
      <c r="Y104" s="39">
        <v>0</v>
      </c>
      <c r="Z104" s="39">
        <v>0</v>
      </c>
      <c r="AA104" s="39">
        <v>0</v>
      </c>
    </row>
    <row r="105" spans="2:27" x14ac:dyDescent="0.2">
      <c r="B105" s="36" t="s">
        <v>78</v>
      </c>
      <c r="C105" s="36"/>
      <c r="D105" s="37"/>
      <c r="E105" s="37"/>
      <c r="F105" s="38" t="s">
        <v>22</v>
      </c>
      <c r="G105" s="44">
        <v>0</v>
      </c>
      <c r="H105" s="39">
        <v>0</v>
      </c>
      <c r="I105" s="39">
        <v>0</v>
      </c>
      <c r="J105" s="39">
        <v>0</v>
      </c>
      <c r="K105" s="39">
        <v>0</v>
      </c>
      <c r="L105" s="39">
        <v>0</v>
      </c>
      <c r="M105" s="39">
        <v>0</v>
      </c>
      <c r="N105" s="39">
        <v>0</v>
      </c>
      <c r="O105" s="39">
        <v>0</v>
      </c>
      <c r="P105" s="39">
        <v>0</v>
      </c>
      <c r="Q105" s="39">
        <v>0</v>
      </c>
      <c r="R105" s="39">
        <v>0</v>
      </c>
      <c r="S105" s="39">
        <v>0</v>
      </c>
      <c r="T105" s="39">
        <v>0</v>
      </c>
      <c r="U105" s="39">
        <v>0</v>
      </c>
      <c r="V105" s="39">
        <v>0</v>
      </c>
      <c r="W105" s="39">
        <v>0</v>
      </c>
      <c r="X105" s="39">
        <v>0</v>
      </c>
      <c r="Y105" s="39">
        <v>0</v>
      </c>
      <c r="Z105" s="39">
        <v>0</v>
      </c>
      <c r="AA105" s="39">
        <v>0</v>
      </c>
    </row>
    <row r="106" spans="2:27" x14ac:dyDescent="0.2">
      <c r="B106" s="36" t="s">
        <v>79</v>
      </c>
      <c r="C106" s="36"/>
      <c r="D106" s="37"/>
      <c r="E106" s="37"/>
      <c r="F106" s="38" t="s">
        <v>22</v>
      </c>
      <c r="G106" s="44">
        <v>0</v>
      </c>
      <c r="H106" s="39">
        <v>0</v>
      </c>
      <c r="I106" s="39">
        <v>0</v>
      </c>
      <c r="J106" s="39">
        <v>0</v>
      </c>
      <c r="K106" s="39">
        <v>0</v>
      </c>
      <c r="L106" s="39">
        <v>0</v>
      </c>
      <c r="M106" s="39">
        <v>0</v>
      </c>
      <c r="N106" s="39">
        <v>0</v>
      </c>
      <c r="O106" s="39">
        <v>0</v>
      </c>
      <c r="P106" s="39">
        <v>0</v>
      </c>
      <c r="Q106" s="39">
        <v>0</v>
      </c>
      <c r="R106" s="39">
        <v>0</v>
      </c>
      <c r="S106" s="39">
        <v>0</v>
      </c>
      <c r="T106" s="39">
        <v>0</v>
      </c>
      <c r="U106" s="39">
        <v>0</v>
      </c>
      <c r="V106" s="39">
        <v>0</v>
      </c>
      <c r="W106" s="39">
        <v>0</v>
      </c>
      <c r="X106" s="39">
        <v>0</v>
      </c>
      <c r="Y106" s="39">
        <v>0</v>
      </c>
      <c r="Z106" s="39">
        <v>0</v>
      </c>
      <c r="AA106" s="39">
        <v>0</v>
      </c>
    </row>
    <row r="107" spans="2:27" x14ac:dyDescent="0.2">
      <c r="B107" s="36" t="s">
        <v>80</v>
      </c>
      <c r="C107" s="36"/>
      <c r="D107" s="37"/>
      <c r="E107" s="37"/>
      <c r="F107" s="38" t="s">
        <v>22</v>
      </c>
      <c r="G107" s="44">
        <v>0</v>
      </c>
      <c r="H107" s="39">
        <v>0</v>
      </c>
      <c r="I107" s="39">
        <v>0</v>
      </c>
      <c r="J107" s="39">
        <v>0</v>
      </c>
      <c r="K107" s="39">
        <v>0</v>
      </c>
      <c r="L107" s="39">
        <v>0</v>
      </c>
      <c r="M107" s="39">
        <v>0</v>
      </c>
      <c r="N107" s="39">
        <v>0</v>
      </c>
      <c r="O107" s="39">
        <v>0</v>
      </c>
      <c r="P107" s="39">
        <v>0</v>
      </c>
      <c r="Q107" s="39">
        <v>0</v>
      </c>
      <c r="R107" s="39">
        <v>0</v>
      </c>
      <c r="S107" s="39">
        <v>0</v>
      </c>
      <c r="T107" s="39">
        <v>0</v>
      </c>
      <c r="U107" s="39">
        <v>0</v>
      </c>
      <c r="V107" s="39">
        <v>0</v>
      </c>
      <c r="W107" s="39">
        <v>0</v>
      </c>
      <c r="X107" s="39">
        <v>0</v>
      </c>
      <c r="Y107" s="39">
        <v>0</v>
      </c>
      <c r="Z107" s="39">
        <v>0</v>
      </c>
      <c r="AA107" s="39">
        <v>0</v>
      </c>
    </row>
    <row r="108" spans="2:27" x14ac:dyDescent="0.2">
      <c r="B108" s="36" t="s">
        <v>81</v>
      </c>
      <c r="C108" s="36"/>
      <c r="D108" s="37"/>
      <c r="E108" s="37"/>
      <c r="F108" s="38" t="s">
        <v>22</v>
      </c>
      <c r="G108" s="44">
        <v>0</v>
      </c>
      <c r="H108" s="39">
        <v>0</v>
      </c>
      <c r="I108" s="39">
        <v>0</v>
      </c>
      <c r="J108" s="39">
        <v>0</v>
      </c>
      <c r="K108" s="39">
        <v>0</v>
      </c>
      <c r="L108" s="39">
        <v>0</v>
      </c>
      <c r="M108" s="39">
        <v>0</v>
      </c>
      <c r="N108" s="39">
        <v>0</v>
      </c>
      <c r="O108" s="39">
        <v>0</v>
      </c>
      <c r="P108" s="39">
        <v>0</v>
      </c>
      <c r="Q108" s="39">
        <v>0</v>
      </c>
      <c r="R108" s="39">
        <v>0</v>
      </c>
      <c r="S108" s="39">
        <v>0</v>
      </c>
      <c r="T108" s="39">
        <v>0</v>
      </c>
      <c r="U108" s="39">
        <v>0</v>
      </c>
      <c r="V108" s="39">
        <v>0</v>
      </c>
      <c r="W108" s="39">
        <v>0</v>
      </c>
      <c r="X108" s="39">
        <v>0</v>
      </c>
      <c r="Y108" s="39">
        <v>0</v>
      </c>
      <c r="Z108" s="39">
        <v>0</v>
      </c>
      <c r="AA108" s="39">
        <v>0</v>
      </c>
    </row>
    <row r="109" spans="2:27" x14ac:dyDescent="0.2">
      <c r="B109" s="36" t="s">
        <v>82</v>
      </c>
      <c r="C109" s="36"/>
      <c r="D109" s="37"/>
      <c r="E109" s="37"/>
      <c r="F109" s="38" t="s">
        <v>22</v>
      </c>
      <c r="G109" s="44">
        <v>0</v>
      </c>
      <c r="H109" s="39">
        <v>0</v>
      </c>
      <c r="I109" s="39">
        <v>0</v>
      </c>
      <c r="J109" s="39">
        <v>0</v>
      </c>
      <c r="K109" s="39">
        <v>0</v>
      </c>
      <c r="L109" s="39">
        <v>0</v>
      </c>
      <c r="M109" s="39">
        <v>0</v>
      </c>
      <c r="N109" s="39">
        <v>0</v>
      </c>
      <c r="O109" s="39">
        <v>0</v>
      </c>
      <c r="P109" s="39">
        <v>0</v>
      </c>
      <c r="Q109" s="39">
        <v>0</v>
      </c>
      <c r="R109" s="39">
        <v>0</v>
      </c>
      <c r="S109" s="39">
        <v>0</v>
      </c>
      <c r="T109" s="39">
        <v>0</v>
      </c>
      <c r="U109" s="39">
        <v>0</v>
      </c>
      <c r="V109" s="39">
        <v>0</v>
      </c>
      <c r="W109" s="39">
        <v>0</v>
      </c>
      <c r="X109" s="39">
        <v>0</v>
      </c>
      <c r="Y109" s="39">
        <v>0</v>
      </c>
      <c r="Z109" s="39">
        <v>0</v>
      </c>
      <c r="AA109" s="39">
        <v>0</v>
      </c>
    </row>
    <row r="110" spans="2:27" x14ac:dyDescent="0.2">
      <c r="B110" s="36" t="s">
        <v>83</v>
      </c>
      <c r="C110" s="36"/>
      <c r="D110" s="37"/>
      <c r="E110" s="37"/>
      <c r="F110" s="38" t="s">
        <v>22</v>
      </c>
      <c r="G110" s="44">
        <v>0</v>
      </c>
      <c r="H110" s="39">
        <v>0</v>
      </c>
      <c r="I110" s="39">
        <v>0</v>
      </c>
      <c r="J110" s="39">
        <v>0</v>
      </c>
      <c r="K110" s="39">
        <v>0</v>
      </c>
      <c r="L110" s="39">
        <v>0</v>
      </c>
      <c r="M110" s="39">
        <v>0</v>
      </c>
      <c r="N110" s="39">
        <v>0</v>
      </c>
      <c r="O110" s="39">
        <v>0</v>
      </c>
      <c r="P110" s="39">
        <v>0</v>
      </c>
      <c r="Q110" s="39">
        <v>0</v>
      </c>
      <c r="R110" s="39">
        <v>0</v>
      </c>
      <c r="S110" s="39">
        <v>0</v>
      </c>
      <c r="T110" s="39">
        <v>0</v>
      </c>
      <c r="U110" s="39">
        <v>0</v>
      </c>
      <c r="V110" s="39">
        <v>0</v>
      </c>
      <c r="W110" s="39">
        <v>0</v>
      </c>
      <c r="X110" s="39">
        <v>0</v>
      </c>
      <c r="Y110" s="39">
        <v>0</v>
      </c>
      <c r="Z110" s="39">
        <v>0</v>
      </c>
      <c r="AA110" s="39">
        <v>0</v>
      </c>
    </row>
    <row r="111" spans="2:27" x14ac:dyDescent="0.2">
      <c r="B111" s="36" t="s">
        <v>84</v>
      </c>
      <c r="C111" s="36"/>
      <c r="D111" s="37"/>
      <c r="E111" s="37"/>
      <c r="F111" s="38" t="s">
        <v>22</v>
      </c>
      <c r="G111" s="44">
        <v>0</v>
      </c>
      <c r="H111" s="39">
        <v>0</v>
      </c>
      <c r="I111" s="39">
        <v>0</v>
      </c>
      <c r="J111" s="39">
        <v>0</v>
      </c>
      <c r="K111" s="39">
        <v>0</v>
      </c>
      <c r="L111" s="39">
        <v>0</v>
      </c>
      <c r="M111" s="39">
        <v>0</v>
      </c>
      <c r="N111" s="39">
        <v>0</v>
      </c>
      <c r="O111" s="39">
        <v>0</v>
      </c>
      <c r="P111" s="39">
        <v>0</v>
      </c>
      <c r="Q111" s="39">
        <v>0</v>
      </c>
      <c r="R111" s="39">
        <v>0</v>
      </c>
      <c r="S111" s="39">
        <v>0</v>
      </c>
      <c r="T111" s="39">
        <v>0</v>
      </c>
      <c r="U111" s="39">
        <v>0</v>
      </c>
      <c r="V111" s="39">
        <v>0</v>
      </c>
      <c r="W111" s="39">
        <v>0</v>
      </c>
      <c r="X111" s="39">
        <v>0</v>
      </c>
      <c r="Y111" s="39">
        <v>0</v>
      </c>
      <c r="Z111" s="39">
        <v>0</v>
      </c>
      <c r="AA111" s="39">
        <v>0</v>
      </c>
    </row>
    <row r="112" spans="2:27" x14ac:dyDescent="0.2">
      <c r="B112" s="36" t="s">
        <v>85</v>
      </c>
      <c r="C112" s="36"/>
      <c r="D112" s="37"/>
      <c r="E112" s="37"/>
      <c r="F112" s="38" t="s">
        <v>22</v>
      </c>
      <c r="G112" s="44">
        <v>0</v>
      </c>
      <c r="H112" s="39">
        <v>0</v>
      </c>
      <c r="I112" s="39">
        <v>0</v>
      </c>
      <c r="J112" s="39">
        <v>0</v>
      </c>
      <c r="K112" s="39">
        <v>0</v>
      </c>
      <c r="L112" s="39">
        <v>0</v>
      </c>
      <c r="M112" s="39">
        <v>0</v>
      </c>
      <c r="N112" s="39">
        <v>0</v>
      </c>
      <c r="O112" s="39">
        <v>0</v>
      </c>
      <c r="P112" s="39">
        <v>0</v>
      </c>
      <c r="Q112" s="39">
        <v>0</v>
      </c>
      <c r="R112" s="39">
        <v>0</v>
      </c>
      <c r="S112" s="39">
        <v>0</v>
      </c>
      <c r="T112" s="39">
        <v>0</v>
      </c>
      <c r="U112" s="39">
        <v>0</v>
      </c>
      <c r="V112" s="39">
        <v>0</v>
      </c>
      <c r="W112" s="39">
        <v>0</v>
      </c>
      <c r="X112" s="39">
        <v>0</v>
      </c>
      <c r="Y112" s="39">
        <v>0</v>
      </c>
      <c r="Z112" s="39">
        <v>0</v>
      </c>
      <c r="AA112" s="39">
        <v>0</v>
      </c>
    </row>
    <row r="113" spans="1:27" x14ac:dyDescent="0.2">
      <c r="B113" s="36" t="s">
        <v>101</v>
      </c>
      <c r="C113" s="36"/>
      <c r="D113" s="37"/>
      <c r="E113" s="37"/>
      <c r="F113" s="38" t="s">
        <v>22</v>
      </c>
      <c r="G113" s="44"/>
      <c r="H113" s="39" t="s">
        <v>179</v>
      </c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</row>
    <row r="114" spans="1:27" ht="15.95" customHeight="1" x14ac:dyDescent="0.2">
      <c r="B114" s="36" t="s">
        <v>102</v>
      </c>
      <c r="C114" s="36"/>
      <c r="D114" s="37"/>
      <c r="E114" s="37"/>
      <c r="F114" s="38" t="s">
        <v>22</v>
      </c>
      <c r="G114" s="44"/>
      <c r="H114" s="39" t="s">
        <v>179</v>
      </c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</row>
    <row r="115" spans="1:27" x14ac:dyDescent="0.2">
      <c r="B115" s="105"/>
    </row>
    <row r="116" spans="1:27" ht="15" x14ac:dyDescent="0.25">
      <c r="A116" s="76"/>
      <c r="B116" s="29" t="s">
        <v>74</v>
      </c>
      <c r="C116" s="29"/>
      <c r="D116" s="30"/>
      <c r="E116" s="30"/>
      <c r="F116" s="6"/>
      <c r="G116" s="19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</row>
    <row r="117" spans="1:27" ht="15" x14ac:dyDescent="0.25">
      <c r="A117" s="76"/>
      <c r="B117" s="33" t="s">
        <v>21</v>
      </c>
      <c r="C117" s="33" t="s">
        <v>87</v>
      </c>
      <c r="D117" s="33" t="s">
        <v>108</v>
      </c>
      <c r="E117" s="34" t="s">
        <v>44</v>
      </c>
      <c r="F117" s="34" t="s">
        <v>13</v>
      </c>
      <c r="G117" s="35" t="s">
        <v>41</v>
      </c>
      <c r="H117" s="35">
        <v>2022</v>
      </c>
      <c r="I117" s="35">
        <v>2023</v>
      </c>
      <c r="J117" s="35">
        <v>2024</v>
      </c>
      <c r="K117" s="35">
        <v>2025</v>
      </c>
      <c r="L117" s="35">
        <v>2026</v>
      </c>
      <c r="M117" s="35">
        <v>2027</v>
      </c>
      <c r="N117" s="35">
        <v>2028</v>
      </c>
      <c r="O117" s="35">
        <v>2029</v>
      </c>
      <c r="P117" s="35">
        <v>2030</v>
      </c>
      <c r="Q117" s="35">
        <v>2031</v>
      </c>
      <c r="R117" s="35">
        <v>2032</v>
      </c>
      <c r="S117" s="35">
        <v>2033</v>
      </c>
      <c r="T117" s="35">
        <v>2034</v>
      </c>
      <c r="U117" s="35">
        <v>2035</v>
      </c>
      <c r="V117" s="35">
        <v>2036</v>
      </c>
      <c r="W117" s="35">
        <v>2037</v>
      </c>
      <c r="X117" s="35">
        <v>2038</v>
      </c>
      <c r="Y117" s="35">
        <v>2039</v>
      </c>
      <c r="Z117" s="35">
        <v>2040</v>
      </c>
      <c r="AA117" s="35">
        <v>2041</v>
      </c>
    </row>
    <row r="118" spans="1:27" x14ac:dyDescent="0.2">
      <c r="A118" s="76"/>
      <c r="B118" s="37" t="s">
        <v>77</v>
      </c>
      <c r="C118" s="72">
        <v>1</v>
      </c>
      <c r="D118" s="37" t="s">
        <v>88</v>
      </c>
      <c r="E118" s="38">
        <v>1</v>
      </c>
      <c r="F118" s="38" t="s">
        <v>22</v>
      </c>
      <c r="G118" s="44">
        <v>-1503385.3336941765</v>
      </c>
      <c r="H118" s="39">
        <v>0</v>
      </c>
      <c r="I118" s="39">
        <v>0</v>
      </c>
      <c r="J118" s="39">
        <v>0</v>
      </c>
      <c r="K118" s="39">
        <v>0</v>
      </c>
      <c r="L118" s="39">
        <v>-204304.49324999997</v>
      </c>
      <c r="M118" s="39">
        <v>-204304.49324999997</v>
      </c>
      <c r="N118" s="39">
        <v>-204304.49324999997</v>
      </c>
      <c r="O118" s="39">
        <v>-204304.49324999997</v>
      </c>
      <c r="P118" s="39">
        <v>-204304.49324999997</v>
      </c>
      <c r="Q118" s="39">
        <v>-204304.49324999997</v>
      </c>
      <c r="R118" s="39">
        <v>-204304.49324999997</v>
      </c>
      <c r="S118" s="39">
        <v>-204304.49324999997</v>
      </c>
      <c r="T118" s="39">
        <v>-204304.49324999997</v>
      </c>
      <c r="U118" s="39">
        <v>-204304.49324999997</v>
      </c>
      <c r="V118" s="39">
        <v>-204304.49324999997</v>
      </c>
      <c r="W118" s="39">
        <v>-204304.49324999997</v>
      </c>
      <c r="X118" s="39">
        <v>-204304.49324999997</v>
      </c>
      <c r="Y118" s="39">
        <v>-204304.49324999997</v>
      </c>
      <c r="Z118" s="39">
        <v>-204304.49324999997</v>
      </c>
      <c r="AA118" s="39">
        <v>-204304.49324999997</v>
      </c>
    </row>
    <row r="119" spans="1:27" x14ac:dyDescent="0.2">
      <c r="A119" s="76"/>
      <c r="B119" s="37" t="s">
        <v>77</v>
      </c>
      <c r="C119" s="72">
        <v>1</v>
      </c>
      <c r="D119" s="37" t="s">
        <v>89</v>
      </c>
      <c r="E119" s="38">
        <v>1</v>
      </c>
      <c r="F119" s="38" t="s">
        <v>22</v>
      </c>
      <c r="G119" s="44">
        <v>-9372897.7520861272</v>
      </c>
      <c r="H119" s="39">
        <v>0</v>
      </c>
      <c r="I119" s="39">
        <v>0</v>
      </c>
      <c r="J119" s="39">
        <v>0</v>
      </c>
      <c r="K119" s="39">
        <v>0</v>
      </c>
      <c r="L119" s="39">
        <v>-1273742.0557500001</v>
      </c>
      <c r="M119" s="39">
        <v>-1273742.0557500001</v>
      </c>
      <c r="N119" s="39">
        <v>-1273742.0557500001</v>
      </c>
      <c r="O119" s="39">
        <v>-1273742.0557500001</v>
      </c>
      <c r="P119" s="39">
        <v>-1273742.0557500001</v>
      </c>
      <c r="Q119" s="39">
        <v>-1273742.0557500001</v>
      </c>
      <c r="R119" s="39">
        <v>-1273742.0557500001</v>
      </c>
      <c r="S119" s="39">
        <v>-1273742.0557500001</v>
      </c>
      <c r="T119" s="39">
        <v>-1273742.0557500001</v>
      </c>
      <c r="U119" s="39">
        <v>-1273742.0557500001</v>
      </c>
      <c r="V119" s="39">
        <v>-1273742.0557500001</v>
      </c>
      <c r="W119" s="39">
        <v>-1273742.0557500001</v>
      </c>
      <c r="X119" s="39">
        <v>-1273742.0557500001</v>
      </c>
      <c r="Y119" s="39">
        <v>-1273742.0557500001</v>
      </c>
      <c r="Z119" s="39">
        <v>-1273742.0557500001</v>
      </c>
      <c r="AA119" s="39">
        <v>-1273742.0557500001</v>
      </c>
    </row>
    <row r="120" spans="1:27" x14ac:dyDescent="0.2">
      <c r="A120" s="76"/>
      <c r="B120" s="37" t="s">
        <v>77</v>
      </c>
      <c r="C120" s="72">
        <v>1</v>
      </c>
      <c r="D120" s="37" t="s">
        <v>180</v>
      </c>
      <c r="E120" s="38">
        <v>1</v>
      </c>
      <c r="F120" s="38" t="s">
        <v>22</v>
      </c>
      <c r="G120" s="44">
        <v>-3391034.1964934384</v>
      </c>
      <c r="H120" s="39">
        <v>0</v>
      </c>
      <c r="I120" s="39">
        <v>0</v>
      </c>
      <c r="J120" s="39">
        <v>0</v>
      </c>
      <c r="K120" s="39">
        <v>0</v>
      </c>
      <c r="L120" s="39">
        <v>-460828.9755</v>
      </c>
      <c r="M120" s="39">
        <v>-460828.9755</v>
      </c>
      <c r="N120" s="39">
        <v>-460828.9755</v>
      </c>
      <c r="O120" s="39">
        <v>-460828.9755</v>
      </c>
      <c r="P120" s="39">
        <v>-460828.9755</v>
      </c>
      <c r="Q120" s="39">
        <v>-460828.9755</v>
      </c>
      <c r="R120" s="39">
        <v>-460828.9755</v>
      </c>
      <c r="S120" s="39">
        <v>-460828.9755</v>
      </c>
      <c r="T120" s="39">
        <v>-460828.9755</v>
      </c>
      <c r="U120" s="39">
        <v>-460828.9755</v>
      </c>
      <c r="V120" s="39">
        <v>-460828.9755</v>
      </c>
      <c r="W120" s="39">
        <v>-460828.9755</v>
      </c>
      <c r="X120" s="39">
        <v>-460828.9755</v>
      </c>
      <c r="Y120" s="39">
        <v>-460828.9755</v>
      </c>
      <c r="Z120" s="39">
        <v>-460828.9755</v>
      </c>
      <c r="AA120" s="39">
        <v>-460828.9755</v>
      </c>
    </row>
    <row r="121" spans="1:27" x14ac:dyDescent="0.2">
      <c r="A121" s="76"/>
      <c r="B121" s="37" t="s">
        <v>77</v>
      </c>
      <c r="C121" s="72">
        <v>1</v>
      </c>
      <c r="D121" s="37" t="s">
        <v>94</v>
      </c>
      <c r="E121" s="38">
        <v>1</v>
      </c>
      <c r="F121" s="38" t="s">
        <v>22</v>
      </c>
      <c r="G121" s="44">
        <v>0</v>
      </c>
      <c r="H121" s="39">
        <v>0</v>
      </c>
      <c r="I121" s="39">
        <v>0</v>
      </c>
      <c r="J121" s="39">
        <v>0</v>
      </c>
      <c r="K121" s="39">
        <v>0</v>
      </c>
      <c r="L121" s="39">
        <v>0</v>
      </c>
      <c r="M121" s="39">
        <v>0</v>
      </c>
      <c r="N121" s="39">
        <v>0</v>
      </c>
      <c r="O121" s="39">
        <v>0</v>
      </c>
      <c r="P121" s="39">
        <v>0</v>
      </c>
      <c r="Q121" s="39">
        <v>0</v>
      </c>
      <c r="R121" s="39">
        <v>0</v>
      </c>
      <c r="S121" s="39">
        <v>0</v>
      </c>
      <c r="T121" s="39">
        <v>0</v>
      </c>
      <c r="U121" s="39">
        <v>0</v>
      </c>
      <c r="V121" s="39">
        <v>0</v>
      </c>
      <c r="W121" s="39">
        <v>0</v>
      </c>
      <c r="X121" s="39">
        <v>0</v>
      </c>
      <c r="Y121" s="39">
        <v>0</v>
      </c>
      <c r="Z121" s="39">
        <v>0</v>
      </c>
      <c r="AA121" s="39">
        <v>0</v>
      </c>
    </row>
    <row r="122" spans="1:27" x14ac:dyDescent="0.2">
      <c r="A122" s="76"/>
      <c r="B122" s="37" t="s">
        <v>77</v>
      </c>
      <c r="C122" s="72">
        <v>1</v>
      </c>
      <c r="D122" s="37" t="s">
        <v>103</v>
      </c>
      <c r="E122" s="38">
        <v>1</v>
      </c>
      <c r="F122" s="38" t="s">
        <v>22</v>
      </c>
      <c r="G122" s="44">
        <v>0</v>
      </c>
      <c r="H122" s="39">
        <v>0</v>
      </c>
      <c r="I122" s="39">
        <v>0</v>
      </c>
      <c r="J122" s="39">
        <v>0</v>
      </c>
      <c r="K122" s="39">
        <v>0</v>
      </c>
      <c r="L122" s="39">
        <v>0</v>
      </c>
      <c r="M122" s="39">
        <v>0</v>
      </c>
      <c r="N122" s="39">
        <v>0</v>
      </c>
      <c r="O122" s="39">
        <v>0</v>
      </c>
      <c r="P122" s="39">
        <v>0</v>
      </c>
      <c r="Q122" s="39">
        <v>0</v>
      </c>
      <c r="R122" s="39">
        <v>0</v>
      </c>
      <c r="S122" s="39">
        <v>0</v>
      </c>
      <c r="T122" s="39">
        <v>0</v>
      </c>
      <c r="U122" s="39">
        <v>0</v>
      </c>
      <c r="V122" s="39">
        <v>0</v>
      </c>
      <c r="W122" s="39">
        <v>0</v>
      </c>
      <c r="X122" s="39">
        <v>0</v>
      </c>
      <c r="Y122" s="39">
        <v>0</v>
      </c>
      <c r="Z122" s="39">
        <v>0</v>
      </c>
      <c r="AA122" s="39">
        <v>0</v>
      </c>
    </row>
    <row r="123" spans="1:27" x14ac:dyDescent="0.2">
      <c r="A123" s="76"/>
      <c r="B123" s="37" t="s">
        <v>77</v>
      </c>
      <c r="C123" s="72">
        <v>2</v>
      </c>
      <c r="D123" s="37" t="s">
        <v>181</v>
      </c>
      <c r="E123" s="38">
        <v>1</v>
      </c>
      <c r="F123" s="38" t="s">
        <v>22</v>
      </c>
      <c r="G123" s="44">
        <v>0</v>
      </c>
      <c r="H123" s="39">
        <v>0</v>
      </c>
      <c r="I123" s="39">
        <v>0</v>
      </c>
      <c r="J123" s="39">
        <v>0</v>
      </c>
      <c r="K123" s="39">
        <v>0</v>
      </c>
      <c r="L123" s="39">
        <v>0</v>
      </c>
      <c r="M123" s="39">
        <v>0</v>
      </c>
      <c r="N123" s="39">
        <v>0</v>
      </c>
      <c r="O123" s="39">
        <v>0</v>
      </c>
      <c r="P123" s="39">
        <v>0</v>
      </c>
      <c r="Q123" s="39">
        <v>0</v>
      </c>
      <c r="R123" s="39">
        <v>0</v>
      </c>
      <c r="S123" s="39">
        <v>0</v>
      </c>
      <c r="T123" s="39">
        <v>0</v>
      </c>
      <c r="U123" s="39">
        <v>0</v>
      </c>
      <c r="V123" s="39">
        <v>0</v>
      </c>
      <c r="W123" s="39">
        <v>0</v>
      </c>
      <c r="X123" s="39">
        <v>0</v>
      </c>
      <c r="Y123" s="39">
        <v>0</v>
      </c>
      <c r="Z123" s="39">
        <v>0</v>
      </c>
      <c r="AA123" s="39">
        <v>0</v>
      </c>
    </row>
    <row r="124" spans="1:27" x14ac:dyDescent="0.2">
      <c r="A124" s="76"/>
      <c r="B124" s="37" t="s">
        <v>78</v>
      </c>
      <c r="C124" s="72">
        <v>1</v>
      </c>
      <c r="D124" s="37" t="s">
        <v>88</v>
      </c>
      <c r="E124" s="38">
        <v>1</v>
      </c>
      <c r="F124" s="38" t="s">
        <v>22</v>
      </c>
      <c r="G124" s="44">
        <v>-1503385.3336941765</v>
      </c>
      <c r="H124" s="39">
        <v>0</v>
      </c>
      <c r="I124" s="39">
        <v>0</v>
      </c>
      <c r="J124" s="39">
        <v>0</v>
      </c>
      <c r="K124" s="39">
        <v>0</v>
      </c>
      <c r="L124" s="39">
        <v>-204304.49324999997</v>
      </c>
      <c r="M124" s="39">
        <v>-204304.49324999997</v>
      </c>
      <c r="N124" s="39">
        <v>-204304.49324999997</v>
      </c>
      <c r="O124" s="39">
        <v>-204304.49324999997</v>
      </c>
      <c r="P124" s="39">
        <v>-204304.49324999997</v>
      </c>
      <c r="Q124" s="39">
        <v>-204304.49324999997</v>
      </c>
      <c r="R124" s="39">
        <v>-204304.49324999997</v>
      </c>
      <c r="S124" s="39">
        <v>-204304.49324999997</v>
      </c>
      <c r="T124" s="39">
        <v>-204304.49324999997</v>
      </c>
      <c r="U124" s="39">
        <v>-204304.49324999997</v>
      </c>
      <c r="V124" s="39">
        <v>-204304.49324999997</v>
      </c>
      <c r="W124" s="39">
        <v>-204304.49324999997</v>
      </c>
      <c r="X124" s="39">
        <v>-204304.49324999997</v>
      </c>
      <c r="Y124" s="39">
        <v>-204304.49324999997</v>
      </c>
      <c r="Z124" s="39">
        <v>-204304.49324999997</v>
      </c>
      <c r="AA124" s="39">
        <v>-204304.49324999997</v>
      </c>
    </row>
    <row r="125" spans="1:27" x14ac:dyDescent="0.2">
      <c r="A125" s="76"/>
      <c r="B125" s="37" t="s">
        <v>78</v>
      </c>
      <c r="C125" s="72">
        <v>1</v>
      </c>
      <c r="D125" s="37" t="s">
        <v>89</v>
      </c>
      <c r="E125" s="38">
        <v>1</v>
      </c>
      <c r="F125" s="38" t="s">
        <v>22</v>
      </c>
      <c r="G125" s="44">
        <v>-9372897.7520861272</v>
      </c>
      <c r="H125" s="39">
        <v>0</v>
      </c>
      <c r="I125" s="39">
        <v>0</v>
      </c>
      <c r="J125" s="39">
        <v>0</v>
      </c>
      <c r="K125" s="39">
        <v>0</v>
      </c>
      <c r="L125" s="39">
        <v>-1273742.0557500001</v>
      </c>
      <c r="M125" s="39">
        <v>-1273742.0557500001</v>
      </c>
      <c r="N125" s="39">
        <v>-1273742.0557500001</v>
      </c>
      <c r="O125" s="39">
        <v>-1273742.0557500001</v>
      </c>
      <c r="P125" s="39">
        <v>-1273742.0557500001</v>
      </c>
      <c r="Q125" s="39">
        <v>-1273742.0557500001</v>
      </c>
      <c r="R125" s="39">
        <v>-1273742.0557500001</v>
      </c>
      <c r="S125" s="39">
        <v>-1273742.0557500001</v>
      </c>
      <c r="T125" s="39">
        <v>-1273742.0557500001</v>
      </c>
      <c r="U125" s="39">
        <v>-1273742.0557500001</v>
      </c>
      <c r="V125" s="39">
        <v>-1273742.0557500001</v>
      </c>
      <c r="W125" s="39">
        <v>-1273742.0557500001</v>
      </c>
      <c r="X125" s="39">
        <v>-1273742.0557500001</v>
      </c>
      <c r="Y125" s="39">
        <v>-1273742.0557500001</v>
      </c>
      <c r="Z125" s="39">
        <v>-1273742.0557500001</v>
      </c>
      <c r="AA125" s="39">
        <v>-1273742.0557500001</v>
      </c>
    </row>
    <row r="126" spans="1:27" x14ac:dyDescent="0.2">
      <c r="A126" s="76"/>
      <c r="B126" s="37" t="s">
        <v>78</v>
      </c>
      <c r="C126" s="72">
        <v>1</v>
      </c>
      <c r="D126" s="37" t="s">
        <v>180</v>
      </c>
      <c r="E126" s="38">
        <v>1</v>
      </c>
      <c r="F126" s="38" t="s">
        <v>22</v>
      </c>
      <c r="G126" s="44">
        <v>-3391034.1964934384</v>
      </c>
      <c r="H126" s="39">
        <v>0</v>
      </c>
      <c r="I126" s="39">
        <v>0</v>
      </c>
      <c r="J126" s="39">
        <v>0</v>
      </c>
      <c r="K126" s="39">
        <v>0</v>
      </c>
      <c r="L126" s="39">
        <v>-460828.9755</v>
      </c>
      <c r="M126" s="39">
        <v>-460828.9755</v>
      </c>
      <c r="N126" s="39">
        <v>-460828.9755</v>
      </c>
      <c r="O126" s="39">
        <v>-460828.9755</v>
      </c>
      <c r="P126" s="39">
        <v>-460828.9755</v>
      </c>
      <c r="Q126" s="39">
        <v>-460828.9755</v>
      </c>
      <c r="R126" s="39">
        <v>-460828.9755</v>
      </c>
      <c r="S126" s="39">
        <v>-460828.9755</v>
      </c>
      <c r="T126" s="39">
        <v>-460828.9755</v>
      </c>
      <c r="U126" s="39">
        <v>-460828.9755</v>
      </c>
      <c r="V126" s="39">
        <v>-460828.9755</v>
      </c>
      <c r="W126" s="39">
        <v>-460828.9755</v>
      </c>
      <c r="X126" s="39">
        <v>-460828.9755</v>
      </c>
      <c r="Y126" s="39">
        <v>-460828.9755</v>
      </c>
      <c r="Z126" s="39">
        <v>-460828.9755</v>
      </c>
      <c r="AA126" s="39">
        <v>-460828.9755</v>
      </c>
    </row>
    <row r="127" spans="1:27" x14ac:dyDescent="0.2">
      <c r="A127" s="76"/>
      <c r="B127" s="37" t="s">
        <v>78</v>
      </c>
      <c r="C127" s="72">
        <v>1</v>
      </c>
      <c r="D127" s="37" t="s">
        <v>90</v>
      </c>
      <c r="E127" s="38">
        <v>1</v>
      </c>
      <c r="F127" s="38" t="s">
        <v>22</v>
      </c>
      <c r="G127" s="44">
        <v>0</v>
      </c>
      <c r="H127" s="39">
        <v>0</v>
      </c>
      <c r="I127" s="39">
        <v>0</v>
      </c>
      <c r="J127" s="39">
        <v>0</v>
      </c>
      <c r="K127" s="39">
        <v>0</v>
      </c>
      <c r="L127" s="39">
        <v>0</v>
      </c>
      <c r="M127" s="39">
        <v>0</v>
      </c>
      <c r="N127" s="39">
        <v>0</v>
      </c>
      <c r="O127" s="39">
        <v>0</v>
      </c>
      <c r="P127" s="39">
        <v>0</v>
      </c>
      <c r="Q127" s="39">
        <v>0</v>
      </c>
      <c r="R127" s="39">
        <v>0</v>
      </c>
      <c r="S127" s="39">
        <v>0</v>
      </c>
      <c r="T127" s="39">
        <v>0</v>
      </c>
      <c r="U127" s="39">
        <v>0</v>
      </c>
      <c r="V127" s="39">
        <v>0</v>
      </c>
      <c r="W127" s="39">
        <v>0</v>
      </c>
      <c r="X127" s="39">
        <v>0</v>
      </c>
      <c r="Y127" s="39">
        <v>0</v>
      </c>
      <c r="Z127" s="39">
        <v>0</v>
      </c>
      <c r="AA127" s="39">
        <v>0</v>
      </c>
    </row>
    <row r="128" spans="1:27" x14ac:dyDescent="0.2">
      <c r="A128" s="76"/>
      <c r="B128" s="37" t="s">
        <v>78</v>
      </c>
      <c r="C128" s="72">
        <v>2</v>
      </c>
      <c r="D128" s="37" t="s">
        <v>91</v>
      </c>
      <c r="E128" s="38">
        <v>1</v>
      </c>
      <c r="F128" s="38" t="s">
        <v>22</v>
      </c>
      <c r="G128" s="44">
        <v>0</v>
      </c>
      <c r="H128" s="39">
        <v>0</v>
      </c>
      <c r="I128" s="39">
        <v>0</v>
      </c>
      <c r="J128" s="39">
        <v>0</v>
      </c>
      <c r="K128" s="39">
        <v>0</v>
      </c>
      <c r="L128" s="39">
        <v>0</v>
      </c>
      <c r="M128" s="39">
        <v>0</v>
      </c>
      <c r="N128" s="39">
        <v>0</v>
      </c>
      <c r="O128" s="39">
        <v>0</v>
      </c>
      <c r="P128" s="39">
        <v>0</v>
      </c>
      <c r="Q128" s="39">
        <v>0</v>
      </c>
      <c r="R128" s="39">
        <v>0</v>
      </c>
      <c r="S128" s="39">
        <v>0</v>
      </c>
      <c r="T128" s="39">
        <v>0</v>
      </c>
      <c r="U128" s="39">
        <v>0</v>
      </c>
      <c r="V128" s="39">
        <v>0</v>
      </c>
      <c r="W128" s="39">
        <v>0</v>
      </c>
      <c r="X128" s="39">
        <v>0</v>
      </c>
      <c r="Y128" s="39">
        <v>0</v>
      </c>
      <c r="Z128" s="39">
        <v>0</v>
      </c>
      <c r="AA128" s="39">
        <v>0</v>
      </c>
    </row>
    <row r="129" spans="1:27" x14ac:dyDescent="0.2">
      <c r="A129" s="76"/>
      <c r="B129" s="37" t="s">
        <v>79</v>
      </c>
      <c r="C129" s="72">
        <v>1</v>
      </c>
      <c r="D129" s="37" t="s">
        <v>88</v>
      </c>
      <c r="E129" s="38">
        <v>1</v>
      </c>
      <c r="F129" s="38" t="s">
        <v>22</v>
      </c>
      <c r="G129" s="44">
        <v>-1503385.3336941765</v>
      </c>
      <c r="H129" s="39">
        <v>0</v>
      </c>
      <c r="I129" s="39">
        <v>0</v>
      </c>
      <c r="J129" s="39">
        <v>0</v>
      </c>
      <c r="K129" s="39">
        <v>0</v>
      </c>
      <c r="L129" s="39">
        <v>-204304.49324999997</v>
      </c>
      <c r="M129" s="39">
        <v>-204304.49324999997</v>
      </c>
      <c r="N129" s="39">
        <v>-204304.49324999997</v>
      </c>
      <c r="O129" s="39">
        <v>-204304.49324999997</v>
      </c>
      <c r="P129" s="39">
        <v>-204304.49324999997</v>
      </c>
      <c r="Q129" s="39">
        <v>-204304.49324999997</v>
      </c>
      <c r="R129" s="39">
        <v>-204304.49324999997</v>
      </c>
      <c r="S129" s="39">
        <v>-204304.49324999997</v>
      </c>
      <c r="T129" s="39">
        <v>-204304.49324999997</v>
      </c>
      <c r="U129" s="39">
        <v>-204304.49324999997</v>
      </c>
      <c r="V129" s="39">
        <v>-204304.49324999997</v>
      </c>
      <c r="W129" s="39">
        <v>-204304.49324999997</v>
      </c>
      <c r="X129" s="39">
        <v>-204304.49324999997</v>
      </c>
      <c r="Y129" s="39">
        <v>-204304.49324999997</v>
      </c>
      <c r="Z129" s="39">
        <v>-204304.49324999997</v>
      </c>
      <c r="AA129" s="39">
        <v>-204304.49324999997</v>
      </c>
    </row>
    <row r="130" spans="1:27" x14ac:dyDescent="0.2">
      <c r="A130" s="76"/>
      <c r="B130" s="37" t="s">
        <v>79</v>
      </c>
      <c r="C130" s="72">
        <v>1</v>
      </c>
      <c r="D130" s="37" t="s">
        <v>92</v>
      </c>
      <c r="E130" s="38">
        <v>1</v>
      </c>
      <c r="F130" s="38" t="s">
        <v>22</v>
      </c>
      <c r="G130" s="44">
        <v>-6183952.5912920032</v>
      </c>
      <c r="H130" s="39">
        <v>0</v>
      </c>
      <c r="I130" s="39">
        <v>0</v>
      </c>
      <c r="J130" s="39">
        <v>0</v>
      </c>
      <c r="K130" s="39">
        <v>0</v>
      </c>
      <c r="L130" s="39">
        <v>0</v>
      </c>
      <c r="M130" s="39">
        <v>0</v>
      </c>
      <c r="N130" s="39">
        <v>0</v>
      </c>
      <c r="O130" s="39">
        <v>-1174488.1967500001</v>
      </c>
      <c r="P130" s="39">
        <v>-1174488.1967500001</v>
      </c>
      <c r="Q130" s="39">
        <v>-1174488.1967500001</v>
      </c>
      <c r="R130" s="39">
        <v>-1174488.1967500001</v>
      </c>
      <c r="S130" s="39">
        <v>-1174488.1967500001</v>
      </c>
      <c r="T130" s="39">
        <v>-1174488.1967500001</v>
      </c>
      <c r="U130" s="39">
        <v>-1174488.1967500001</v>
      </c>
      <c r="V130" s="39">
        <v>-1174488.1967500001</v>
      </c>
      <c r="W130" s="39">
        <v>-1174488.1967500001</v>
      </c>
      <c r="X130" s="39">
        <v>-1174488.1967500001</v>
      </c>
      <c r="Y130" s="39">
        <v>-1174488.1967500001</v>
      </c>
      <c r="Z130" s="39">
        <v>-1174488.1967500001</v>
      </c>
      <c r="AA130" s="39">
        <v>-1174488.1967500001</v>
      </c>
    </row>
    <row r="131" spans="1:27" x14ac:dyDescent="0.2">
      <c r="A131" s="76"/>
      <c r="B131" s="37" t="s">
        <v>79</v>
      </c>
      <c r="C131" s="72">
        <v>1</v>
      </c>
      <c r="D131" s="37" t="s">
        <v>104</v>
      </c>
      <c r="E131" s="38">
        <v>1</v>
      </c>
      <c r="F131" s="38" t="s">
        <v>22</v>
      </c>
      <c r="G131" s="44">
        <v>0</v>
      </c>
      <c r="H131" s="39">
        <v>0</v>
      </c>
      <c r="I131" s="39">
        <v>0</v>
      </c>
      <c r="J131" s="39">
        <v>0</v>
      </c>
      <c r="K131" s="39">
        <v>0</v>
      </c>
      <c r="L131" s="39">
        <v>0</v>
      </c>
      <c r="M131" s="39">
        <v>0</v>
      </c>
      <c r="N131" s="39">
        <v>0</v>
      </c>
      <c r="O131" s="39">
        <v>0</v>
      </c>
      <c r="P131" s="39">
        <v>0</v>
      </c>
      <c r="Q131" s="39">
        <v>0</v>
      </c>
      <c r="R131" s="39">
        <v>0</v>
      </c>
      <c r="S131" s="39">
        <v>0</v>
      </c>
      <c r="T131" s="39">
        <v>0</v>
      </c>
      <c r="U131" s="39">
        <v>0</v>
      </c>
      <c r="V131" s="39">
        <v>0</v>
      </c>
      <c r="W131" s="39">
        <v>0</v>
      </c>
      <c r="X131" s="39">
        <v>0</v>
      </c>
      <c r="Y131" s="39">
        <v>0</v>
      </c>
      <c r="Z131" s="39">
        <v>0</v>
      </c>
      <c r="AA131" s="39">
        <v>0</v>
      </c>
    </row>
    <row r="132" spans="1:27" x14ac:dyDescent="0.2">
      <c r="A132" s="76"/>
      <c r="B132" s="37" t="s">
        <v>79</v>
      </c>
      <c r="C132" s="72">
        <v>1</v>
      </c>
      <c r="D132" s="37" t="s">
        <v>94</v>
      </c>
      <c r="E132" s="38">
        <v>1</v>
      </c>
      <c r="F132" s="38" t="s">
        <v>22</v>
      </c>
      <c r="G132" s="44">
        <v>0</v>
      </c>
      <c r="H132" s="39">
        <v>0</v>
      </c>
      <c r="I132" s="39">
        <v>0</v>
      </c>
      <c r="J132" s="39">
        <v>0</v>
      </c>
      <c r="K132" s="39">
        <v>0</v>
      </c>
      <c r="L132" s="39">
        <v>0</v>
      </c>
      <c r="M132" s="39">
        <v>0</v>
      </c>
      <c r="N132" s="39">
        <v>0</v>
      </c>
      <c r="O132" s="39">
        <v>0</v>
      </c>
      <c r="P132" s="39">
        <v>0</v>
      </c>
      <c r="Q132" s="39">
        <v>0</v>
      </c>
      <c r="R132" s="39">
        <v>0</v>
      </c>
      <c r="S132" s="39">
        <v>0</v>
      </c>
      <c r="T132" s="39">
        <v>0</v>
      </c>
      <c r="U132" s="39">
        <v>0</v>
      </c>
      <c r="V132" s="39">
        <v>0</v>
      </c>
      <c r="W132" s="39">
        <v>0</v>
      </c>
      <c r="X132" s="39">
        <v>0</v>
      </c>
      <c r="Y132" s="39">
        <v>0</v>
      </c>
      <c r="Z132" s="39">
        <v>0</v>
      </c>
      <c r="AA132" s="39">
        <v>0</v>
      </c>
    </row>
    <row r="133" spans="1:27" x14ac:dyDescent="0.2">
      <c r="A133" s="76"/>
      <c r="B133" s="37" t="s">
        <v>79</v>
      </c>
      <c r="C133" s="72">
        <v>2</v>
      </c>
      <c r="D133" s="37" t="s">
        <v>182</v>
      </c>
      <c r="E133" s="38">
        <v>1</v>
      </c>
      <c r="F133" s="38" t="s">
        <v>22</v>
      </c>
      <c r="G133" s="44">
        <v>0</v>
      </c>
      <c r="H133" s="39">
        <v>0</v>
      </c>
      <c r="I133" s="39">
        <v>0</v>
      </c>
      <c r="J133" s="39">
        <v>0</v>
      </c>
      <c r="K133" s="39">
        <v>0</v>
      </c>
      <c r="L133" s="39">
        <v>0</v>
      </c>
      <c r="M133" s="39">
        <v>0</v>
      </c>
      <c r="N133" s="39">
        <v>0</v>
      </c>
      <c r="O133" s="39">
        <v>0</v>
      </c>
      <c r="P133" s="39">
        <v>0</v>
      </c>
      <c r="Q133" s="39">
        <v>0</v>
      </c>
      <c r="R133" s="39">
        <v>0</v>
      </c>
      <c r="S133" s="39">
        <v>0</v>
      </c>
      <c r="T133" s="39">
        <v>0</v>
      </c>
      <c r="U133" s="39">
        <v>0</v>
      </c>
      <c r="V133" s="39">
        <v>0</v>
      </c>
      <c r="W133" s="39">
        <v>0</v>
      </c>
      <c r="X133" s="39">
        <v>0</v>
      </c>
      <c r="Y133" s="39">
        <v>0</v>
      </c>
      <c r="Z133" s="39">
        <v>0</v>
      </c>
      <c r="AA133" s="39">
        <v>0</v>
      </c>
    </row>
    <row r="134" spans="1:27" x14ac:dyDescent="0.2">
      <c r="A134" s="76"/>
      <c r="B134" s="37" t="s">
        <v>80</v>
      </c>
      <c r="C134" s="72">
        <v>1</v>
      </c>
      <c r="D134" s="37" t="s">
        <v>88</v>
      </c>
      <c r="E134" s="38">
        <v>1</v>
      </c>
      <c r="F134" s="38" t="s">
        <v>22</v>
      </c>
      <c r="G134" s="44">
        <v>-1503385.3336941765</v>
      </c>
      <c r="H134" s="39">
        <v>0</v>
      </c>
      <c r="I134" s="39">
        <v>0</v>
      </c>
      <c r="J134" s="39">
        <v>0</v>
      </c>
      <c r="K134" s="39">
        <v>0</v>
      </c>
      <c r="L134" s="39">
        <v>-204304.49324999997</v>
      </c>
      <c r="M134" s="39">
        <v>-204304.49324999997</v>
      </c>
      <c r="N134" s="39">
        <v>-204304.49324999997</v>
      </c>
      <c r="O134" s="39">
        <v>-204304.49324999997</v>
      </c>
      <c r="P134" s="39">
        <v>-204304.49324999997</v>
      </c>
      <c r="Q134" s="39">
        <v>-204304.49324999997</v>
      </c>
      <c r="R134" s="39">
        <v>-204304.49324999997</v>
      </c>
      <c r="S134" s="39">
        <v>-204304.49324999997</v>
      </c>
      <c r="T134" s="39">
        <v>-204304.49324999997</v>
      </c>
      <c r="U134" s="39">
        <v>-204304.49324999997</v>
      </c>
      <c r="V134" s="39">
        <v>-204304.49324999997</v>
      </c>
      <c r="W134" s="39">
        <v>-204304.49324999997</v>
      </c>
      <c r="X134" s="39">
        <v>-204304.49324999997</v>
      </c>
      <c r="Y134" s="39">
        <v>-204304.49324999997</v>
      </c>
      <c r="Z134" s="39">
        <v>-204304.49324999997</v>
      </c>
      <c r="AA134" s="39">
        <v>-204304.49324999997</v>
      </c>
    </row>
    <row r="135" spans="1:27" x14ac:dyDescent="0.2">
      <c r="A135" s="76"/>
      <c r="B135" s="37" t="s">
        <v>80</v>
      </c>
      <c r="C135" s="72">
        <v>1</v>
      </c>
      <c r="D135" s="37" t="s">
        <v>93</v>
      </c>
      <c r="E135" s="38">
        <v>1</v>
      </c>
      <c r="F135" s="38" t="s">
        <v>22</v>
      </c>
      <c r="G135" s="44">
        <v>-8170388.1105921278</v>
      </c>
      <c r="H135" s="39">
        <v>0</v>
      </c>
      <c r="I135" s="39">
        <v>0</v>
      </c>
      <c r="J135" s="39">
        <v>0</v>
      </c>
      <c r="K135" s="39">
        <v>0</v>
      </c>
      <c r="L135" s="39">
        <v>0</v>
      </c>
      <c r="M135" s="39">
        <v>0</v>
      </c>
      <c r="N135" s="39">
        <v>0</v>
      </c>
      <c r="O135" s="39">
        <v>-1551762.2842500005</v>
      </c>
      <c r="P135" s="39">
        <v>-1551762.2842500005</v>
      </c>
      <c r="Q135" s="39">
        <v>-1551762.2842500005</v>
      </c>
      <c r="R135" s="39">
        <v>-1551762.2842500005</v>
      </c>
      <c r="S135" s="39">
        <v>-1551762.2842500005</v>
      </c>
      <c r="T135" s="39">
        <v>-1551762.2842500005</v>
      </c>
      <c r="U135" s="39">
        <v>-1551762.2842500005</v>
      </c>
      <c r="V135" s="39">
        <v>-1551762.2842500005</v>
      </c>
      <c r="W135" s="39">
        <v>-1551762.2842500005</v>
      </c>
      <c r="X135" s="39">
        <v>-1551762.2842500005</v>
      </c>
      <c r="Y135" s="39">
        <v>-1551762.2842500005</v>
      </c>
      <c r="Z135" s="39">
        <v>-1551762.2842500005</v>
      </c>
      <c r="AA135" s="39">
        <v>-1551762.2842500005</v>
      </c>
    </row>
    <row r="136" spans="1:27" x14ac:dyDescent="0.2">
      <c r="A136" s="76"/>
      <c r="B136" s="37" t="s">
        <v>80</v>
      </c>
      <c r="C136" s="72">
        <v>1</v>
      </c>
      <c r="D136" s="37" t="s">
        <v>94</v>
      </c>
      <c r="E136" s="38">
        <v>1</v>
      </c>
      <c r="F136" s="38" t="s">
        <v>22</v>
      </c>
      <c r="G136" s="44">
        <v>0</v>
      </c>
      <c r="H136" s="39">
        <v>0</v>
      </c>
      <c r="I136" s="39">
        <v>0</v>
      </c>
      <c r="J136" s="39">
        <v>0</v>
      </c>
      <c r="K136" s="39">
        <v>0</v>
      </c>
      <c r="L136" s="39">
        <v>0</v>
      </c>
      <c r="M136" s="39">
        <v>0</v>
      </c>
      <c r="N136" s="39">
        <v>0</v>
      </c>
      <c r="O136" s="39">
        <v>0</v>
      </c>
      <c r="P136" s="39">
        <v>0</v>
      </c>
      <c r="Q136" s="39">
        <v>0</v>
      </c>
      <c r="R136" s="39">
        <v>0</v>
      </c>
      <c r="S136" s="39">
        <v>0</v>
      </c>
      <c r="T136" s="39">
        <v>0</v>
      </c>
      <c r="U136" s="39">
        <v>0</v>
      </c>
      <c r="V136" s="39">
        <v>0</v>
      </c>
      <c r="W136" s="39">
        <v>0</v>
      </c>
      <c r="X136" s="39">
        <v>0</v>
      </c>
      <c r="Y136" s="39">
        <v>0</v>
      </c>
      <c r="Z136" s="39">
        <v>0</v>
      </c>
      <c r="AA136" s="39">
        <v>0</v>
      </c>
    </row>
    <row r="137" spans="1:27" x14ac:dyDescent="0.2">
      <c r="A137" s="76"/>
      <c r="B137" s="37" t="s">
        <v>80</v>
      </c>
      <c r="C137" s="72">
        <v>2</v>
      </c>
      <c r="D137" s="37" t="s">
        <v>182</v>
      </c>
      <c r="E137" s="38">
        <v>1</v>
      </c>
      <c r="F137" s="38" t="s">
        <v>22</v>
      </c>
      <c r="G137" s="44">
        <v>0</v>
      </c>
      <c r="H137" s="39">
        <v>0</v>
      </c>
      <c r="I137" s="39">
        <v>0</v>
      </c>
      <c r="J137" s="39">
        <v>0</v>
      </c>
      <c r="K137" s="39">
        <v>0</v>
      </c>
      <c r="L137" s="39">
        <v>0</v>
      </c>
      <c r="M137" s="39">
        <v>0</v>
      </c>
      <c r="N137" s="39">
        <v>0</v>
      </c>
      <c r="O137" s="39">
        <v>0</v>
      </c>
      <c r="P137" s="39">
        <v>0</v>
      </c>
      <c r="Q137" s="39">
        <v>0</v>
      </c>
      <c r="R137" s="39">
        <v>0</v>
      </c>
      <c r="S137" s="39">
        <v>0</v>
      </c>
      <c r="T137" s="39">
        <v>0</v>
      </c>
      <c r="U137" s="39">
        <v>0</v>
      </c>
      <c r="V137" s="39">
        <v>0</v>
      </c>
      <c r="W137" s="39">
        <v>0</v>
      </c>
      <c r="X137" s="39">
        <v>0</v>
      </c>
      <c r="Y137" s="39">
        <v>0</v>
      </c>
      <c r="Z137" s="39">
        <v>0</v>
      </c>
      <c r="AA137" s="39">
        <v>0</v>
      </c>
    </row>
    <row r="138" spans="1:27" x14ac:dyDescent="0.2">
      <c r="A138" s="76"/>
      <c r="B138" s="37" t="s">
        <v>81</v>
      </c>
      <c r="C138" s="72">
        <v>1</v>
      </c>
      <c r="D138" s="37" t="s">
        <v>88</v>
      </c>
      <c r="E138" s="38">
        <v>1</v>
      </c>
      <c r="F138" s="38" t="s">
        <v>22</v>
      </c>
      <c r="G138" s="44">
        <v>-1503385.3336941765</v>
      </c>
      <c r="H138" s="39">
        <v>0</v>
      </c>
      <c r="I138" s="39">
        <v>0</v>
      </c>
      <c r="J138" s="39">
        <v>0</v>
      </c>
      <c r="K138" s="39">
        <v>0</v>
      </c>
      <c r="L138" s="39">
        <v>-204304.49324999997</v>
      </c>
      <c r="M138" s="39">
        <v>-204304.49324999997</v>
      </c>
      <c r="N138" s="39">
        <v>-204304.49324999997</v>
      </c>
      <c r="O138" s="39">
        <v>-204304.49324999997</v>
      </c>
      <c r="P138" s="39">
        <v>-204304.49324999997</v>
      </c>
      <c r="Q138" s="39">
        <v>-204304.49324999997</v>
      </c>
      <c r="R138" s="39">
        <v>-204304.49324999997</v>
      </c>
      <c r="S138" s="39">
        <v>-204304.49324999997</v>
      </c>
      <c r="T138" s="39">
        <v>-204304.49324999997</v>
      </c>
      <c r="U138" s="39">
        <v>-204304.49324999997</v>
      </c>
      <c r="V138" s="39">
        <v>-204304.49324999997</v>
      </c>
      <c r="W138" s="39">
        <v>-204304.49324999997</v>
      </c>
      <c r="X138" s="39">
        <v>-204304.49324999997</v>
      </c>
      <c r="Y138" s="39">
        <v>-204304.49324999997</v>
      </c>
      <c r="Z138" s="39">
        <v>-204304.49324999997</v>
      </c>
      <c r="AA138" s="39">
        <v>-204304.49324999997</v>
      </c>
    </row>
    <row r="139" spans="1:27" x14ac:dyDescent="0.2">
      <c r="A139" s="76"/>
      <c r="B139" s="37" t="s">
        <v>81</v>
      </c>
      <c r="C139" s="72">
        <v>1</v>
      </c>
      <c r="D139" s="37" t="s">
        <v>92</v>
      </c>
      <c r="E139" s="38">
        <v>1</v>
      </c>
      <c r="F139" s="38" t="s">
        <v>22</v>
      </c>
      <c r="G139" s="44">
        <v>-6183952.5912920022</v>
      </c>
      <c r="H139" s="39">
        <v>0</v>
      </c>
      <c r="I139" s="39">
        <v>0</v>
      </c>
      <c r="J139" s="39">
        <v>0</v>
      </c>
      <c r="K139" s="39">
        <v>0</v>
      </c>
      <c r="L139" s="39">
        <v>0</v>
      </c>
      <c r="M139" s="39">
        <v>0</v>
      </c>
      <c r="N139" s="39">
        <v>0</v>
      </c>
      <c r="O139" s="39">
        <v>-1174488.1967499999</v>
      </c>
      <c r="P139" s="39">
        <v>-1174488.1967499999</v>
      </c>
      <c r="Q139" s="39">
        <v>-1174488.1967499999</v>
      </c>
      <c r="R139" s="39">
        <v>-1174488.1967499999</v>
      </c>
      <c r="S139" s="39">
        <v>-1174488.1967499999</v>
      </c>
      <c r="T139" s="39">
        <v>-1174488.1967499999</v>
      </c>
      <c r="U139" s="39">
        <v>-1174488.1967499999</v>
      </c>
      <c r="V139" s="39">
        <v>-1174488.1967499999</v>
      </c>
      <c r="W139" s="39">
        <v>-1174488.1967499999</v>
      </c>
      <c r="X139" s="39">
        <v>-1174488.1967499999</v>
      </c>
      <c r="Y139" s="39">
        <v>-1174488.1967499999</v>
      </c>
      <c r="Z139" s="39">
        <v>-1174488.1967499999</v>
      </c>
      <c r="AA139" s="39">
        <v>-1174488.1967499999</v>
      </c>
    </row>
    <row r="140" spans="1:27" x14ac:dyDescent="0.2">
      <c r="A140" s="76"/>
      <c r="B140" s="37" t="s">
        <v>81</v>
      </c>
      <c r="C140" s="72">
        <v>1</v>
      </c>
      <c r="D140" s="37" t="s">
        <v>95</v>
      </c>
      <c r="E140" s="38">
        <v>1</v>
      </c>
      <c r="F140" s="38" t="s">
        <v>22</v>
      </c>
      <c r="G140" s="44">
        <v>0</v>
      </c>
      <c r="H140" s="39">
        <v>0</v>
      </c>
      <c r="I140" s="39">
        <v>0</v>
      </c>
      <c r="J140" s="39">
        <v>0</v>
      </c>
      <c r="K140" s="39">
        <v>0</v>
      </c>
      <c r="L140" s="39">
        <v>0</v>
      </c>
      <c r="M140" s="39">
        <v>0</v>
      </c>
      <c r="N140" s="39">
        <v>0</v>
      </c>
      <c r="O140" s="39">
        <v>0</v>
      </c>
      <c r="P140" s="39">
        <v>0</v>
      </c>
      <c r="Q140" s="39">
        <v>0</v>
      </c>
      <c r="R140" s="39">
        <v>0</v>
      </c>
      <c r="S140" s="39">
        <v>0</v>
      </c>
      <c r="T140" s="39">
        <v>0</v>
      </c>
      <c r="U140" s="39">
        <v>0</v>
      </c>
      <c r="V140" s="39">
        <v>0</v>
      </c>
      <c r="W140" s="39">
        <v>0</v>
      </c>
      <c r="X140" s="39">
        <v>0</v>
      </c>
      <c r="Y140" s="39">
        <v>0</v>
      </c>
      <c r="Z140" s="39">
        <v>0</v>
      </c>
      <c r="AA140" s="39">
        <v>0</v>
      </c>
    </row>
    <row r="141" spans="1:27" x14ac:dyDescent="0.2">
      <c r="A141" s="76"/>
      <c r="B141" s="37" t="s">
        <v>81</v>
      </c>
      <c r="C141" s="72">
        <v>2</v>
      </c>
      <c r="D141" s="37" t="s">
        <v>96</v>
      </c>
      <c r="E141" s="38">
        <v>1</v>
      </c>
      <c r="F141" s="38" t="s">
        <v>22</v>
      </c>
      <c r="G141" s="44">
        <v>0</v>
      </c>
      <c r="H141" s="39">
        <v>0</v>
      </c>
      <c r="I141" s="39">
        <v>0</v>
      </c>
      <c r="J141" s="39">
        <v>0</v>
      </c>
      <c r="K141" s="39">
        <v>0</v>
      </c>
      <c r="L141" s="39">
        <v>0</v>
      </c>
      <c r="M141" s="39">
        <v>0</v>
      </c>
      <c r="N141" s="39">
        <v>0</v>
      </c>
      <c r="O141" s="39">
        <v>0</v>
      </c>
      <c r="P141" s="39">
        <v>0</v>
      </c>
      <c r="Q141" s="39">
        <v>0</v>
      </c>
      <c r="R141" s="39">
        <v>0</v>
      </c>
      <c r="S141" s="39">
        <v>0</v>
      </c>
      <c r="T141" s="39">
        <v>0</v>
      </c>
      <c r="U141" s="39">
        <v>0</v>
      </c>
      <c r="V141" s="39">
        <v>0</v>
      </c>
      <c r="W141" s="39">
        <v>0</v>
      </c>
      <c r="X141" s="39">
        <v>0</v>
      </c>
      <c r="Y141" s="39">
        <v>0</v>
      </c>
      <c r="Z141" s="39">
        <v>0</v>
      </c>
      <c r="AA141" s="39">
        <v>0</v>
      </c>
    </row>
    <row r="142" spans="1:27" x14ac:dyDescent="0.2">
      <c r="A142" s="76"/>
      <c r="B142" s="37" t="s">
        <v>82</v>
      </c>
      <c r="C142" s="72">
        <v>1</v>
      </c>
      <c r="D142" s="37" t="s">
        <v>88</v>
      </c>
      <c r="E142" s="38">
        <v>1</v>
      </c>
      <c r="F142" s="38" t="s">
        <v>22</v>
      </c>
      <c r="G142" s="44">
        <v>-1503385.3336941765</v>
      </c>
      <c r="H142" s="39">
        <v>0</v>
      </c>
      <c r="I142" s="39">
        <v>0</v>
      </c>
      <c r="J142" s="39">
        <v>0</v>
      </c>
      <c r="K142" s="39">
        <v>0</v>
      </c>
      <c r="L142" s="39">
        <v>-204304.49324999997</v>
      </c>
      <c r="M142" s="39">
        <v>-204304.49324999997</v>
      </c>
      <c r="N142" s="39">
        <v>-204304.49324999997</v>
      </c>
      <c r="O142" s="39">
        <v>-204304.49324999997</v>
      </c>
      <c r="P142" s="39">
        <v>-204304.49324999997</v>
      </c>
      <c r="Q142" s="39">
        <v>-204304.49324999997</v>
      </c>
      <c r="R142" s="39">
        <v>-204304.49324999997</v>
      </c>
      <c r="S142" s="39">
        <v>-204304.49324999997</v>
      </c>
      <c r="T142" s="39">
        <v>-204304.49324999997</v>
      </c>
      <c r="U142" s="39">
        <v>-204304.49324999997</v>
      </c>
      <c r="V142" s="39">
        <v>-204304.49324999997</v>
      </c>
      <c r="W142" s="39">
        <v>-204304.49324999997</v>
      </c>
      <c r="X142" s="39">
        <v>-204304.49324999997</v>
      </c>
      <c r="Y142" s="39">
        <v>-204304.49324999997</v>
      </c>
      <c r="Z142" s="39">
        <v>-204304.49324999997</v>
      </c>
      <c r="AA142" s="39">
        <v>-204304.49324999997</v>
      </c>
    </row>
    <row r="143" spans="1:27" x14ac:dyDescent="0.2">
      <c r="A143" s="76"/>
      <c r="B143" s="37" t="s">
        <v>82</v>
      </c>
      <c r="C143" s="72">
        <v>1</v>
      </c>
      <c r="D143" s="37" t="s">
        <v>97</v>
      </c>
      <c r="E143" s="38">
        <v>1</v>
      </c>
      <c r="F143" s="38" t="s">
        <v>22</v>
      </c>
      <c r="G143" s="44">
        <v>-16699726.085106056</v>
      </c>
      <c r="H143" s="39">
        <v>0</v>
      </c>
      <c r="I143" s="39">
        <v>0</v>
      </c>
      <c r="J143" s="39">
        <v>0</v>
      </c>
      <c r="K143" s="39">
        <v>0</v>
      </c>
      <c r="L143" s="39">
        <v>0</v>
      </c>
      <c r="M143" s="39">
        <v>0</v>
      </c>
      <c r="N143" s="39">
        <v>0</v>
      </c>
      <c r="O143" s="39">
        <v>-3171698.1795000001</v>
      </c>
      <c r="P143" s="39">
        <v>-3171698.1795000001</v>
      </c>
      <c r="Q143" s="39">
        <v>-3171698.1795000001</v>
      </c>
      <c r="R143" s="39">
        <v>-3171698.1795000001</v>
      </c>
      <c r="S143" s="39">
        <v>-3171698.1795000001</v>
      </c>
      <c r="T143" s="39">
        <v>-3171698.1795000001</v>
      </c>
      <c r="U143" s="39">
        <v>-3171698.1795000001</v>
      </c>
      <c r="V143" s="39">
        <v>-3171698.1795000001</v>
      </c>
      <c r="W143" s="39">
        <v>-3171698.1795000001</v>
      </c>
      <c r="X143" s="39">
        <v>-3171698.1795000001</v>
      </c>
      <c r="Y143" s="39">
        <v>-3171698.1795000001</v>
      </c>
      <c r="Z143" s="39">
        <v>-3171698.1795000001</v>
      </c>
      <c r="AA143" s="39">
        <v>-3171698.1795000001</v>
      </c>
    </row>
    <row r="144" spans="1:27" x14ac:dyDescent="0.2">
      <c r="A144" s="76"/>
      <c r="B144" s="37" t="s">
        <v>82</v>
      </c>
      <c r="C144" s="72">
        <v>1</v>
      </c>
      <c r="D144" s="37" t="s">
        <v>104</v>
      </c>
      <c r="E144" s="38">
        <v>1</v>
      </c>
      <c r="F144" s="38" t="s">
        <v>22</v>
      </c>
      <c r="G144" s="44">
        <v>0</v>
      </c>
      <c r="H144" s="39">
        <v>0</v>
      </c>
      <c r="I144" s="39">
        <v>0</v>
      </c>
      <c r="J144" s="39">
        <v>0</v>
      </c>
      <c r="K144" s="39">
        <v>0</v>
      </c>
      <c r="L144" s="39">
        <v>0</v>
      </c>
      <c r="M144" s="39">
        <v>0</v>
      </c>
      <c r="N144" s="39">
        <v>0</v>
      </c>
      <c r="O144" s="39">
        <v>0</v>
      </c>
      <c r="P144" s="39">
        <v>0</v>
      </c>
      <c r="Q144" s="39">
        <v>0</v>
      </c>
      <c r="R144" s="39">
        <v>0</v>
      </c>
      <c r="S144" s="39">
        <v>0</v>
      </c>
      <c r="T144" s="39">
        <v>0</v>
      </c>
      <c r="U144" s="39">
        <v>0</v>
      </c>
      <c r="V144" s="39">
        <v>0</v>
      </c>
      <c r="W144" s="39">
        <v>0</v>
      </c>
      <c r="X144" s="39">
        <v>0</v>
      </c>
      <c r="Y144" s="39">
        <v>0</v>
      </c>
      <c r="Z144" s="39">
        <v>0</v>
      </c>
      <c r="AA144" s="39">
        <v>0</v>
      </c>
    </row>
    <row r="145" spans="1:27" x14ac:dyDescent="0.2">
      <c r="A145" s="76"/>
      <c r="B145" s="37" t="s">
        <v>82</v>
      </c>
      <c r="C145" s="72">
        <v>1</v>
      </c>
      <c r="D145" s="37" t="s">
        <v>94</v>
      </c>
      <c r="E145" s="38">
        <v>1</v>
      </c>
      <c r="F145" s="38" t="s">
        <v>22</v>
      </c>
      <c r="G145" s="44">
        <v>0</v>
      </c>
      <c r="H145" s="39">
        <v>0</v>
      </c>
      <c r="I145" s="39">
        <v>0</v>
      </c>
      <c r="J145" s="39">
        <v>0</v>
      </c>
      <c r="K145" s="39">
        <v>0</v>
      </c>
      <c r="L145" s="39">
        <v>0</v>
      </c>
      <c r="M145" s="39">
        <v>0</v>
      </c>
      <c r="N145" s="39">
        <v>0</v>
      </c>
      <c r="O145" s="39">
        <v>0</v>
      </c>
      <c r="P145" s="39">
        <v>0</v>
      </c>
      <c r="Q145" s="39">
        <v>0</v>
      </c>
      <c r="R145" s="39">
        <v>0</v>
      </c>
      <c r="S145" s="39">
        <v>0</v>
      </c>
      <c r="T145" s="39">
        <v>0</v>
      </c>
      <c r="U145" s="39">
        <v>0</v>
      </c>
      <c r="V145" s="39">
        <v>0</v>
      </c>
      <c r="W145" s="39">
        <v>0</v>
      </c>
      <c r="X145" s="39">
        <v>0</v>
      </c>
      <c r="Y145" s="39">
        <v>0</v>
      </c>
      <c r="Z145" s="39">
        <v>0</v>
      </c>
      <c r="AA145" s="39">
        <v>0</v>
      </c>
    </row>
    <row r="146" spans="1:27" x14ac:dyDescent="0.2">
      <c r="A146" s="76"/>
      <c r="B146" s="37" t="s">
        <v>82</v>
      </c>
      <c r="C146" s="72">
        <v>2</v>
      </c>
      <c r="D146" s="37" t="s">
        <v>182</v>
      </c>
      <c r="E146" s="38">
        <v>1</v>
      </c>
      <c r="F146" s="38" t="s">
        <v>22</v>
      </c>
      <c r="G146" s="44">
        <v>0</v>
      </c>
      <c r="H146" s="39">
        <v>0</v>
      </c>
      <c r="I146" s="39">
        <v>0</v>
      </c>
      <c r="J146" s="39">
        <v>0</v>
      </c>
      <c r="K146" s="39">
        <v>0</v>
      </c>
      <c r="L146" s="39">
        <v>0</v>
      </c>
      <c r="M146" s="39">
        <v>0</v>
      </c>
      <c r="N146" s="39">
        <v>0</v>
      </c>
      <c r="O146" s="39">
        <v>0</v>
      </c>
      <c r="P146" s="39">
        <v>0</v>
      </c>
      <c r="Q146" s="39">
        <v>0</v>
      </c>
      <c r="R146" s="39">
        <v>0</v>
      </c>
      <c r="S146" s="39">
        <v>0</v>
      </c>
      <c r="T146" s="39">
        <v>0</v>
      </c>
      <c r="U146" s="39">
        <v>0</v>
      </c>
      <c r="V146" s="39">
        <v>0</v>
      </c>
      <c r="W146" s="39">
        <v>0</v>
      </c>
      <c r="X146" s="39">
        <v>0</v>
      </c>
      <c r="Y146" s="39">
        <v>0</v>
      </c>
      <c r="Z146" s="39">
        <v>0</v>
      </c>
      <c r="AA146" s="39">
        <v>0</v>
      </c>
    </row>
    <row r="147" spans="1:27" x14ac:dyDescent="0.2">
      <c r="A147" s="76"/>
      <c r="B147" s="37" t="s">
        <v>83</v>
      </c>
      <c r="C147" s="72">
        <v>1</v>
      </c>
      <c r="D147" s="37" t="s">
        <v>88</v>
      </c>
      <c r="E147" s="38">
        <v>1</v>
      </c>
      <c r="F147" s="38" t="s">
        <v>22</v>
      </c>
      <c r="G147" s="44">
        <v>-1503385.3336941765</v>
      </c>
      <c r="H147" s="39">
        <v>0</v>
      </c>
      <c r="I147" s="39">
        <v>0</v>
      </c>
      <c r="J147" s="39">
        <v>0</v>
      </c>
      <c r="K147" s="39">
        <v>0</v>
      </c>
      <c r="L147" s="39">
        <v>-204304.49324999997</v>
      </c>
      <c r="M147" s="39">
        <v>-204304.49324999997</v>
      </c>
      <c r="N147" s="39">
        <v>-204304.49324999997</v>
      </c>
      <c r="O147" s="39">
        <v>-204304.49324999997</v>
      </c>
      <c r="P147" s="39">
        <v>-204304.49324999997</v>
      </c>
      <c r="Q147" s="39">
        <v>-204304.49324999997</v>
      </c>
      <c r="R147" s="39">
        <v>-204304.49324999997</v>
      </c>
      <c r="S147" s="39">
        <v>-204304.49324999997</v>
      </c>
      <c r="T147" s="39">
        <v>-204304.49324999997</v>
      </c>
      <c r="U147" s="39">
        <v>-204304.49324999997</v>
      </c>
      <c r="V147" s="39">
        <v>-204304.49324999997</v>
      </c>
      <c r="W147" s="39">
        <v>-204304.49324999997</v>
      </c>
      <c r="X147" s="39">
        <v>-204304.49324999997</v>
      </c>
      <c r="Y147" s="39">
        <v>-204304.49324999997</v>
      </c>
      <c r="Z147" s="39">
        <v>-204304.49324999997</v>
      </c>
      <c r="AA147" s="39">
        <v>-204304.49324999997</v>
      </c>
    </row>
    <row r="148" spans="1:27" x14ac:dyDescent="0.2">
      <c r="A148" s="76"/>
      <c r="B148" s="37" t="s">
        <v>83</v>
      </c>
      <c r="C148" s="72">
        <v>1</v>
      </c>
      <c r="D148" s="37" t="s">
        <v>98</v>
      </c>
      <c r="E148" s="38">
        <v>1</v>
      </c>
      <c r="F148" s="38" t="s">
        <v>22</v>
      </c>
      <c r="G148" s="44">
        <v>-15510369.423894199</v>
      </c>
      <c r="H148" s="39">
        <v>0</v>
      </c>
      <c r="I148" s="39">
        <v>0</v>
      </c>
      <c r="J148" s="39">
        <v>0</v>
      </c>
      <c r="K148" s="39">
        <v>0</v>
      </c>
      <c r="L148" s="39">
        <v>0</v>
      </c>
      <c r="M148" s="39">
        <v>-2346588.7315000002</v>
      </c>
      <c r="N148" s="39">
        <v>-2346588.7315000002</v>
      </c>
      <c r="O148" s="39">
        <v>-2346588.7315000002</v>
      </c>
      <c r="P148" s="39">
        <v>-2346588.7315000002</v>
      </c>
      <c r="Q148" s="39">
        <v>-2346588.7315000002</v>
      </c>
      <c r="R148" s="39">
        <v>-2346588.7315000002</v>
      </c>
      <c r="S148" s="39">
        <v>-2346588.7315000002</v>
      </c>
      <c r="T148" s="39">
        <v>-2346588.7315000002</v>
      </c>
      <c r="U148" s="39">
        <v>-2346588.7315000002</v>
      </c>
      <c r="V148" s="39">
        <v>-2346588.7315000002</v>
      </c>
      <c r="W148" s="39">
        <v>-2346588.7315000002</v>
      </c>
      <c r="X148" s="39">
        <v>-2346588.7315000002</v>
      </c>
      <c r="Y148" s="39">
        <v>-2346588.7315000002</v>
      </c>
      <c r="Z148" s="39">
        <v>-2346588.7315000002</v>
      </c>
      <c r="AA148" s="39">
        <v>-2346588.7315000002</v>
      </c>
    </row>
    <row r="149" spans="1:27" x14ac:dyDescent="0.2">
      <c r="A149" s="76"/>
      <c r="B149" s="37" t="s">
        <v>83</v>
      </c>
      <c r="C149" s="72">
        <v>1</v>
      </c>
      <c r="D149" s="37" t="s">
        <v>94</v>
      </c>
      <c r="E149" s="38">
        <v>1</v>
      </c>
      <c r="F149" s="38" t="s">
        <v>22</v>
      </c>
      <c r="G149" s="44">
        <v>0</v>
      </c>
      <c r="H149" s="39">
        <v>0</v>
      </c>
      <c r="I149" s="39">
        <v>0</v>
      </c>
      <c r="J149" s="39">
        <v>0</v>
      </c>
      <c r="K149" s="39">
        <v>0</v>
      </c>
      <c r="L149" s="39">
        <v>0</v>
      </c>
      <c r="M149" s="39">
        <v>0</v>
      </c>
      <c r="N149" s="39">
        <v>0</v>
      </c>
      <c r="O149" s="39">
        <v>0</v>
      </c>
      <c r="P149" s="39">
        <v>0</v>
      </c>
      <c r="Q149" s="39">
        <v>0</v>
      </c>
      <c r="R149" s="39">
        <v>0</v>
      </c>
      <c r="S149" s="39">
        <v>0</v>
      </c>
      <c r="T149" s="39">
        <v>0</v>
      </c>
      <c r="U149" s="39">
        <v>0</v>
      </c>
      <c r="V149" s="39">
        <v>0</v>
      </c>
      <c r="W149" s="39">
        <v>0</v>
      </c>
      <c r="X149" s="39">
        <v>0</v>
      </c>
      <c r="Y149" s="39">
        <v>0</v>
      </c>
      <c r="Z149" s="39">
        <v>0</v>
      </c>
      <c r="AA149" s="39">
        <v>0</v>
      </c>
    </row>
    <row r="150" spans="1:27" x14ac:dyDescent="0.2">
      <c r="A150" s="76"/>
      <c r="B150" s="37" t="s">
        <v>83</v>
      </c>
      <c r="C150" s="72">
        <v>2</v>
      </c>
      <c r="D150" s="37" t="s">
        <v>183</v>
      </c>
      <c r="E150" s="38">
        <v>1</v>
      </c>
      <c r="F150" s="38" t="s">
        <v>22</v>
      </c>
      <c r="G150" s="44">
        <v>0</v>
      </c>
      <c r="H150" s="39">
        <v>0</v>
      </c>
      <c r="I150" s="39">
        <v>0</v>
      </c>
      <c r="J150" s="39">
        <v>0</v>
      </c>
      <c r="K150" s="39">
        <v>0</v>
      </c>
      <c r="L150" s="39">
        <v>0</v>
      </c>
      <c r="M150" s="39">
        <v>0</v>
      </c>
      <c r="N150" s="39">
        <v>0</v>
      </c>
      <c r="O150" s="39">
        <v>0</v>
      </c>
      <c r="P150" s="39">
        <v>0</v>
      </c>
      <c r="Q150" s="39">
        <v>0</v>
      </c>
      <c r="R150" s="39">
        <v>0</v>
      </c>
      <c r="S150" s="39">
        <v>0</v>
      </c>
      <c r="T150" s="39">
        <v>0</v>
      </c>
      <c r="U150" s="39">
        <v>0</v>
      </c>
      <c r="V150" s="39">
        <v>0</v>
      </c>
      <c r="W150" s="39">
        <v>0</v>
      </c>
      <c r="X150" s="39">
        <v>0</v>
      </c>
      <c r="Y150" s="39">
        <v>0</v>
      </c>
      <c r="Z150" s="39">
        <v>0</v>
      </c>
      <c r="AA150" s="39">
        <v>0</v>
      </c>
    </row>
    <row r="151" spans="1:27" x14ac:dyDescent="0.2">
      <c r="A151" s="76"/>
      <c r="B151" s="37" t="s">
        <v>84</v>
      </c>
      <c r="C151" s="72">
        <v>1</v>
      </c>
      <c r="D151" s="37" t="s">
        <v>88</v>
      </c>
      <c r="E151" s="38">
        <v>1</v>
      </c>
      <c r="F151" s="38" t="s">
        <v>22</v>
      </c>
      <c r="G151" s="44">
        <v>-1503385.3336941765</v>
      </c>
      <c r="H151" s="39">
        <v>0</v>
      </c>
      <c r="I151" s="39">
        <v>0</v>
      </c>
      <c r="J151" s="39">
        <v>0</v>
      </c>
      <c r="K151" s="39">
        <v>0</v>
      </c>
      <c r="L151" s="39">
        <v>-204304.49324999997</v>
      </c>
      <c r="M151" s="39">
        <v>-204304.49324999997</v>
      </c>
      <c r="N151" s="39">
        <v>-204304.49324999997</v>
      </c>
      <c r="O151" s="39">
        <v>-204304.49324999997</v>
      </c>
      <c r="P151" s="39">
        <v>-204304.49324999997</v>
      </c>
      <c r="Q151" s="39">
        <v>-204304.49324999997</v>
      </c>
      <c r="R151" s="39">
        <v>-204304.49324999997</v>
      </c>
      <c r="S151" s="39">
        <v>-204304.49324999997</v>
      </c>
      <c r="T151" s="39">
        <v>-204304.49324999997</v>
      </c>
      <c r="U151" s="39">
        <v>-204304.49324999997</v>
      </c>
      <c r="V151" s="39">
        <v>-204304.49324999997</v>
      </c>
      <c r="W151" s="39">
        <v>-204304.49324999997</v>
      </c>
      <c r="X151" s="39">
        <v>-204304.49324999997</v>
      </c>
      <c r="Y151" s="39">
        <v>-204304.49324999997</v>
      </c>
      <c r="Z151" s="39">
        <v>-204304.49324999997</v>
      </c>
      <c r="AA151" s="39">
        <v>-204304.49324999997</v>
      </c>
    </row>
    <row r="152" spans="1:27" x14ac:dyDescent="0.2">
      <c r="A152" s="76"/>
      <c r="B152" s="37" t="s">
        <v>84</v>
      </c>
      <c r="C152" s="72">
        <v>1</v>
      </c>
      <c r="D152" s="37" t="s">
        <v>98</v>
      </c>
      <c r="E152" s="38">
        <v>1</v>
      </c>
      <c r="F152" s="38" t="s">
        <v>22</v>
      </c>
      <c r="G152" s="44">
        <v>-15510369.423894199</v>
      </c>
      <c r="H152" s="39">
        <v>0</v>
      </c>
      <c r="I152" s="39">
        <v>0</v>
      </c>
      <c r="J152" s="39">
        <v>0</v>
      </c>
      <c r="K152" s="39">
        <v>0</v>
      </c>
      <c r="L152" s="39">
        <v>0</v>
      </c>
      <c r="M152" s="39">
        <v>-2346588.7315000002</v>
      </c>
      <c r="N152" s="39">
        <v>-2346588.7315000002</v>
      </c>
      <c r="O152" s="39">
        <v>-2346588.7315000002</v>
      </c>
      <c r="P152" s="39">
        <v>-2346588.7315000002</v>
      </c>
      <c r="Q152" s="39">
        <v>-2346588.7315000002</v>
      </c>
      <c r="R152" s="39">
        <v>-2346588.7315000002</v>
      </c>
      <c r="S152" s="39">
        <v>-2346588.7315000002</v>
      </c>
      <c r="T152" s="39">
        <v>-2346588.7315000002</v>
      </c>
      <c r="U152" s="39">
        <v>-2346588.7315000002</v>
      </c>
      <c r="V152" s="39">
        <v>-2346588.7315000002</v>
      </c>
      <c r="W152" s="39">
        <v>-2346588.7315000002</v>
      </c>
      <c r="X152" s="39">
        <v>-2346588.7315000002</v>
      </c>
      <c r="Y152" s="39">
        <v>-2346588.7315000002</v>
      </c>
      <c r="Z152" s="39">
        <v>-2346588.7315000002</v>
      </c>
      <c r="AA152" s="39">
        <v>-2346588.7315000002</v>
      </c>
    </row>
    <row r="153" spans="1:27" x14ac:dyDescent="0.2">
      <c r="A153" s="76"/>
      <c r="B153" s="37" t="s">
        <v>84</v>
      </c>
      <c r="C153" s="72">
        <v>1</v>
      </c>
      <c r="D153" s="37" t="s">
        <v>94</v>
      </c>
      <c r="E153" s="38">
        <v>1</v>
      </c>
      <c r="F153" s="38" t="s">
        <v>22</v>
      </c>
      <c r="G153" s="44">
        <v>0</v>
      </c>
      <c r="H153" s="39">
        <v>0</v>
      </c>
      <c r="I153" s="39">
        <v>0</v>
      </c>
      <c r="J153" s="39">
        <v>0</v>
      </c>
      <c r="K153" s="39">
        <v>0</v>
      </c>
      <c r="L153" s="39">
        <v>0</v>
      </c>
      <c r="M153" s="39">
        <v>0</v>
      </c>
      <c r="N153" s="39">
        <v>0</v>
      </c>
      <c r="O153" s="39">
        <v>0</v>
      </c>
      <c r="P153" s="39">
        <v>0</v>
      </c>
      <c r="Q153" s="39">
        <v>0</v>
      </c>
      <c r="R153" s="39">
        <v>0</v>
      </c>
      <c r="S153" s="39">
        <v>0</v>
      </c>
      <c r="T153" s="39">
        <v>0</v>
      </c>
      <c r="U153" s="39">
        <v>0</v>
      </c>
      <c r="V153" s="39">
        <v>0</v>
      </c>
      <c r="W153" s="39">
        <v>0</v>
      </c>
      <c r="X153" s="39">
        <v>0</v>
      </c>
      <c r="Y153" s="39">
        <v>0</v>
      </c>
      <c r="Z153" s="39">
        <v>0</v>
      </c>
      <c r="AA153" s="39">
        <v>0</v>
      </c>
    </row>
    <row r="154" spans="1:27" x14ac:dyDescent="0.2">
      <c r="A154" s="76"/>
      <c r="B154" s="37" t="s">
        <v>84</v>
      </c>
      <c r="C154" s="72">
        <v>2</v>
      </c>
      <c r="D154" s="37" t="s">
        <v>99</v>
      </c>
      <c r="E154" s="38">
        <v>1</v>
      </c>
      <c r="F154" s="38" t="s">
        <v>22</v>
      </c>
      <c r="G154" s="44">
        <v>0</v>
      </c>
      <c r="H154" s="39">
        <v>0</v>
      </c>
      <c r="I154" s="39">
        <v>0</v>
      </c>
      <c r="J154" s="39">
        <v>0</v>
      </c>
      <c r="K154" s="39">
        <v>0</v>
      </c>
      <c r="L154" s="39">
        <v>0</v>
      </c>
      <c r="M154" s="39">
        <v>0</v>
      </c>
      <c r="N154" s="39">
        <v>0</v>
      </c>
      <c r="O154" s="39">
        <v>0</v>
      </c>
      <c r="P154" s="39">
        <v>0</v>
      </c>
      <c r="Q154" s="39">
        <v>0</v>
      </c>
      <c r="R154" s="39">
        <v>0</v>
      </c>
      <c r="S154" s="39">
        <v>0</v>
      </c>
      <c r="T154" s="39">
        <v>0</v>
      </c>
      <c r="U154" s="39">
        <v>0</v>
      </c>
      <c r="V154" s="39">
        <v>0</v>
      </c>
      <c r="W154" s="39">
        <v>0</v>
      </c>
      <c r="X154" s="39">
        <v>0</v>
      </c>
      <c r="Y154" s="39">
        <v>0</v>
      </c>
      <c r="Z154" s="39">
        <v>0</v>
      </c>
      <c r="AA154" s="39">
        <v>0</v>
      </c>
    </row>
    <row r="155" spans="1:27" x14ac:dyDescent="0.2">
      <c r="A155" s="76"/>
      <c r="B155" s="37" t="s">
        <v>85</v>
      </c>
      <c r="C155" s="72">
        <v>1</v>
      </c>
      <c r="D155" s="37" t="s">
        <v>88</v>
      </c>
      <c r="E155" s="38">
        <v>1</v>
      </c>
      <c r="F155" s="38" t="s">
        <v>22</v>
      </c>
      <c r="G155" s="44">
        <v>-1503385.3336941765</v>
      </c>
      <c r="H155" s="39">
        <v>0</v>
      </c>
      <c r="I155" s="39">
        <v>0</v>
      </c>
      <c r="J155" s="39">
        <v>0</v>
      </c>
      <c r="K155" s="39">
        <v>0</v>
      </c>
      <c r="L155" s="39">
        <v>-204304.49324999997</v>
      </c>
      <c r="M155" s="39">
        <v>-204304.49324999997</v>
      </c>
      <c r="N155" s="39">
        <v>-204304.49324999997</v>
      </c>
      <c r="O155" s="39">
        <v>-204304.49324999997</v>
      </c>
      <c r="P155" s="39">
        <v>-204304.49324999997</v>
      </c>
      <c r="Q155" s="39">
        <v>-204304.49324999997</v>
      </c>
      <c r="R155" s="39">
        <v>-204304.49324999997</v>
      </c>
      <c r="S155" s="39">
        <v>-204304.49324999997</v>
      </c>
      <c r="T155" s="39">
        <v>-204304.49324999997</v>
      </c>
      <c r="U155" s="39">
        <v>-204304.49324999997</v>
      </c>
      <c r="V155" s="39">
        <v>-204304.49324999997</v>
      </c>
      <c r="W155" s="39">
        <v>-204304.49324999997</v>
      </c>
      <c r="X155" s="39">
        <v>-204304.49324999997</v>
      </c>
      <c r="Y155" s="39">
        <v>-204304.49324999997</v>
      </c>
      <c r="Z155" s="39">
        <v>-204304.49324999997</v>
      </c>
      <c r="AA155" s="39">
        <v>-204304.49324999997</v>
      </c>
    </row>
    <row r="156" spans="1:27" x14ac:dyDescent="0.2">
      <c r="A156" s="76"/>
      <c r="B156" s="37" t="s">
        <v>85</v>
      </c>
      <c r="C156" s="72">
        <v>1</v>
      </c>
      <c r="D156" s="37" t="s">
        <v>98</v>
      </c>
      <c r="E156" s="38">
        <v>1</v>
      </c>
      <c r="F156" s="38" t="s">
        <v>22</v>
      </c>
      <c r="G156" s="44">
        <v>-15510369.42058932</v>
      </c>
      <c r="H156" s="39">
        <v>0</v>
      </c>
      <c r="I156" s="39">
        <v>0</v>
      </c>
      <c r="J156" s="39">
        <v>0</v>
      </c>
      <c r="K156" s="39">
        <v>0</v>
      </c>
      <c r="L156" s="39">
        <v>0</v>
      </c>
      <c r="M156" s="39">
        <v>-2346588.7310000001</v>
      </c>
      <c r="N156" s="39">
        <v>-2346588.7310000001</v>
      </c>
      <c r="O156" s="39">
        <v>-2346588.7310000001</v>
      </c>
      <c r="P156" s="39">
        <v>-2346588.7310000001</v>
      </c>
      <c r="Q156" s="39">
        <v>-2346588.7310000001</v>
      </c>
      <c r="R156" s="39">
        <v>-2346588.7310000001</v>
      </c>
      <c r="S156" s="39">
        <v>-2346588.7310000001</v>
      </c>
      <c r="T156" s="39">
        <v>-2346588.7310000001</v>
      </c>
      <c r="U156" s="39">
        <v>-2346588.7310000001</v>
      </c>
      <c r="V156" s="39">
        <v>-2346588.7310000001</v>
      </c>
      <c r="W156" s="39">
        <v>-2346588.7310000001</v>
      </c>
      <c r="X156" s="39">
        <v>-2346588.7310000001</v>
      </c>
      <c r="Y156" s="39">
        <v>-2346588.7310000001</v>
      </c>
      <c r="Z156" s="39">
        <v>-2346588.7310000001</v>
      </c>
      <c r="AA156" s="39">
        <v>-2346588.7310000001</v>
      </c>
    </row>
    <row r="157" spans="1:27" x14ac:dyDescent="0.2">
      <c r="A157" s="76"/>
      <c r="B157" s="37" t="s">
        <v>85</v>
      </c>
      <c r="C157" s="72">
        <v>2</v>
      </c>
      <c r="D157" s="37" t="s">
        <v>96</v>
      </c>
      <c r="E157" s="38">
        <v>1</v>
      </c>
      <c r="F157" s="38" t="s">
        <v>22</v>
      </c>
      <c r="G157" s="44">
        <v>0</v>
      </c>
      <c r="H157" s="39">
        <v>0</v>
      </c>
      <c r="I157" s="39">
        <v>0</v>
      </c>
      <c r="J157" s="39">
        <v>0</v>
      </c>
      <c r="K157" s="39">
        <v>0</v>
      </c>
      <c r="L157" s="39">
        <v>0</v>
      </c>
      <c r="M157" s="39">
        <v>0</v>
      </c>
      <c r="N157" s="39">
        <v>0</v>
      </c>
      <c r="O157" s="39">
        <v>0</v>
      </c>
      <c r="P157" s="39">
        <v>0</v>
      </c>
      <c r="Q157" s="39">
        <v>0</v>
      </c>
      <c r="R157" s="39">
        <v>0</v>
      </c>
      <c r="S157" s="39">
        <v>0</v>
      </c>
      <c r="T157" s="39">
        <v>0</v>
      </c>
      <c r="U157" s="39">
        <v>0</v>
      </c>
      <c r="V157" s="39">
        <v>0</v>
      </c>
      <c r="W157" s="39">
        <v>0</v>
      </c>
      <c r="X157" s="39">
        <v>0</v>
      </c>
      <c r="Y157" s="39">
        <v>0</v>
      </c>
      <c r="Z157" s="39">
        <v>0</v>
      </c>
      <c r="AA157" s="39">
        <v>0</v>
      </c>
    </row>
    <row r="158" spans="1:27" x14ac:dyDescent="0.2">
      <c r="A158" s="76"/>
      <c r="B158" s="37" t="s">
        <v>101</v>
      </c>
      <c r="C158" s="72">
        <v>1</v>
      </c>
      <c r="D158" s="37" t="s">
        <v>88</v>
      </c>
      <c r="E158" s="38">
        <v>1</v>
      </c>
      <c r="F158" s="38" t="s">
        <v>22</v>
      </c>
      <c r="G158" s="191">
        <v>-1503385.3336941765</v>
      </c>
      <c r="H158" s="98">
        <v>0</v>
      </c>
      <c r="I158" s="99">
        <v>0</v>
      </c>
      <c r="J158" s="99">
        <v>0</v>
      </c>
      <c r="K158" s="99">
        <v>0</v>
      </c>
      <c r="L158" s="99">
        <v>-204304.49324999997</v>
      </c>
      <c r="M158" s="99">
        <v>-204304.49324999997</v>
      </c>
      <c r="N158" s="99">
        <v>-204304.49324999997</v>
      </c>
      <c r="O158" s="99">
        <v>-204304.49324999997</v>
      </c>
      <c r="P158" s="99">
        <v>-204304.49324999997</v>
      </c>
      <c r="Q158" s="99">
        <v>-204304.49324999997</v>
      </c>
      <c r="R158" s="99">
        <v>-204304.49324999997</v>
      </c>
      <c r="S158" s="99">
        <v>-204304.49324999997</v>
      </c>
      <c r="T158" s="99">
        <v>-204304.49324999997</v>
      </c>
      <c r="U158" s="99">
        <v>-204304.49324999997</v>
      </c>
      <c r="V158" s="99">
        <v>-204304.49324999997</v>
      </c>
      <c r="W158" s="99">
        <v>-204304.49324999997</v>
      </c>
      <c r="X158" s="99">
        <v>-204304.49324999997</v>
      </c>
      <c r="Y158" s="99">
        <v>-204304.49324999997</v>
      </c>
      <c r="Z158" s="99">
        <v>-204304.49324999997</v>
      </c>
      <c r="AA158" s="99">
        <v>-204304.49324999997</v>
      </c>
    </row>
    <row r="159" spans="1:27" x14ac:dyDescent="0.2">
      <c r="A159" s="76"/>
      <c r="B159" s="37" t="s">
        <v>101</v>
      </c>
      <c r="C159" s="72">
        <v>1</v>
      </c>
      <c r="D159" s="37" t="s">
        <v>178</v>
      </c>
      <c r="E159" s="38">
        <v>0</v>
      </c>
      <c r="F159" s="38" t="s">
        <v>22</v>
      </c>
      <c r="G159" s="191"/>
      <c r="H159" s="98" t="s">
        <v>179</v>
      </c>
      <c r="I159" s="99"/>
      <c r="J159" s="99"/>
      <c r="K159" s="99"/>
      <c r="L159" s="99"/>
      <c r="M159" s="99"/>
      <c r="N159" s="99"/>
      <c r="O159" s="99"/>
      <c r="P159" s="99"/>
      <c r="Q159" s="99"/>
      <c r="R159" s="99"/>
      <c r="S159" s="99"/>
      <c r="T159" s="99"/>
      <c r="U159" s="99"/>
      <c r="V159" s="99"/>
      <c r="W159" s="99"/>
      <c r="X159" s="99"/>
      <c r="Y159" s="99"/>
      <c r="Z159" s="99"/>
      <c r="AA159" s="99"/>
    </row>
    <row r="160" spans="1:27" x14ac:dyDescent="0.2">
      <c r="A160" s="76"/>
      <c r="B160" s="37" t="s">
        <v>101</v>
      </c>
      <c r="C160" s="72">
        <v>2</v>
      </c>
      <c r="D160" s="37" t="s">
        <v>98</v>
      </c>
      <c r="E160" s="38">
        <v>1</v>
      </c>
      <c r="F160" s="38" t="s">
        <v>22</v>
      </c>
      <c r="G160" s="191">
        <v>0</v>
      </c>
      <c r="H160" s="98">
        <v>0</v>
      </c>
      <c r="I160" s="99">
        <v>0</v>
      </c>
      <c r="J160" s="99">
        <v>0</v>
      </c>
      <c r="K160" s="99">
        <v>0</v>
      </c>
      <c r="L160" s="99">
        <v>0</v>
      </c>
      <c r="M160" s="99">
        <v>0</v>
      </c>
      <c r="N160" s="99">
        <v>0</v>
      </c>
      <c r="O160" s="99">
        <v>0</v>
      </c>
      <c r="P160" s="99">
        <v>0</v>
      </c>
      <c r="Q160" s="99">
        <v>0</v>
      </c>
      <c r="R160" s="99">
        <v>0</v>
      </c>
      <c r="S160" s="99">
        <v>0</v>
      </c>
      <c r="T160" s="99">
        <v>0</v>
      </c>
      <c r="U160" s="99">
        <v>0</v>
      </c>
      <c r="V160" s="99">
        <v>0</v>
      </c>
      <c r="W160" s="99">
        <v>0</v>
      </c>
      <c r="X160" s="99">
        <v>0</v>
      </c>
      <c r="Y160" s="99">
        <v>0</v>
      </c>
      <c r="Z160" s="99">
        <v>0</v>
      </c>
      <c r="AA160" s="99">
        <v>0</v>
      </c>
    </row>
    <row r="161" spans="1:27" x14ac:dyDescent="0.2">
      <c r="A161" s="76"/>
      <c r="B161" s="37" t="s">
        <v>101</v>
      </c>
      <c r="C161" s="72">
        <v>2</v>
      </c>
      <c r="D161" s="37" t="s">
        <v>94</v>
      </c>
      <c r="E161" s="38">
        <v>1</v>
      </c>
      <c r="F161" s="38" t="s">
        <v>22</v>
      </c>
      <c r="G161" s="191">
        <v>0</v>
      </c>
      <c r="H161" s="98">
        <v>0</v>
      </c>
      <c r="I161" s="99">
        <v>0</v>
      </c>
      <c r="J161" s="99">
        <v>0</v>
      </c>
      <c r="K161" s="99">
        <v>0</v>
      </c>
      <c r="L161" s="99">
        <v>0</v>
      </c>
      <c r="M161" s="99">
        <v>0</v>
      </c>
      <c r="N161" s="99">
        <v>0</v>
      </c>
      <c r="O161" s="99">
        <v>0</v>
      </c>
      <c r="P161" s="99">
        <v>0</v>
      </c>
      <c r="Q161" s="99">
        <v>0</v>
      </c>
      <c r="R161" s="99">
        <v>0</v>
      </c>
      <c r="S161" s="99">
        <v>0</v>
      </c>
      <c r="T161" s="99">
        <v>0</v>
      </c>
      <c r="U161" s="99">
        <v>0</v>
      </c>
      <c r="V161" s="99">
        <v>0</v>
      </c>
      <c r="W161" s="99">
        <v>0</v>
      </c>
      <c r="X161" s="99">
        <v>0</v>
      </c>
      <c r="Y161" s="99">
        <v>0</v>
      </c>
      <c r="Z161" s="99">
        <v>0</v>
      </c>
      <c r="AA161" s="99">
        <v>0</v>
      </c>
    </row>
    <row r="162" spans="1:27" x14ac:dyDescent="0.2">
      <c r="A162" s="76"/>
      <c r="B162" s="37" t="s">
        <v>102</v>
      </c>
      <c r="C162" s="72">
        <v>1</v>
      </c>
      <c r="D162" s="37" t="s">
        <v>88</v>
      </c>
      <c r="E162" s="38">
        <v>1</v>
      </c>
      <c r="F162" s="38" t="s">
        <v>22</v>
      </c>
      <c r="G162" s="191">
        <v>-1503385.3336941765</v>
      </c>
      <c r="H162" s="98">
        <v>0</v>
      </c>
      <c r="I162" s="99">
        <v>0</v>
      </c>
      <c r="J162" s="99">
        <v>0</v>
      </c>
      <c r="K162" s="99">
        <v>0</v>
      </c>
      <c r="L162" s="99">
        <v>-204304.49324999997</v>
      </c>
      <c r="M162" s="99">
        <v>-204304.49324999997</v>
      </c>
      <c r="N162" s="99">
        <v>-204304.49324999997</v>
      </c>
      <c r="O162" s="99">
        <v>-204304.49324999997</v>
      </c>
      <c r="P162" s="99">
        <v>-204304.49324999997</v>
      </c>
      <c r="Q162" s="99">
        <v>-204304.49324999997</v>
      </c>
      <c r="R162" s="99">
        <v>-204304.49324999997</v>
      </c>
      <c r="S162" s="99">
        <v>-204304.49324999997</v>
      </c>
      <c r="T162" s="99">
        <v>-204304.49324999997</v>
      </c>
      <c r="U162" s="99">
        <v>-204304.49324999997</v>
      </c>
      <c r="V162" s="99">
        <v>-204304.49324999997</v>
      </c>
      <c r="W162" s="99">
        <v>-204304.49324999997</v>
      </c>
      <c r="X162" s="99">
        <v>-204304.49324999997</v>
      </c>
      <c r="Y162" s="99">
        <v>-204304.49324999997</v>
      </c>
      <c r="Z162" s="99">
        <v>-204304.49324999997</v>
      </c>
      <c r="AA162" s="99">
        <v>-204304.49324999997</v>
      </c>
    </row>
    <row r="163" spans="1:27" x14ac:dyDescent="0.2">
      <c r="A163" s="76"/>
      <c r="B163" s="37" t="s">
        <v>102</v>
      </c>
      <c r="C163" s="72">
        <v>1</v>
      </c>
      <c r="D163" s="37" t="s">
        <v>178</v>
      </c>
      <c r="E163" s="38">
        <v>0</v>
      </c>
      <c r="F163" s="38" t="s">
        <v>22</v>
      </c>
      <c r="G163" s="191"/>
      <c r="H163" s="98" t="s">
        <v>179</v>
      </c>
      <c r="I163" s="99"/>
      <c r="J163" s="99"/>
      <c r="K163" s="99"/>
      <c r="L163" s="99"/>
      <c r="M163" s="99"/>
      <c r="N163" s="99"/>
      <c r="O163" s="99"/>
      <c r="P163" s="99"/>
      <c r="Q163" s="99"/>
      <c r="R163" s="99"/>
      <c r="S163" s="99"/>
      <c r="T163" s="99"/>
      <c r="U163" s="99"/>
      <c r="V163" s="99"/>
      <c r="W163" s="99"/>
      <c r="X163" s="99"/>
      <c r="Y163" s="99"/>
      <c r="Z163" s="99"/>
      <c r="AA163" s="99"/>
    </row>
    <row r="164" spans="1:27" x14ac:dyDescent="0.2">
      <c r="A164" s="76"/>
      <c r="B164" s="37" t="s">
        <v>102</v>
      </c>
      <c r="C164" s="72">
        <v>2</v>
      </c>
      <c r="D164" s="37" t="s">
        <v>98</v>
      </c>
      <c r="E164" s="38">
        <v>1</v>
      </c>
      <c r="F164" s="38" t="s">
        <v>22</v>
      </c>
      <c r="G164" s="191">
        <v>0</v>
      </c>
      <c r="H164" s="98">
        <v>0</v>
      </c>
      <c r="I164" s="99">
        <v>0</v>
      </c>
      <c r="J164" s="99">
        <v>0</v>
      </c>
      <c r="K164" s="99">
        <v>0</v>
      </c>
      <c r="L164" s="99">
        <v>0</v>
      </c>
      <c r="M164" s="99">
        <v>0</v>
      </c>
      <c r="N164" s="99">
        <v>0</v>
      </c>
      <c r="O164" s="99">
        <v>0</v>
      </c>
      <c r="P164" s="99">
        <v>0</v>
      </c>
      <c r="Q164" s="99">
        <v>0</v>
      </c>
      <c r="R164" s="99">
        <v>0</v>
      </c>
      <c r="S164" s="99">
        <v>0</v>
      </c>
      <c r="T164" s="99">
        <v>0</v>
      </c>
      <c r="U164" s="99">
        <v>0</v>
      </c>
      <c r="V164" s="99">
        <v>0</v>
      </c>
      <c r="W164" s="99">
        <v>0</v>
      </c>
      <c r="X164" s="99">
        <v>0</v>
      </c>
      <c r="Y164" s="99">
        <v>0</v>
      </c>
      <c r="Z164" s="99">
        <v>0</v>
      </c>
      <c r="AA164" s="99">
        <v>0</v>
      </c>
    </row>
    <row r="165" spans="1:27" x14ac:dyDescent="0.2">
      <c r="A165" s="76"/>
      <c r="B165" s="37" t="s">
        <v>102</v>
      </c>
      <c r="C165" s="72">
        <v>2</v>
      </c>
      <c r="D165" s="37" t="s">
        <v>94</v>
      </c>
      <c r="E165" s="38">
        <v>1</v>
      </c>
      <c r="F165" s="38" t="s">
        <v>22</v>
      </c>
      <c r="G165" s="44">
        <v>0</v>
      </c>
      <c r="H165" s="39">
        <v>0</v>
      </c>
      <c r="I165" s="39">
        <v>0</v>
      </c>
      <c r="J165" s="39">
        <v>0</v>
      </c>
      <c r="K165" s="39">
        <v>0</v>
      </c>
      <c r="L165" s="39">
        <v>0</v>
      </c>
      <c r="M165" s="39">
        <v>0</v>
      </c>
      <c r="N165" s="39">
        <v>0</v>
      </c>
      <c r="O165" s="39">
        <v>0</v>
      </c>
      <c r="P165" s="39">
        <v>0</v>
      </c>
      <c r="Q165" s="39">
        <v>0</v>
      </c>
      <c r="R165" s="39">
        <v>0</v>
      </c>
      <c r="S165" s="39">
        <v>0</v>
      </c>
      <c r="T165" s="39">
        <v>0</v>
      </c>
      <c r="U165" s="39">
        <v>0</v>
      </c>
      <c r="V165" s="39">
        <v>0</v>
      </c>
      <c r="W165" s="39">
        <v>0</v>
      </c>
      <c r="X165" s="39">
        <v>0</v>
      </c>
      <c r="Y165" s="39">
        <v>0</v>
      </c>
      <c r="Z165" s="39">
        <v>0</v>
      </c>
      <c r="AA165" s="39">
        <v>0</v>
      </c>
    </row>
    <row r="166" spans="1:27" hidden="1" x14ac:dyDescent="0.2">
      <c r="A166" s="76"/>
      <c r="B166" s="37">
        <v>0</v>
      </c>
      <c r="C166" s="72">
        <v>0</v>
      </c>
      <c r="D166" s="37">
        <v>0</v>
      </c>
      <c r="E166" s="38">
        <v>0</v>
      </c>
      <c r="F166" s="38" t="s">
        <v>22</v>
      </c>
      <c r="G166" s="44">
        <v>0</v>
      </c>
      <c r="H166" s="39">
        <v>0</v>
      </c>
      <c r="I166" s="39">
        <v>0</v>
      </c>
      <c r="J166" s="39">
        <v>0</v>
      </c>
      <c r="K166" s="39">
        <v>0</v>
      </c>
      <c r="L166" s="39">
        <v>0</v>
      </c>
      <c r="M166" s="39">
        <v>0</v>
      </c>
      <c r="N166" s="39">
        <v>0</v>
      </c>
      <c r="O166" s="39">
        <v>0</v>
      </c>
      <c r="P166" s="39">
        <v>0</v>
      </c>
      <c r="Q166" s="39">
        <v>0</v>
      </c>
      <c r="R166" s="39">
        <v>0</v>
      </c>
      <c r="S166" s="39">
        <v>0</v>
      </c>
      <c r="T166" s="39">
        <v>0</v>
      </c>
      <c r="U166" s="39">
        <v>0</v>
      </c>
      <c r="V166" s="39">
        <v>0</v>
      </c>
      <c r="W166" s="39">
        <v>0</v>
      </c>
      <c r="X166" s="39">
        <v>0</v>
      </c>
      <c r="Y166" s="39">
        <v>0</v>
      </c>
      <c r="Z166" s="39">
        <v>0</v>
      </c>
      <c r="AA166" s="39">
        <v>0</v>
      </c>
    </row>
    <row r="167" spans="1:27" hidden="1" x14ac:dyDescent="0.2">
      <c r="A167" s="76"/>
      <c r="B167" s="37">
        <v>0</v>
      </c>
      <c r="C167" s="72">
        <v>0</v>
      </c>
      <c r="D167" s="37">
        <v>0</v>
      </c>
      <c r="E167" s="38">
        <v>0</v>
      </c>
      <c r="F167" s="38" t="s">
        <v>22</v>
      </c>
      <c r="G167" s="44">
        <v>0</v>
      </c>
      <c r="H167" s="39">
        <v>0</v>
      </c>
      <c r="I167" s="39">
        <v>0</v>
      </c>
      <c r="J167" s="39">
        <v>0</v>
      </c>
      <c r="K167" s="39">
        <v>0</v>
      </c>
      <c r="L167" s="39">
        <v>0</v>
      </c>
      <c r="M167" s="39">
        <v>0</v>
      </c>
      <c r="N167" s="39">
        <v>0</v>
      </c>
      <c r="O167" s="39">
        <v>0</v>
      </c>
      <c r="P167" s="39">
        <v>0</v>
      </c>
      <c r="Q167" s="39">
        <v>0</v>
      </c>
      <c r="R167" s="39">
        <v>0</v>
      </c>
      <c r="S167" s="39">
        <v>0</v>
      </c>
      <c r="T167" s="39">
        <v>0</v>
      </c>
      <c r="U167" s="39">
        <v>0</v>
      </c>
      <c r="V167" s="39">
        <v>0</v>
      </c>
      <c r="W167" s="39">
        <v>0</v>
      </c>
      <c r="X167" s="39">
        <v>0</v>
      </c>
      <c r="Y167" s="39">
        <v>0</v>
      </c>
      <c r="Z167" s="39">
        <v>0</v>
      </c>
      <c r="AA167" s="39">
        <v>0</v>
      </c>
    </row>
    <row r="168" spans="1:27" hidden="1" x14ac:dyDescent="0.2">
      <c r="A168" s="76"/>
      <c r="B168" s="37">
        <v>0</v>
      </c>
      <c r="C168" s="72">
        <v>0</v>
      </c>
      <c r="D168" s="37">
        <v>0</v>
      </c>
      <c r="E168" s="38">
        <v>0</v>
      </c>
      <c r="F168" s="38" t="s">
        <v>22</v>
      </c>
      <c r="G168" s="44">
        <v>0</v>
      </c>
      <c r="H168" s="39">
        <v>0</v>
      </c>
      <c r="I168" s="39">
        <v>0</v>
      </c>
      <c r="J168" s="39">
        <v>0</v>
      </c>
      <c r="K168" s="39">
        <v>0</v>
      </c>
      <c r="L168" s="39">
        <v>0</v>
      </c>
      <c r="M168" s="39">
        <v>0</v>
      </c>
      <c r="N168" s="39">
        <v>0</v>
      </c>
      <c r="O168" s="39">
        <v>0</v>
      </c>
      <c r="P168" s="39">
        <v>0</v>
      </c>
      <c r="Q168" s="39">
        <v>0</v>
      </c>
      <c r="R168" s="39">
        <v>0</v>
      </c>
      <c r="S168" s="39">
        <v>0</v>
      </c>
      <c r="T168" s="39">
        <v>0</v>
      </c>
      <c r="U168" s="39">
        <v>0</v>
      </c>
      <c r="V168" s="39">
        <v>0</v>
      </c>
      <c r="W168" s="39">
        <v>0</v>
      </c>
      <c r="X168" s="39">
        <v>0</v>
      </c>
      <c r="Y168" s="39">
        <v>0</v>
      </c>
      <c r="Z168" s="39">
        <v>0</v>
      </c>
      <c r="AA168" s="39">
        <v>0</v>
      </c>
    </row>
    <row r="169" spans="1:27" hidden="1" x14ac:dyDescent="0.2">
      <c r="A169" s="76"/>
      <c r="B169" s="37">
        <v>0</v>
      </c>
      <c r="C169" s="72">
        <v>0</v>
      </c>
      <c r="D169" s="37">
        <v>0</v>
      </c>
      <c r="E169" s="38">
        <v>0</v>
      </c>
      <c r="F169" s="38" t="s">
        <v>22</v>
      </c>
      <c r="G169" s="44">
        <v>0</v>
      </c>
      <c r="H169" s="39">
        <v>0</v>
      </c>
      <c r="I169" s="39">
        <v>0</v>
      </c>
      <c r="J169" s="39">
        <v>0</v>
      </c>
      <c r="K169" s="39">
        <v>0</v>
      </c>
      <c r="L169" s="39">
        <v>0</v>
      </c>
      <c r="M169" s="39">
        <v>0</v>
      </c>
      <c r="N169" s="39">
        <v>0</v>
      </c>
      <c r="O169" s="39">
        <v>0</v>
      </c>
      <c r="P169" s="39">
        <v>0</v>
      </c>
      <c r="Q169" s="39">
        <v>0</v>
      </c>
      <c r="R169" s="39">
        <v>0</v>
      </c>
      <c r="S169" s="39">
        <v>0</v>
      </c>
      <c r="T169" s="39">
        <v>0</v>
      </c>
      <c r="U169" s="39">
        <v>0</v>
      </c>
      <c r="V169" s="39">
        <v>0</v>
      </c>
      <c r="W169" s="39">
        <v>0</v>
      </c>
      <c r="X169" s="39">
        <v>0</v>
      </c>
      <c r="Y169" s="39">
        <v>0</v>
      </c>
      <c r="Z169" s="39">
        <v>0</v>
      </c>
      <c r="AA169" s="39">
        <v>0</v>
      </c>
    </row>
    <row r="170" spans="1:27" hidden="1" x14ac:dyDescent="0.2">
      <c r="A170" s="76"/>
      <c r="B170" s="37">
        <v>0</v>
      </c>
      <c r="C170" s="72">
        <v>0</v>
      </c>
      <c r="D170" s="37">
        <v>0</v>
      </c>
      <c r="E170" s="38">
        <v>0</v>
      </c>
      <c r="F170" s="38" t="s">
        <v>22</v>
      </c>
      <c r="G170" s="44">
        <v>0</v>
      </c>
      <c r="H170" s="39">
        <v>0</v>
      </c>
      <c r="I170" s="39">
        <v>0</v>
      </c>
      <c r="J170" s="39">
        <v>0</v>
      </c>
      <c r="K170" s="39">
        <v>0</v>
      </c>
      <c r="L170" s="39">
        <v>0</v>
      </c>
      <c r="M170" s="39">
        <v>0</v>
      </c>
      <c r="N170" s="39">
        <v>0</v>
      </c>
      <c r="O170" s="39">
        <v>0</v>
      </c>
      <c r="P170" s="39">
        <v>0</v>
      </c>
      <c r="Q170" s="39">
        <v>0</v>
      </c>
      <c r="R170" s="39">
        <v>0</v>
      </c>
      <c r="S170" s="39">
        <v>0</v>
      </c>
      <c r="T170" s="39">
        <v>0</v>
      </c>
      <c r="U170" s="39">
        <v>0</v>
      </c>
      <c r="V170" s="39">
        <v>0</v>
      </c>
      <c r="W170" s="39">
        <v>0</v>
      </c>
      <c r="X170" s="39">
        <v>0</v>
      </c>
      <c r="Y170" s="39">
        <v>0</v>
      </c>
      <c r="Z170" s="39">
        <v>0</v>
      </c>
      <c r="AA170" s="39">
        <v>0</v>
      </c>
    </row>
    <row r="171" spans="1:27" hidden="1" x14ac:dyDescent="0.2">
      <c r="A171" s="76"/>
      <c r="B171" s="37">
        <v>0</v>
      </c>
      <c r="C171" s="72">
        <v>0</v>
      </c>
      <c r="D171" s="37">
        <v>0</v>
      </c>
      <c r="E171" s="38">
        <v>0</v>
      </c>
      <c r="F171" s="38" t="s">
        <v>22</v>
      </c>
      <c r="G171" s="44">
        <v>0</v>
      </c>
      <c r="H171" s="39">
        <v>0</v>
      </c>
      <c r="I171" s="39">
        <v>0</v>
      </c>
      <c r="J171" s="39">
        <v>0</v>
      </c>
      <c r="K171" s="39">
        <v>0</v>
      </c>
      <c r="L171" s="39">
        <v>0</v>
      </c>
      <c r="M171" s="39">
        <v>0</v>
      </c>
      <c r="N171" s="39">
        <v>0</v>
      </c>
      <c r="O171" s="39">
        <v>0</v>
      </c>
      <c r="P171" s="39">
        <v>0</v>
      </c>
      <c r="Q171" s="39">
        <v>0</v>
      </c>
      <c r="R171" s="39">
        <v>0</v>
      </c>
      <c r="S171" s="39">
        <v>0</v>
      </c>
      <c r="T171" s="39">
        <v>0</v>
      </c>
      <c r="U171" s="39">
        <v>0</v>
      </c>
      <c r="V171" s="39">
        <v>0</v>
      </c>
      <c r="W171" s="39">
        <v>0</v>
      </c>
      <c r="X171" s="39">
        <v>0</v>
      </c>
      <c r="Y171" s="39">
        <v>0</v>
      </c>
      <c r="Z171" s="39">
        <v>0</v>
      </c>
      <c r="AA171" s="39">
        <v>0</v>
      </c>
    </row>
    <row r="172" spans="1:27" hidden="1" x14ac:dyDescent="0.2">
      <c r="A172" s="76"/>
      <c r="B172" s="37">
        <v>0</v>
      </c>
      <c r="C172" s="72">
        <v>0</v>
      </c>
      <c r="D172" s="37">
        <v>0</v>
      </c>
      <c r="E172" s="38">
        <v>0</v>
      </c>
      <c r="F172" s="38" t="s">
        <v>22</v>
      </c>
      <c r="G172" s="44">
        <v>0</v>
      </c>
      <c r="H172" s="39">
        <v>0</v>
      </c>
      <c r="I172" s="39">
        <v>0</v>
      </c>
      <c r="J172" s="39">
        <v>0</v>
      </c>
      <c r="K172" s="39">
        <v>0</v>
      </c>
      <c r="L172" s="39">
        <v>0</v>
      </c>
      <c r="M172" s="39">
        <v>0</v>
      </c>
      <c r="N172" s="39">
        <v>0</v>
      </c>
      <c r="O172" s="39">
        <v>0</v>
      </c>
      <c r="P172" s="39">
        <v>0</v>
      </c>
      <c r="Q172" s="39">
        <v>0</v>
      </c>
      <c r="R172" s="39">
        <v>0</v>
      </c>
      <c r="S172" s="39">
        <v>0</v>
      </c>
      <c r="T172" s="39">
        <v>0</v>
      </c>
      <c r="U172" s="39">
        <v>0</v>
      </c>
      <c r="V172" s="39">
        <v>0</v>
      </c>
      <c r="W172" s="39">
        <v>0</v>
      </c>
      <c r="X172" s="39">
        <v>0</v>
      </c>
      <c r="Y172" s="39">
        <v>0</v>
      </c>
      <c r="Z172" s="39">
        <v>0</v>
      </c>
      <c r="AA172" s="39">
        <v>0</v>
      </c>
    </row>
    <row r="173" spans="1:27" hidden="1" x14ac:dyDescent="0.2">
      <c r="A173" s="76"/>
      <c r="B173" s="37">
        <v>0</v>
      </c>
      <c r="C173" s="72">
        <v>0</v>
      </c>
      <c r="D173" s="37">
        <v>0</v>
      </c>
      <c r="E173" s="38">
        <v>0</v>
      </c>
      <c r="F173" s="38" t="s">
        <v>22</v>
      </c>
      <c r="G173" s="44">
        <v>0</v>
      </c>
      <c r="H173" s="39">
        <v>0</v>
      </c>
      <c r="I173" s="39">
        <v>0</v>
      </c>
      <c r="J173" s="39">
        <v>0</v>
      </c>
      <c r="K173" s="39">
        <v>0</v>
      </c>
      <c r="L173" s="39">
        <v>0</v>
      </c>
      <c r="M173" s="39">
        <v>0</v>
      </c>
      <c r="N173" s="39">
        <v>0</v>
      </c>
      <c r="O173" s="39">
        <v>0</v>
      </c>
      <c r="P173" s="39">
        <v>0</v>
      </c>
      <c r="Q173" s="39">
        <v>0</v>
      </c>
      <c r="R173" s="39">
        <v>0</v>
      </c>
      <c r="S173" s="39">
        <v>0</v>
      </c>
      <c r="T173" s="39">
        <v>0</v>
      </c>
      <c r="U173" s="39">
        <v>0</v>
      </c>
      <c r="V173" s="39">
        <v>0</v>
      </c>
      <c r="W173" s="39">
        <v>0</v>
      </c>
      <c r="X173" s="39">
        <v>0</v>
      </c>
      <c r="Y173" s="39">
        <v>0</v>
      </c>
      <c r="Z173" s="39">
        <v>0</v>
      </c>
      <c r="AA173" s="39">
        <v>0</v>
      </c>
    </row>
    <row r="174" spans="1:27" hidden="1" x14ac:dyDescent="0.2">
      <c r="A174" s="76"/>
      <c r="B174" s="37">
        <v>0</v>
      </c>
      <c r="C174" s="72">
        <v>0</v>
      </c>
      <c r="D174" s="37">
        <v>0</v>
      </c>
      <c r="E174" s="38">
        <v>0</v>
      </c>
      <c r="F174" s="38" t="s">
        <v>22</v>
      </c>
      <c r="G174" s="44">
        <v>0</v>
      </c>
      <c r="H174" s="39">
        <v>0</v>
      </c>
      <c r="I174" s="39">
        <v>0</v>
      </c>
      <c r="J174" s="39">
        <v>0</v>
      </c>
      <c r="K174" s="39">
        <v>0</v>
      </c>
      <c r="L174" s="39">
        <v>0</v>
      </c>
      <c r="M174" s="39">
        <v>0</v>
      </c>
      <c r="N174" s="39">
        <v>0</v>
      </c>
      <c r="O174" s="39">
        <v>0</v>
      </c>
      <c r="P174" s="39">
        <v>0</v>
      </c>
      <c r="Q174" s="39">
        <v>0</v>
      </c>
      <c r="R174" s="39">
        <v>0</v>
      </c>
      <c r="S174" s="39">
        <v>0</v>
      </c>
      <c r="T174" s="39">
        <v>0</v>
      </c>
      <c r="U174" s="39">
        <v>0</v>
      </c>
      <c r="V174" s="39">
        <v>0</v>
      </c>
      <c r="W174" s="39">
        <v>0</v>
      </c>
      <c r="X174" s="39">
        <v>0</v>
      </c>
      <c r="Y174" s="39">
        <v>0</v>
      </c>
      <c r="Z174" s="39">
        <v>0</v>
      </c>
      <c r="AA174" s="39">
        <v>0</v>
      </c>
    </row>
    <row r="176" spans="1:27" ht="15" x14ac:dyDescent="0.25">
      <c r="B176" s="31" t="s">
        <v>49</v>
      </c>
      <c r="C176" s="31"/>
      <c r="D176" s="9"/>
      <c r="E176" s="9"/>
      <c r="F176" s="32"/>
      <c r="G176" s="43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</row>
    <row r="177" spans="2:27" ht="15" x14ac:dyDescent="0.25">
      <c r="B177" s="33" t="s">
        <v>21</v>
      </c>
      <c r="C177" s="33"/>
      <c r="D177" s="33"/>
      <c r="E177" s="33"/>
      <c r="F177" s="34" t="s">
        <v>13</v>
      </c>
      <c r="G177" s="35" t="s">
        <v>41</v>
      </c>
      <c r="H177" s="35">
        <v>2022</v>
      </c>
      <c r="I177" s="35">
        <v>2023</v>
      </c>
      <c r="J177" s="35">
        <v>2024</v>
      </c>
      <c r="K177" s="35">
        <v>2025</v>
      </c>
      <c r="L177" s="35">
        <v>2026</v>
      </c>
      <c r="M177" s="35">
        <v>2027</v>
      </c>
      <c r="N177" s="35">
        <v>2028</v>
      </c>
      <c r="O177" s="35">
        <v>2029</v>
      </c>
      <c r="P177" s="35">
        <v>2030</v>
      </c>
      <c r="Q177" s="35">
        <v>2031</v>
      </c>
      <c r="R177" s="35">
        <v>2032</v>
      </c>
      <c r="S177" s="35">
        <v>2033</v>
      </c>
      <c r="T177" s="35">
        <v>2034</v>
      </c>
      <c r="U177" s="35">
        <v>2035</v>
      </c>
      <c r="V177" s="35">
        <v>2036</v>
      </c>
      <c r="W177" s="35">
        <v>2037</v>
      </c>
      <c r="X177" s="35">
        <v>2038</v>
      </c>
      <c r="Y177" s="35">
        <v>2039</v>
      </c>
      <c r="Z177" s="35">
        <v>2040</v>
      </c>
      <c r="AA177" s="35">
        <v>2041</v>
      </c>
    </row>
    <row r="178" spans="2:27" x14ac:dyDescent="0.2">
      <c r="B178" s="36" t="s">
        <v>77</v>
      </c>
      <c r="C178" s="36"/>
      <c r="D178" s="37"/>
      <c r="E178" s="37"/>
      <c r="F178" s="38" t="s">
        <v>22</v>
      </c>
      <c r="G178" s="44">
        <v>-14267317.282273743</v>
      </c>
      <c r="H178" s="39">
        <v>0</v>
      </c>
      <c r="I178" s="39">
        <v>0</v>
      </c>
      <c r="J178" s="39">
        <v>0</v>
      </c>
      <c r="K178" s="39">
        <v>0</v>
      </c>
      <c r="L178" s="39">
        <v>-1938875.5245000001</v>
      </c>
      <c r="M178" s="39">
        <v>-1938875.5245000001</v>
      </c>
      <c r="N178" s="39">
        <v>-1938875.5245000001</v>
      </c>
      <c r="O178" s="39">
        <v>-1938875.5245000001</v>
      </c>
      <c r="P178" s="39">
        <v>-1938875.5245000001</v>
      </c>
      <c r="Q178" s="39">
        <v>-1938875.5245000001</v>
      </c>
      <c r="R178" s="39">
        <v>-1938875.5245000001</v>
      </c>
      <c r="S178" s="39">
        <v>-1938875.5245000001</v>
      </c>
      <c r="T178" s="39">
        <v>-1938875.5245000001</v>
      </c>
      <c r="U178" s="39">
        <v>-1938875.5245000001</v>
      </c>
      <c r="V178" s="39">
        <v>-1938875.5245000001</v>
      </c>
      <c r="W178" s="39">
        <v>-1938875.5245000001</v>
      </c>
      <c r="X178" s="39">
        <v>-1938875.5245000001</v>
      </c>
      <c r="Y178" s="39">
        <v>-1938875.5245000001</v>
      </c>
      <c r="Z178" s="39">
        <v>-1938875.5245000001</v>
      </c>
      <c r="AA178" s="39">
        <v>-1938875.5245000001</v>
      </c>
    </row>
    <row r="179" spans="2:27" x14ac:dyDescent="0.2">
      <c r="B179" s="36" t="s">
        <v>78</v>
      </c>
      <c r="C179" s="36"/>
      <c r="D179" s="37"/>
      <c r="E179" s="37"/>
      <c r="F179" s="38" t="s">
        <v>22</v>
      </c>
      <c r="G179" s="44">
        <v>-14267317.282273743</v>
      </c>
      <c r="H179" s="39">
        <v>0</v>
      </c>
      <c r="I179" s="39">
        <v>0</v>
      </c>
      <c r="J179" s="39">
        <v>0</v>
      </c>
      <c r="K179" s="39">
        <v>0</v>
      </c>
      <c r="L179" s="39">
        <v>-1938875.5245000001</v>
      </c>
      <c r="M179" s="39">
        <v>-1938875.5245000001</v>
      </c>
      <c r="N179" s="39">
        <v>-1938875.5245000001</v>
      </c>
      <c r="O179" s="39">
        <v>-1938875.5245000001</v>
      </c>
      <c r="P179" s="39">
        <v>-1938875.5245000001</v>
      </c>
      <c r="Q179" s="39">
        <v>-1938875.5245000001</v>
      </c>
      <c r="R179" s="39">
        <v>-1938875.5245000001</v>
      </c>
      <c r="S179" s="39">
        <v>-1938875.5245000001</v>
      </c>
      <c r="T179" s="39">
        <v>-1938875.5245000001</v>
      </c>
      <c r="U179" s="39">
        <v>-1938875.5245000001</v>
      </c>
      <c r="V179" s="39">
        <v>-1938875.5245000001</v>
      </c>
      <c r="W179" s="39">
        <v>-1938875.5245000001</v>
      </c>
      <c r="X179" s="39">
        <v>-1938875.5245000001</v>
      </c>
      <c r="Y179" s="39">
        <v>-1938875.5245000001</v>
      </c>
      <c r="Z179" s="39">
        <v>-1938875.5245000001</v>
      </c>
      <c r="AA179" s="39">
        <v>-1938875.5245000001</v>
      </c>
    </row>
    <row r="180" spans="2:27" x14ac:dyDescent="0.2">
      <c r="B180" s="36" t="s">
        <v>79</v>
      </c>
      <c r="C180" s="36"/>
      <c r="D180" s="37"/>
      <c r="E180" s="37"/>
      <c r="F180" s="38" t="s">
        <v>22</v>
      </c>
      <c r="G180" s="44">
        <v>-7687337.9249861818</v>
      </c>
      <c r="H180" s="39">
        <v>0</v>
      </c>
      <c r="I180" s="39">
        <v>0</v>
      </c>
      <c r="J180" s="39">
        <v>0</v>
      </c>
      <c r="K180" s="39">
        <v>0</v>
      </c>
      <c r="L180" s="39">
        <v>-204304.49324999997</v>
      </c>
      <c r="M180" s="39">
        <v>-204304.49324999997</v>
      </c>
      <c r="N180" s="39">
        <v>-204304.49324999997</v>
      </c>
      <c r="O180" s="39">
        <v>-1378792.6900000002</v>
      </c>
      <c r="P180" s="39">
        <v>-1378792.6900000002</v>
      </c>
      <c r="Q180" s="39">
        <v>-1378792.6900000002</v>
      </c>
      <c r="R180" s="39">
        <v>-1378792.6900000002</v>
      </c>
      <c r="S180" s="39">
        <v>-1378792.6900000002</v>
      </c>
      <c r="T180" s="39">
        <v>-1378792.6900000002</v>
      </c>
      <c r="U180" s="39">
        <v>-1378792.6900000002</v>
      </c>
      <c r="V180" s="39">
        <v>-1378792.6900000002</v>
      </c>
      <c r="W180" s="39">
        <v>-1378792.6900000002</v>
      </c>
      <c r="X180" s="39">
        <v>-1378792.6900000002</v>
      </c>
      <c r="Y180" s="39">
        <v>-1378792.6900000002</v>
      </c>
      <c r="Z180" s="39">
        <v>-1378792.6900000002</v>
      </c>
      <c r="AA180" s="39">
        <v>-1378792.6900000002</v>
      </c>
    </row>
    <row r="181" spans="2:27" x14ac:dyDescent="0.2">
      <c r="B181" s="36" t="s">
        <v>80</v>
      </c>
      <c r="C181" s="36"/>
      <c r="D181" s="37"/>
      <c r="E181" s="37"/>
      <c r="F181" s="38" t="s">
        <v>22</v>
      </c>
      <c r="G181" s="44">
        <v>-9673773.4442863055</v>
      </c>
      <c r="H181" s="39">
        <v>0</v>
      </c>
      <c r="I181" s="39">
        <v>0</v>
      </c>
      <c r="J181" s="39">
        <v>0</v>
      </c>
      <c r="K181" s="39">
        <v>0</v>
      </c>
      <c r="L181" s="39">
        <v>-204304.49324999997</v>
      </c>
      <c r="M181" s="39">
        <v>-204304.49324999997</v>
      </c>
      <c r="N181" s="39">
        <v>-204304.49324999997</v>
      </c>
      <c r="O181" s="39">
        <v>-1756066.7775000005</v>
      </c>
      <c r="P181" s="39">
        <v>-1756066.7775000005</v>
      </c>
      <c r="Q181" s="39">
        <v>-1756066.7775000005</v>
      </c>
      <c r="R181" s="39">
        <v>-1756066.7775000005</v>
      </c>
      <c r="S181" s="39">
        <v>-1756066.7775000005</v>
      </c>
      <c r="T181" s="39">
        <v>-1756066.7775000005</v>
      </c>
      <c r="U181" s="39">
        <v>-1756066.7775000005</v>
      </c>
      <c r="V181" s="39">
        <v>-1756066.7775000005</v>
      </c>
      <c r="W181" s="39">
        <v>-1756066.7775000005</v>
      </c>
      <c r="X181" s="39">
        <v>-1756066.7775000005</v>
      </c>
      <c r="Y181" s="39">
        <v>-1756066.7775000005</v>
      </c>
      <c r="Z181" s="39">
        <v>-1756066.7775000005</v>
      </c>
      <c r="AA181" s="39">
        <v>-1756066.7775000005</v>
      </c>
    </row>
    <row r="182" spans="2:27" x14ac:dyDescent="0.2">
      <c r="B182" s="36" t="s">
        <v>81</v>
      </c>
      <c r="C182" s="36"/>
      <c r="D182" s="37"/>
      <c r="E182" s="37"/>
      <c r="F182" s="38" t="s">
        <v>22</v>
      </c>
      <c r="G182" s="44">
        <v>-7687337.9249861808</v>
      </c>
      <c r="H182" s="39">
        <v>0</v>
      </c>
      <c r="I182" s="39">
        <v>0</v>
      </c>
      <c r="J182" s="39">
        <v>0</v>
      </c>
      <c r="K182" s="39">
        <v>0</v>
      </c>
      <c r="L182" s="39">
        <v>-204304.49324999997</v>
      </c>
      <c r="M182" s="39">
        <v>-204304.49324999997</v>
      </c>
      <c r="N182" s="39">
        <v>-204304.49324999997</v>
      </c>
      <c r="O182" s="39">
        <v>-1378792.69</v>
      </c>
      <c r="P182" s="39">
        <v>-1378792.69</v>
      </c>
      <c r="Q182" s="39">
        <v>-1378792.69</v>
      </c>
      <c r="R182" s="39">
        <v>-1378792.69</v>
      </c>
      <c r="S182" s="39">
        <v>-1378792.69</v>
      </c>
      <c r="T182" s="39">
        <v>-1378792.69</v>
      </c>
      <c r="U182" s="39">
        <v>-1378792.69</v>
      </c>
      <c r="V182" s="39">
        <v>-1378792.69</v>
      </c>
      <c r="W182" s="39">
        <v>-1378792.69</v>
      </c>
      <c r="X182" s="39">
        <v>-1378792.69</v>
      </c>
      <c r="Y182" s="39">
        <v>-1378792.69</v>
      </c>
      <c r="Z182" s="39">
        <v>-1378792.69</v>
      </c>
      <c r="AA182" s="39">
        <v>-1378792.69</v>
      </c>
    </row>
    <row r="183" spans="2:27" x14ac:dyDescent="0.2">
      <c r="B183" s="36" t="s">
        <v>82</v>
      </c>
      <c r="C183" s="36"/>
      <c r="D183" s="37"/>
      <c r="E183" s="37"/>
      <c r="F183" s="38" t="s">
        <v>22</v>
      </c>
      <c r="G183" s="44">
        <v>-18203111.418800235</v>
      </c>
      <c r="H183" s="39">
        <v>0</v>
      </c>
      <c r="I183" s="39">
        <v>0</v>
      </c>
      <c r="J183" s="39">
        <v>0</v>
      </c>
      <c r="K183" s="39">
        <v>0</v>
      </c>
      <c r="L183" s="39">
        <v>-204304.49324999997</v>
      </c>
      <c r="M183" s="39">
        <v>-204304.49324999997</v>
      </c>
      <c r="N183" s="39">
        <v>-204304.49324999997</v>
      </c>
      <c r="O183" s="39">
        <v>-3376002.6727499999</v>
      </c>
      <c r="P183" s="39">
        <v>-3376002.6727499999</v>
      </c>
      <c r="Q183" s="39">
        <v>-3376002.6727499999</v>
      </c>
      <c r="R183" s="39">
        <v>-3376002.6727499999</v>
      </c>
      <c r="S183" s="39">
        <v>-3376002.6727499999</v>
      </c>
      <c r="T183" s="39">
        <v>-3376002.6727499999</v>
      </c>
      <c r="U183" s="39">
        <v>-3376002.6727499999</v>
      </c>
      <c r="V183" s="39">
        <v>-3376002.6727499999</v>
      </c>
      <c r="W183" s="39">
        <v>-3376002.6727499999</v>
      </c>
      <c r="X183" s="39">
        <v>-3376002.6727499999</v>
      </c>
      <c r="Y183" s="39">
        <v>-3376002.6727499999</v>
      </c>
      <c r="Z183" s="39">
        <v>-3376002.6727499999</v>
      </c>
      <c r="AA183" s="39">
        <v>-3376002.6727499999</v>
      </c>
    </row>
    <row r="184" spans="2:27" x14ac:dyDescent="0.2">
      <c r="B184" s="36" t="s">
        <v>83</v>
      </c>
      <c r="C184" s="36"/>
      <c r="D184" s="37"/>
      <c r="E184" s="37"/>
      <c r="F184" s="38" t="s">
        <v>22</v>
      </c>
      <c r="G184" s="44">
        <v>-17013754.757588379</v>
      </c>
      <c r="H184" s="39">
        <v>0</v>
      </c>
      <c r="I184" s="39">
        <v>0</v>
      </c>
      <c r="J184" s="39">
        <v>0</v>
      </c>
      <c r="K184" s="39">
        <v>0</v>
      </c>
      <c r="L184" s="39">
        <v>-204304.49324999997</v>
      </c>
      <c r="M184" s="39">
        <v>-2550893.2247500001</v>
      </c>
      <c r="N184" s="39">
        <v>-2550893.2247500001</v>
      </c>
      <c r="O184" s="39">
        <v>-2550893.2247500001</v>
      </c>
      <c r="P184" s="39">
        <v>-2550893.2247500001</v>
      </c>
      <c r="Q184" s="39">
        <v>-2550893.2247500001</v>
      </c>
      <c r="R184" s="39">
        <v>-2550893.2247500001</v>
      </c>
      <c r="S184" s="39">
        <v>-2550893.2247500001</v>
      </c>
      <c r="T184" s="39">
        <v>-2550893.2247500001</v>
      </c>
      <c r="U184" s="39">
        <v>-2550893.2247500001</v>
      </c>
      <c r="V184" s="39">
        <v>-2550893.2247500001</v>
      </c>
      <c r="W184" s="39">
        <v>-2550893.2247500001</v>
      </c>
      <c r="X184" s="39">
        <v>-2550893.2247500001</v>
      </c>
      <c r="Y184" s="39">
        <v>-2550893.2247500001</v>
      </c>
      <c r="Z184" s="39">
        <v>-2550893.2247500001</v>
      </c>
      <c r="AA184" s="39">
        <v>-2550893.2247500001</v>
      </c>
    </row>
    <row r="185" spans="2:27" x14ac:dyDescent="0.2">
      <c r="B185" s="36" t="s">
        <v>84</v>
      </c>
      <c r="C185" s="36"/>
      <c r="D185" s="37"/>
      <c r="E185" s="37"/>
      <c r="F185" s="38" t="s">
        <v>22</v>
      </c>
      <c r="G185" s="44">
        <v>-17013754.757588379</v>
      </c>
      <c r="H185" s="39">
        <v>0</v>
      </c>
      <c r="I185" s="39">
        <v>0</v>
      </c>
      <c r="J185" s="39">
        <v>0</v>
      </c>
      <c r="K185" s="39">
        <v>0</v>
      </c>
      <c r="L185" s="39">
        <v>-204304.49324999997</v>
      </c>
      <c r="M185" s="39">
        <v>-2550893.2247500001</v>
      </c>
      <c r="N185" s="39">
        <v>-2550893.2247500001</v>
      </c>
      <c r="O185" s="39">
        <v>-2550893.2247500001</v>
      </c>
      <c r="P185" s="39">
        <v>-2550893.2247500001</v>
      </c>
      <c r="Q185" s="39">
        <v>-2550893.2247500001</v>
      </c>
      <c r="R185" s="39">
        <v>-2550893.2247500001</v>
      </c>
      <c r="S185" s="39">
        <v>-2550893.2247500001</v>
      </c>
      <c r="T185" s="39">
        <v>-2550893.2247500001</v>
      </c>
      <c r="U185" s="39">
        <v>-2550893.2247500001</v>
      </c>
      <c r="V185" s="39">
        <v>-2550893.2247500001</v>
      </c>
      <c r="W185" s="39">
        <v>-2550893.2247500001</v>
      </c>
      <c r="X185" s="39">
        <v>-2550893.2247500001</v>
      </c>
      <c r="Y185" s="39">
        <v>-2550893.2247500001</v>
      </c>
      <c r="Z185" s="39">
        <v>-2550893.2247500001</v>
      </c>
      <c r="AA185" s="39">
        <v>-2550893.2247500001</v>
      </c>
    </row>
    <row r="186" spans="2:27" x14ac:dyDescent="0.2">
      <c r="B186" s="36" t="s">
        <v>85</v>
      </c>
      <c r="C186" s="36"/>
      <c r="D186" s="37"/>
      <c r="E186" s="37"/>
      <c r="F186" s="38" t="s">
        <v>22</v>
      </c>
      <c r="G186" s="44">
        <v>-17013754.754283495</v>
      </c>
      <c r="H186" s="39">
        <v>0</v>
      </c>
      <c r="I186" s="39">
        <v>0</v>
      </c>
      <c r="J186" s="39">
        <v>0</v>
      </c>
      <c r="K186" s="39">
        <v>0</v>
      </c>
      <c r="L186" s="39">
        <v>-204304.49324999997</v>
      </c>
      <c r="M186" s="39">
        <v>-2550893.22425</v>
      </c>
      <c r="N186" s="39">
        <v>-2550893.22425</v>
      </c>
      <c r="O186" s="39">
        <v>-2550893.22425</v>
      </c>
      <c r="P186" s="39">
        <v>-2550893.22425</v>
      </c>
      <c r="Q186" s="39">
        <v>-2550893.22425</v>
      </c>
      <c r="R186" s="39">
        <v>-2550893.22425</v>
      </c>
      <c r="S186" s="39">
        <v>-2550893.22425</v>
      </c>
      <c r="T186" s="39">
        <v>-2550893.22425</v>
      </c>
      <c r="U186" s="39">
        <v>-2550893.22425</v>
      </c>
      <c r="V186" s="39">
        <v>-2550893.22425</v>
      </c>
      <c r="W186" s="39">
        <v>-2550893.22425</v>
      </c>
      <c r="X186" s="39">
        <v>-2550893.22425</v>
      </c>
      <c r="Y186" s="39">
        <v>-2550893.22425</v>
      </c>
      <c r="Z186" s="39">
        <v>-2550893.22425</v>
      </c>
      <c r="AA186" s="39">
        <v>-2550893.22425</v>
      </c>
    </row>
    <row r="187" spans="2:27" x14ac:dyDescent="0.2">
      <c r="B187" s="36" t="s">
        <v>101</v>
      </c>
      <c r="C187" s="36"/>
      <c r="D187" s="37"/>
      <c r="E187" s="37"/>
      <c r="F187" s="38" t="s">
        <v>22</v>
      </c>
      <c r="G187" s="44"/>
      <c r="H187" s="98" t="s">
        <v>179</v>
      </c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</row>
    <row r="188" spans="2:27" x14ac:dyDescent="0.2">
      <c r="B188" s="36" t="s">
        <v>102</v>
      </c>
      <c r="C188" s="36"/>
      <c r="D188" s="37"/>
      <c r="E188" s="37"/>
      <c r="F188" s="38" t="s">
        <v>22</v>
      </c>
      <c r="G188" s="44"/>
      <c r="H188" s="98" t="s">
        <v>179</v>
      </c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</row>
    <row r="190" spans="2:27" ht="15" x14ac:dyDescent="0.25">
      <c r="B190" s="31" t="s">
        <v>109</v>
      </c>
      <c r="C190" s="31"/>
      <c r="D190" s="9"/>
      <c r="E190" s="9"/>
      <c r="F190" s="32"/>
      <c r="G190" s="43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</row>
    <row r="191" spans="2:27" ht="15" x14ac:dyDescent="0.25">
      <c r="B191" s="33" t="s">
        <v>21</v>
      </c>
      <c r="C191" s="33"/>
      <c r="D191" s="33"/>
      <c r="E191" s="33"/>
      <c r="F191" s="34" t="s">
        <v>13</v>
      </c>
      <c r="G191" s="35" t="s">
        <v>41</v>
      </c>
      <c r="H191" s="35">
        <v>2022</v>
      </c>
      <c r="I191" s="35">
        <v>2023</v>
      </c>
      <c r="J191" s="35">
        <v>2024</v>
      </c>
      <c r="K191" s="35">
        <v>2025</v>
      </c>
      <c r="L191" s="35">
        <v>2026</v>
      </c>
      <c r="M191" s="35">
        <v>2027</v>
      </c>
      <c r="N191" s="35">
        <v>2028</v>
      </c>
      <c r="O191" s="35">
        <v>2029</v>
      </c>
      <c r="P191" s="35">
        <v>2030</v>
      </c>
      <c r="Q191" s="35">
        <v>2031</v>
      </c>
      <c r="R191" s="35">
        <v>2032</v>
      </c>
      <c r="S191" s="35">
        <v>2033</v>
      </c>
      <c r="T191" s="35">
        <v>2034</v>
      </c>
      <c r="U191" s="35">
        <v>2035</v>
      </c>
      <c r="V191" s="35">
        <v>2036</v>
      </c>
      <c r="W191" s="35">
        <v>2037</v>
      </c>
      <c r="X191" s="35">
        <v>2038</v>
      </c>
      <c r="Y191" s="35">
        <v>2039</v>
      </c>
      <c r="Z191" s="35">
        <v>2040</v>
      </c>
      <c r="AA191" s="35">
        <v>2041</v>
      </c>
    </row>
    <row r="192" spans="2:27" x14ac:dyDescent="0.2">
      <c r="B192" s="36" t="s">
        <v>77</v>
      </c>
      <c r="C192" s="36"/>
      <c r="D192" s="37"/>
      <c r="E192" s="37"/>
      <c r="F192" s="38" t="s">
        <v>22</v>
      </c>
      <c r="G192" s="44">
        <v>0</v>
      </c>
      <c r="H192" s="39">
        <v>0</v>
      </c>
      <c r="I192" s="39">
        <v>0</v>
      </c>
      <c r="J192" s="39">
        <v>0</v>
      </c>
      <c r="K192" s="39">
        <v>0</v>
      </c>
      <c r="L192" s="39">
        <v>0</v>
      </c>
      <c r="M192" s="39">
        <v>0</v>
      </c>
      <c r="N192" s="39">
        <v>0</v>
      </c>
      <c r="O192" s="39">
        <v>0</v>
      </c>
      <c r="P192" s="39">
        <v>0</v>
      </c>
      <c r="Q192" s="39">
        <v>0</v>
      </c>
      <c r="R192" s="39">
        <v>0</v>
      </c>
      <c r="S192" s="39">
        <v>0</v>
      </c>
      <c r="T192" s="39">
        <v>0</v>
      </c>
      <c r="U192" s="39">
        <v>0</v>
      </c>
      <c r="V192" s="39">
        <v>0</v>
      </c>
      <c r="W192" s="39">
        <v>0</v>
      </c>
      <c r="X192" s="39">
        <v>0</v>
      </c>
      <c r="Y192" s="39">
        <v>0</v>
      </c>
      <c r="Z192" s="39">
        <v>0</v>
      </c>
      <c r="AA192" s="39">
        <v>0</v>
      </c>
    </row>
    <row r="193" spans="2:27" x14ac:dyDescent="0.2">
      <c r="B193" s="36" t="s">
        <v>78</v>
      </c>
      <c r="C193" s="36"/>
      <c r="D193" s="37"/>
      <c r="E193" s="37"/>
      <c r="F193" s="38" t="s">
        <v>22</v>
      </c>
      <c r="G193" s="44">
        <v>0</v>
      </c>
      <c r="H193" s="39">
        <v>0</v>
      </c>
      <c r="I193" s="39">
        <v>0</v>
      </c>
      <c r="J193" s="39">
        <v>0</v>
      </c>
      <c r="K193" s="39">
        <v>0</v>
      </c>
      <c r="L193" s="39">
        <v>0</v>
      </c>
      <c r="M193" s="39">
        <v>0</v>
      </c>
      <c r="N193" s="39">
        <v>0</v>
      </c>
      <c r="O193" s="39">
        <v>0</v>
      </c>
      <c r="P193" s="39">
        <v>0</v>
      </c>
      <c r="Q193" s="39">
        <v>0</v>
      </c>
      <c r="R193" s="39">
        <v>0</v>
      </c>
      <c r="S193" s="39">
        <v>0</v>
      </c>
      <c r="T193" s="39">
        <v>0</v>
      </c>
      <c r="U193" s="39">
        <v>0</v>
      </c>
      <c r="V193" s="39">
        <v>0</v>
      </c>
      <c r="W193" s="39">
        <v>0</v>
      </c>
      <c r="X193" s="39">
        <v>0</v>
      </c>
      <c r="Y193" s="39">
        <v>0</v>
      </c>
      <c r="Z193" s="39">
        <v>0</v>
      </c>
      <c r="AA193" s="39">
        <v>0</v>
      </c>
    </row>
    <row r="194" spans="2:27" x14ac:dyDescent="0.2">
      <c r="B194" s="36" t="s">
        <v>79</v>
      </c>
      <c r="C194" s="36"/>
      <c r="D194" s="37"/>
      <c r="E194" s="37"/>
      <c r="F194" s="38" t="s">
        <v>22</v>
      </c>
      <c r="G194" s="44">
        <v>0</v>
      </c>
      <c r="H194" s="39">
        <v>0</v>
      </c>
      <c r="I194" s="39">
        <v>0</v>
      </c>
      <c r="J194" s="39">
        <v>0</v>
      </c>
      <c r="K194" s="39">
        <v>0</v>
      </c>
      <c r="L194" s="39">
        <v>0</v>
      </c>
      <c r="M194" s="39">
        <v>0</v>
      </c>
      <c r="N194" s="39">
        <v>0</v>
      </c>
      <c r="O194" s="39">
        <v>0</v>
      </c>
      <c r="P194" s="39">
        <v>0</v>
      </c>
      <c r="Q194" s="39">
        <v>0</v>
      </c>
      <c r="R194" s="39">
        <v>0</v>
      </c>
      <c r="S194" s="39">
        <v>0</v>
      </c>
      <c r="T194" s="39">
        <v>0</v>
      </c>
      <c r="U194" s="39">
        <v>0</v>
      </c>
      <c r="V194" s="39">
        <v>0</v>
      </c>
      <c r="W194" s="39">
        <v>0</v>
      </c>
      <c r="X194" s="39">
        <v>0</v>
      </c>
      <c r="Y194" s="39">
        <v>0</v>
      </c>
      <c r="Z194" s="39">
        <v>0</v>
      </c>
      <c r="AA194" s="39">
        <v>0</v>
      </c>
    </row>
    <row r="195" spans="2:27" x14ac:dyDescent="0.2">
      <c r="B195" s="36" t="s">
        <v>80</v>
      </c>
      <c r="C195" s="36"/>
      <c r="D195" s="37"/>
      <c r="E195" s="37"/>
      <c r="F195" s="38" t="s">
        <v>22</v>
      </c>
      <c r="G195" s="44">
        <v>0</v>
      </c>
      <c r="H195" s="39">
        <v>0</v>
      </c>
      <c r="I195" s="39">
        <v>0</v>
      </c>
      <c r="J195" s="39">
        <v>0</v>
      </c>
      <c r="K195" s="39">
        <v>0</v>
      </c>
      <c r="L195" s="39">
        <v>0</v>
      </c>
      <c r="M195" s="39">
        <v>0</v>
      </c>
      <c r="N195" s="39">
        <v>0</v>
      </c>
      <c r="O195" s="39">
        <v>0</v>
      </c>
      <c r="P195" s="39">
        <v>0</v>
      </c>
      <c r="Q195" s="39">
        <v>0</v>
      </c>
      <c r="R195" s="39">
        <v>0</v>
      </c>
      <c r="S195" s="39">
        <v>0</v>
      </c>
      <c r="T195" s="39">
        <v>0</v>
      </c>
      <c r="U195" s="39">
        <v>0</v>
      </c>
      <c r="V195" s="39">
        <v>0</v>
      </c>
      <c r="W195" s="39">
        <v>0</v>
      </c>
      <c r="X195" s="39">
        <v>0</v>
      </c>
      <c r="Y195" s="39">
        <v>0</v>
      </c>
      <c r="Z195" s="39">
        <v>0</v>
      </c>
      <c r="AA195" s="39">
        <v>0</v>
      </c>
    </row>
    <row r="196" spans="2:27" x14ac:dyDescent="0.2">
      <c r="B196" s="36" t="s">
        <v>81</v>
      </c>
      <c r="C196" s="36"/>
      <c r="D196" s="37"/>
      <c r="E196" s="37"/>
      <c r="F196" s="38" t="s">
        <v>22</v>
      </c>
      <c r="G196" s="44">
        <v>0</v>
      </c>
      <c r="H196" s="39">
        <v>0</v>
      </c>
      <c r="I196" s="39">
        <v>0</v>
      </c>
      <c r="J196" s="39">
        <v>0</v>
      </c>
      <c r="K196" s="39">
        <v>0</v>
      </c>
      <c r="L196" s="39">
        <v>0</v>
      </c>
      <c r="M196" s="39">
        <v>0</v>
      </c>
      <c r="N196" s="39">
        <v>0</v>
      </c>
      <c r="O196" s="39">
        <v>0</v>
      </c>
      <c r="P196" s="39">
        <v>0</v>
      </c>
      <c r="Q196" s="39">
        <v>0</v>
      </c>
      <c r="R196" s="39">
        <v>0</v>
      </c>
      <c r="S196" s="39">
        <v>0</v>
      </c>
      <c r="T196" s="39">
        <v>0</v>
      </c>
      <c r="U196" s="39">
        <v>0</v>
      </c>
      <c r="V196" s="39">
        <v>0</v>
      </c>
      <c r="W196" s="39">
        <v>0</v>
      </c>
      <c r="X196" s="39">
        <v>0</v>
      </c>
      <c r="Y196" s="39">
        <v>0</v>
      </c>
      <c r="Z196" s="39">
        <v>0</v>
      </c>
      <c r="AA196" s="39">
        <v>0</v>
      </c>
    </row>
    <row r="197" spans="2:27" x14ac:dyDescent="0.2">
      <c r="B197" s="36" t="s">
        <v>82</v>
      </c>
      <c r="C197" s="36"/>
      <c r="D197" s="37"/>
      <c r="E197" s="37"/>
      <c r="F197" s="38" t="s">
        <v>22</v>
      </c>
      <c r="G197" s="44">
        <v>0</v>
      </c>
      <c r="H197" s="39">
        <v>0</v>
      </c>
      <c r="I197" s="39">
        <v>0</v>
      </c>
      <c r="J197" s="39">
        <v>0</v>
      </c>
      <c r="K197" s="39">
        <v>0</v>
      </c>
      <c r="L197" s="39">
        <v>0</v>
      </c>
      <c r="M197" s="39">
        <v>0</v>
      </c>
      <c r="N197" s="39">
        <v>0</v>
      </c>
      <c r="O197" s="39">
        <v>0</v>
      </c>
      <c r="P197" s="39">
        <v>0</v>
      </c>
      <c r="Q197" s="39">
        <v>0</v>
      </c>
      <c r="R197" s="39">
        <v>0</v>
      </c>
      <c r="S197" s="39">
        <v>0</v>
      </c>
      <c r="T197" s="39">
        <v>0</v>
      </c>
      <c r="U197" s="39">
        <v>0</v>
      </c>
      <c r="V197" s="39">
        <v>0</v>
      </c>
      <c r="W197" s="39">
        <v>0</v>
      </c>
      <c r="X197" s="39">
        <v>0</v>
      </c>
      <c r="Y197" s="39">
        <v>0</v>
      </c>
      <c r="Z197" s="39">
        <v>0</v>
      </c>
      <c r="AA197" s="39">
        <v>0</v>
      </c>
    </row>
    <row r="198" spans="2:27" x14ac:dyDescent="0.2">
      <c r="B198" s="36" t="s">
        <v>83</v>
      </c>
      <c r="C198" s="36"/>
      <c r="D198" s="37"/>
      <c r="E198" s="37"/>
      <c r="F198" s="38" t="s">
        <v>22</v>
      </c>
      <c r="G198" s="44">
        <v>0</v>
      </c>
      <c r="H198" s="39">
        <v>0</v>
      </c>
      <c r="I198" s="39">
        <v>0</v>
      </c>
      <c r="J198" s="39">
        <v>0</v>
      </c>
      <c r="K198" s="39">
        <v>0</v>
      </c>
      <c r="L198" s="39">
        <v>0</v>
      </c>
      <c r="M198" s="39">
        <v>0</v>
      </c>
      <c r="N198" s="39">
        <v>0</v>
      </c>
      <c r="O198" s="39">
        <v>0</v>
      </c>
      <c r="P198" s="39">
        <v>0</v>
      </c>
      <c r="Q198" s="39">
        <v>0</v>
      </c>
      <c r="R198" s="39">
        <v>0</v>
      </c>
      <c r="S198" s="39">
        <v>0</v>
      </c>
      <c r="T198" s="39">
        <v>0</v>
      </c>
      <c r="U198" s="39">
        <v>0</v>
      </c>
      <c r="V198" s="39">
        <v>0</v>
      </c>
      <c r="W198" s="39">
        <v>0</v>
      </c>
      <c r="X198" s="39">
        <v>0</v>
      </c>
      <c r="Y198" s="39">
        <v>0</v>
      </c>
      <c r="Z198" s="39">
        <v>0</v>
      </c>
      <c r="AA198" s="39">
        <v>0</v>
      </c>
    </row>
    <row r="199" spans="2:27" x14ac:dyDescent="0.2">
      <c r="B199" s="36" t="s">
        <v>84</v>
      </c>
      <c r="C199" s="36"/>
      <c r="D199" s="37"/>
      <c r="E199" s="37"/>
      <c r="F199" s="38" t="s">
        <v>22</v>
      </c>
      <c r="G199" s="44">
        <v>0</v>
      </c>
      <c r="H199" s="39">
        <v>0</v>
      </c>
      <c r="I199" s="39">
        <v>0</v>
      </c>
      <c r="J199" s="39">
        <v>0</v>
      </c>
      <c r="K199" s="39">
        <v>0</v>
      </c>
      <c r="L199" s="39">
        <v>0</v>
      </c>
      <c r="M199" s="39">
        <v>0</v>
      </c>
      <c r="N199" s="39">
        <v>0</v>
      </c>
      <c r="O199" s="39">
        <v>0</v>
      </c>
      <c r="P199" s="39">
        <v>0</v>
      </c>
      <c r="Q199" s="39">
        <v>0</v>
      </c>
      <c r="R199" s="39">
        <v>0</v>
      </c>
      <c r="S199" s="39">
        <v>0</v>
      </c>
      <c r="T199" s="39">
        <v>0</v>
      </c>
      <c r="U199" s="39">
        <v>0</v>
      </c>
      <c r="V199" s="39">
        <v>0</v>
      </c>
      <c r="W199" s="39">
        <v>0</v>
      </c>
      <c r="X199" s="39">
        <v>0</v>
      </c>
      <c r="Y199" s="39">
        <v>0</v>
      </c>
      <c r="Z199" s="39">
        <v>0</v>
      </c>
      <c r="AA199" s="39">
        <v>0</v>
      </c>
    </row>
    <row r="200" spans="2:27" x14ac:dyDescent="0.2">
      <c r="B200" s="36" t="s">
        <v>85</v>
      </c>
      <c r="C200" s="36"/>
      <c r="D200" s="37"/>
      <c r="E200" s="37"/>
      <c r="F200" s="38" t="s">
        <v>22</v>
      </c>
      <c r="G200" s="44">
        <v>0</v>
      </c>
      <c r="H200" s="39">
        <v>0</v>
      </c>
      <c r="I200" s="39">
        <v>0</v>
      </c>
      <c r="J200" s="39">
        <v>0</v>
      </c>
      <c r="K200" s="39">
        <v>0</v>
      </c>
      <c r="L200" s="39">
        <v>0</v>
      </c>
      <c r="M200" s="39">
        <v>0</v>
      </c>
      <c r="N200" s="39">
        <v>0</v>
      </c>
      <c r="O200" s="39">
        <v>0</v>
      </c>
      <c r="P200" s="39">
        <v>0</v>
      </c>
      <c r="Q200" s="39">
        <v>0</v>
      </c>
      <c r="R200" s="39">
        <v>0</v>
      </c>
      <c r="S200" s="39">
        <v>0</v>
      </c>
      <c r="T200" s="39">
        <v>0</v>
      </c>
      <c r="U200" s="39">
        <v>0</v>
      </c>
      <c r="V200" s="39">
        <v>0</v>
      </c>
      <c r="W200" s="39">
        <v>0</v>
      </c>
      <c r="X200" s="39">
        <v>0</v>
      </c>
      <c r="Y200" s="39">
        <v>0</v>
      </c>
      <c r="Z200" s="39">
        <v>0</v>
      </c>
      <c r="AA200" s="39">
        <v>0</v>
      </c>
    </row>
    <row r="201" spans="2:27" x14ac:dyDescent="0.2">
      <c r="B201" s="36" t="s">
        <v>101</v>
      </c>
      <c r="C201" s="36"/>
      <c r="D201" s="37"/>
      <c r="E201" s="37"/>
      <c r="F201" s="38" t="s">
        <v>22</v>
      </c>
      <c r="G201" s="44"/>
      <c r="H201" s="98" t="s">
        <v>179</v>
      </c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</row>
    <row r="202" spans="2:27" x14ac:dyDescent="0.2">
      <c r="B202" s="36" t="s">
        <v>102</v>
      </c>
      <c r="C202" s="36"/>
      <c r="D202" s="37"/>
      <c r="E202" s="37"/>
      <c r="F202" s="38" t="s">
        <v>22</v>
      </c>
      <c r="G202" s="44"/>
      <c r="H202" s="98" t="s">
        <v>179</v>
      </c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</row>
    <row r="204" spans="2:27" ht="15" x14ac:dyDescent="0.25">
      <c r="B204" s="31" t="s">
        <v>48</v>
      </c>
      <c r="C204" s="31"/>
      <c r="D204" s="9"/>
      <c r="E204" s="9"/>
      <c r="F204" s="32"/>
      <c r="G204" s="43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</row>
    <row r="205" spans="2:27" ht="15" x14ac:dyDescent="0.25">
      <c r="B205" s="33" t="s">
        <v>21</v>
      </c>
      <c r="C205" s="33"/>
      <c r="D205" s="33"/>
      <c r="E205" s="33"/>
      <c r="F205" s="34" t="s">
        <v>13</v>
      </c>
      <c r="G205" s="35" t="s">
        <v>41</v>
      </c>
      <c r="H205" s="35">
        <v>2022</v>
      </c>
      <c r="I205" s="35">
        <v>2023</v>
      </c>
      <c r="J205" s="35">
        <v>2024</v>
      </c>
      <c r="K205" s="35">
        <v>2025</v>
      </c>
      <c r="L205" s="35">
        <v>2026</v>
      </c>
      <c r="M205" s="35">
        <v>2027</v>
      </c>
      <c r="N205" s="35">
        <v>2028</v>
      </c>
      <c r="O205" s="35">
        <v>2029</v>
      </c>
      <c r="P205" s="35">
        <v>2030</v>
      </c>
      <c r="Q205" s="35">
        <v>2031</v>
      </c>
      <c r="R205" s="35">
        <v>2032</v>
      </c>
      <c r="S205" s="35">
        <v>2033</v>
      </c>
      <c r="T205" s="35">
        <v>2034</v>
      </c>
      <c r="U205" s="35">
        <v>2035</v>
      </c>
      <c r="V205" s="35">
        <v>2036</v>
      </c>
      <c r="W205" s="35">
        <v>2037</v>
      </c>
      <c r="X205" s="35">
        <v>2038</v>
      </c>
      <c r="Y205" s="35">
        <v>2039</v>
      </c>
      <c r="Z205" s="35">
        <v>2040</v>
      </c>
      <c r="AA205" s="35">
        <v>2041</v>
      </c>
    </row>
    <row r="206" spans="2:27" x14ac:dyDescent="0.2">
      <c r="B206" s="36" t="s">
        <v>77</v>
      </c>
      <c r="C206" s="36"/>
      <c r="D206" s="37"/>
      <c r="E206" s="37"/>
      <c r="F206" s="38" t="s">
        <v>22</v>
      </c>
      <c r="G206" s="44">
        <v>0</v>
      </c>
      <c r="H206" s="39">
        <v>0</v>
      </c>
      <c r="I206" s="39">
        <v>0</v>
      </c>
      <c r="J206" s="39">
        <v>0</v>
      </c>
      <c r="K206" s="39">
        <v>0</v>
      </c>
      <c r="L206" s="39">
        <v>0</v>
      </c>
      <c r="M206" s="39">
        <v>0</v>
      </c>
      <c r="N206" s="39">
        <v>0</v>
      </c>
      <c r="O206" s="39">
        <v>0</v>
      </c>
      <c r="P206" s="39">
        <v>0</v>
      </c>
      <c r="Q206" s="39">
        <v>0</v>
      </c>
      <c r="R206" s="39">
        <v>0</v>
      </c>
      <c r="S206" s="39">
        <v>0</v>
      </c>
      <c r="T206" s="39">
        <v>0</v>
      </c>
      <c r="U206" s="39">
        <v>0</v>
      </c>
      <c r="V206" s="39">
        <v>0</v>
      </c>
      <c r="W206" s="39">
        <v>0</v>
      </c>
      <c r="X206" s="39">
        <v>0</v>
      </c>
      <c r="Y206" s="39">
        <v>0</v>
      </c>
      <c r="Z206" s="39">
        <v>0</v>
      </c>
      <c r="AA206" s="39">
        <v>0</v>
      </c>
    </row>
    <row r="207" spans="2:27" x14ac:dyDescent="0.2">
      <c r="B207" s="36" t="s">
        <v>78</v>
      </c>
      <c r="C207" s="36"/>
      <c r="D207" s="37"/>
      <c r="E207" s="37"/>
      <c r="F207" s="38" t="s">
        <v>22</v>
      </c>
      <c r="G207" s="44">
        <v>0</v>
      </c>
      <c r="H207" s="39">
        <v>0</v>
      </c>
      <c r="I207" s="39">
        <v>0</v>
      </c>
      <c r="J207" s="39">
        <v>0</v>
      </c>
      <c r="K207" s="39">
        <v>0</v>
      </c>
      <c r="L207" s="39">
        <v>0</v>
      </c>
      <c r="M207" s="39">
        <v>0</v>
      </c>
      <c r="N207" s="39">
        <v>0</v>
      </c>
      <c r="O207" s="39">
        <v>0</v>
      </c>
      <c r="P207" s="39">
        <v>0</v>
      </c>
      <c r="Q207" s="39">
        <v>0</v>
      </c>
      <c r="R207" s="39">
        <v>0</v>
      </c>
      <c r="S207" s="39">
        <v>0</v>
      </c>
      <c r="T207" s="39">
        <v>0</v>
      </c>
      <c r="U207" s="39">
        <v>0</v>
      </c>
      <c r="V207" s="39">
        <v>0</v>
      </c>
      <c r="W207" s="39">
        <v>0</v>
      </c>
      <c r="X207" s="39">
        <v>0</v>
      </c>
      <c r="Y207" s="39">
        <v>0</v>
      </c>
      <c r="Z207" s="39">
        <v>0</v>
      </c>
      <c r="AA207" s="39">
        <v>0</v>
      </c>
    </row>
    <row r="208" spans="2:27" x14ac:dyDescent="0.2">
      <c r="B208" s="36" t="s">
        <v>79</v>
      </c>
      <c r="C208" s="36"/>
      <c r="D208" s="37"/>
      <c r="E208" s="37"/>
      <c r="F208" s="38" t="s">
        <v>22</v>
      </c>
      <c r="G208" s="44">
        <v>0</v>
      </c>
      <c r="H208" s="39">
        <v>0</v>
      </c>
      <c r="I208" s="39">
        <v>0</v>
      </c>
      <c r="J208" s="39">
        <v>0</v>
      </c>
      <c r="K208" s="39">
        <v>0</v>
      </c>
      <c r="L208" s="39">
        <v>0</v>
      </c>
      <c r="M208" s="39">
        <v>0</v>
      </c>
      <c r="N208" s="39">
        <v>0</v>
      </c>
      <c r="O208" s="39">
        <v>0</v>
      </c>
      <c r="P208" s="39">
        <v>0</v>
      </c>
      <c r="Q208" s="39">
        <v>0</v>
      </c>
      <c r="R208" s="39">
        <v>0</v>
      </c>
      <c r="S208" s="39">
        <v>0</v>
      </c>
      <c r="T208" s="39">
        <v>0</v>
      </c>
      <c r="U208" s="39">
        <v>0</v>
      </c>
      <c r="V208" s="39">
        <v>0</v>
      </c>
      <c r="W208" s="39">
        <v>0</v>
      </c>
      <c r="X208" s="39">
        <v>0</v>
      </c>
      <c r="Y208" s="39">
        <v>0</v>
      </c>
      <c r="Z208" s="39">
        <v>0</v>
      </c>
      <c r="AA208" s="39">
        <v>0</v>
      </c>
    </row>
    <row r="209" spans="2:27" x14ac:dyDescent="0.2">
      <c r="B209" s="36" t="s">
        <v>80</v>
      </c>
      <c r="C209" s="36"/>
      <c r="D209" s="37"/>
      <c r="E209" s="37"/>
      <c r="F209" s="38" t="s">
        <v>22</v>
      </c>
      <c r="G209" s="44">
        <v>0</v>
      </c>
      <c r="H209" s="39">
        <v>0</v>
      </c>
      <c r="I209" s="39">
        <v>0</v>
      </c>
      <c r="J209" s="39">
        <v>0</v>
      </c>
      <c r="K209" s="39">
        <v>0</v>
      </c>
      <c r="L209" s="39">
        <v>0</v>
      </c>
      <c r="M209" s="39">
        <v>0</v>
      </c>
      <c r="N209" s="39">
        <v>0</v>
      </c>
      <c r="O209" s="39">
        <v>0</v>
      </c>
      <c r="P209" s="39">
        <v>0</v>
      </c>
      <c r="Q209" s="39">
        <v>0</v>
      </c>
      <c r="R209" s="39">
        <v>0</v>
      </c>
      <c r="S209" s="39">
        <v>0</v>
      </c>
      <c r="T209" s="39">
        <v>0</v>
      </c>
      <c r="U209" s="39">
        <v>0</v>
      </c>
      <c r="V209" s="39">
        <v>0</v>
      </c>
      <c r="W209" s="39">
        <v>0</v>
      </c>
      <c r="X209" s="39">
        <v>0</v>
      </c>
      <c r="Y209" s="39">
        <v>0</v>
      </c>
      <c r="Z209" s="39">
        <v>0</v>
      </c>
      <c r="AA209" s="39">
        <v>0</v>
      </c>
    </row>
    <row r="210" spans="2:27" x14ac:dyDescent="0.2">
      <c r="B210" s="36" t="s">
        <v>81</v>
      </c>
      <c r="C210" s="36"/>
      <c r="D210" s="37"/>
      <c r="E210" s="37"/>
      <c r="F210" s="38" t="s">
        <v>22</v>
      </c>
      <c r="G210" s="44">
        <v>0</v>
      </c>
      <c r="H210" s="39">
        <v>0</v>
      </c>
      <c r="I210" s="39">
        <v>0</v>
      </c>
      <c r="J210" s="39">
        <v>0</v>
      </c>
      <c r="K210" s="39">
        <v>0</v>
      </c>
      <c r="L210" s="39">
        <v>0</v>
      </c>
      <c r="M210" s="39">
        <v>0</v>
      </c>
      <c r="N210" s="39">
        <v>0</v>
      </c>
      <c r="O210" s="39">
        <v>0</v>
      </c>
      <c r="P210" s="39">
        <v>0</v>
      </c>
      <c r="Q210" s="39">
        <v>0</v>
      </c>
      <c r="R210" s="39">
        <v>0</v>
      </c>
      <c r="S210" s="39">
        <v>0</v>
      </c>
      <c r="T210" s="39">
        <v>0</v>
      </c>
      <c r="U210" s="39">
        <v>0</v>
      </c>
      <c r="V210" s="39">
        <v>0</v>
      </c>
      <c r="W210" s="39">
        <v>0</v>
      </c>
      <c r="X210" s="39">
        <v>0</v>
      </c>
      <c r="Y210" s="39">
        <v>0</v>
      </c>
      <c r="Z210" s="39">
        <v>0</v>
      </c>
      <c r="AA210" s="39">
        <v>0</v>
      </c>
    </row>
    <row r="211" spans="2:27" x14ac:dyDescent="0.2">
      <c r="B211" s="36" t="s">
        <v>82</v>
      </c>
      <c r="C211" s="36"/>
      <c r="D211" s="37"/>
      <c r="E211" s="37"/>
      <c r="F211" s="38" t="s">
        <v>22</v>
      </c>
      <c r="G211" s="44">
        <v>0</v>
      </c>
      <c r="H211" s="39">
        <v>0</v>
      </c>
      <c r="I211" s="39">
        <v>0</v>
      </c>
      <c r="J211" s="39">
        <v>0</v>
      </c>
      <c r="K211" s="39">
        <v>0</v>
      </c>
      <c r="L211" s="39">
        <v>0</v>
      </c>
      <c r="M211" s="39">
        <v>0</v>
      </c>
      <c r="N211" s="39">
        <v>0</v>
      </c>
      <c r="O211" s="39">
        <v>0</v>
      </c>
      <c r="P211" s="39">
        <v>0</v>
      </c>
      <c r="Q211" s="39">
        <v>0</v>
      </c>
      <c r="R211" s="39">
        <v>0</v>
      </c>
      <c r="S211" s="39">
        <v>0</v>
      </c>
      <c r="T211" s="39">
        <v>0</v>
      </c>
      <c r="U211" s="39">
        <v>0</v>
      </c>
      <c r="V211" s="39">
        <v>0</v>
      </c>
      <c r="W211" s="39">
        <v>0</v>
      </c>
      <c r="X211" s="39">
        <v>0</v>
      </c>
      <c r="Y211" s="39">
        <v>0</v>
      </c>
      <c r="Z211" s="39">
        <v>0</v>
      </c>
      <c r="AA211" s="39">
        <v>0</v>
      </c>
    </row>
    <row r="212" spans="2:27" x14ac:dyDescent="0.2">
      <c r="B212" s="36" t="s">
        <v>83</v>
      </c>
      <c r="C212" s="36"/>
      <c r="D212" s="37"/>
      <c r="E212" s="37"/>
      <c r="F212" s="38" t="s">
        <v>22</v>
      </c>
      <c r="G212" s="44">
        <v>0</v>
      </c>
      <c r="H212" s="39">
        <v>0</v>
      </c>
      <c r="I212" s="39">
        <v>0</v>
      </c>
      <c r="J212" s="39">
        <v>0</v>
      </c>
      <c r="K212" s="39">
        <v>0</v>
      </c>
      <c r="L212" s="39">
        <v>0</v>
      </c>
      <c r="M212" s="39">
        <v>0</v>
      </c>
      <c r="N212" s="39">
        <v>0</v>
      </c>
      <c r="O212" s="39">
        <v>0</v>
      </c>
      <c r="P212" s="39">
        <v>0</v>
      </c>
      <c r="Q212" s="39">
        <v>0</v>
      </c>
      <c r="R212" s="39">
        <v>0</v>
      </c>
      <c r="S212" s="39">
        <v>0</v>
      </c>
      <c r="T212" s="39">
        <v>0</v>
      </c>
      <c r="U212" s="39">
        <v>0</v>
      </c>
      <c r="V212" s="39">
        <v>0</v>
      </c>
      <c r="W212" s="39">
        <v>0</v>
      </c>
      <c r="X212" s="39">
        <v>0</v>
      </c>
      <c r="Y212" s="39">
        <v>0</v>
      </c>
      <c r="Z212" s="39">
        <v>0</v>
      </c>
      <c r="AA212" s="39">
        <v>0</v>
      </c>
    </row>
    <row r="213" spans="2:27" x14ac:dyDescent="0.2">
      <c r="B213" s="36" t="s">
        <v>84</v>
      </c>
      <c r="C213" s="36"/>
      <c r="D213" s="37"/>
      <c r="E213" s="37"/>
      <c r="F213" s="38" t="s">
        <v>22</v>
      </c>
      <c r="G213" s="44">
        <v>0</v>
      </c>
      <c r="H213" s="39">
        <v>0</v>
      </c>
      <c r="I213" s="39">
        <v>0</v>
      </c>
      <c r="J213" s="39">
        <v>0</v>
      </c>
      <c r="K213" s="39">
        <v>0</v>
      </c>
      <c r="L213" s="39">
        <v>0</v>
      </c>
      <c r="M213" s="39">
        <v>0</v>
      </c>
      <c r="N213" s="39">
        <v>0</v>
      </c>
      <c r="O213" s="39">
        <v>0</v>
      </c>
      <c r="P213" s="39">
        <v>0</v>
      </c>
      <c r="Q213" s="39">
        <v>0</v>
      </c>
      <c r="R213" s="39">
        <v>0</v>
      </c>
      <c r="S213" s="39">
        <v>0</v>
      </c>
      <c r="T213" s="39">
        <v>0</v>
      </c>
      <c r="U213" s="39">
        <v>0</v>
      </c>
      <c r="V213" s="39">
        <v>0</v>
      </c>
      <c r="W213" s="39">
        <v>0</v>
      </c>
      <c r="X213" s="39">
        <v>0</v>
      </c>
      <c r="Y213" s="39">
        <v>0</v>
      </c>
      <c r="Z213" s="39">
        <v>0</v>
      </c>
      <c r="AA213" s="39">
        <v>0</v>
      </c>
    </row>
    <row r="214" spans="2:27" x14ac:dyDescent="0.2">
      <c r="B214" s="36" t="s">
        <v>85</v>
      </c>
      <c r="C214" s="36"/>
      <c r="D214" s="37"/>
      <c r="E214" s="37"/>
      <c r="F214" s="38" t="s">
        <v>22</v>
      </c>
      <c r="G214" s="44">
        <v>0</v>
      </c>
      <c r="H214" s="39">
        <v>0</v>
      </c>
      <c r="I214" s="39">
        <v>0</v>
      </c>
      <c r="J214" s="39">
        <v>0</v>
      </c>
      <c r="K214" s="39">
        <v>0</v>
      </c>
      <c r="L214" s="39">
        <v>0</v>
      </c>
      <c r="M214" s="39">
        <v>0</v>
      </c>
      <c r="N214" s="39">
        <v>0</v>
      </c>
      <c r="O214" s="39">
        <v>0</v>
      </c>
      <c r="P214" s="39">
        <v>0</v>
      </c>
      <c r="Q214" s="39">
        <v>0</v>
      </c>
      <c r="R214" s="39">
        <v>0</v>
      </c>
      <c r="S214" s="39">
        <v>0</v>
      </c>
      <c r="T214" s="39">
        <v>0</v>
      </c>
      <c r="U214" s="39">
        <v>0</v>
      </c>
      <c r="V214" s="39">
        <v>0</v>
      </c>
      <c r="W214" s="39">
        <v>0</v>
      </c>
      <c r="X214" s="39">
        <v>0</v>
      </c>
      <c r="Y214" s="39">
        <v>0</v>
      </c>
      <c r="Z214" s="39">
        <v>0</v>
      </c>
      <c r="AA214" s="39">
        <v>0</v>
      </c>
    </row>
    <row r="215" spans="2:27" x14ac:dyDescent="0.2">
      <c r="B215" s="36" t="s">
        <v>101</v>
      </c>
      <c r="C215" s="36"/>
      <c r="D215" s="37"/>
      <c r="E215" s="37"/>
      <c r="F215" s="38" t="s">
        <v>22</v>
      </c>
      <c r="G215" s="44"/>
      <c r="H215" s="98" t="s">
        <v>179</v>
      </c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</row>
    <row r="216" spans="2:27" x14ac:dyDescent="0.2">
      <c r="B216" s="36" t="s">
        <v>102</v>
      </c>
      <c r="C216" s="36"/>
      <c r="D216" s="37"/>
      <c r="E216" s="37"/>
      <c r="F216" s="38" t="s">
        <v>22</v>
      </c>
      <c r="G216" s="44"/>
      <c r="H216" s="98" t="s">
        <v>179</v>
      </c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</row>
    <row r="219" spans="2:27" ht="15" x14ac:dyDescent="0.25">
      <c r="B219" s="31" t="s">
        <v>2</v>
      </c>
      <c r="C219" s="31"/>
      <c r="D219" s="9"/>
      <c r="E219" s="9"/>
      <c r="F219" s="32"/>
      <c r="G219" s="43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</row>
    <row r="220" spans="2:27" ht="15" x14ac:dyDescent="0.25">
      <c r="B220" s="33" t="s">
        <v>21</v>
      </c>
      <c r="C220" s="33"/>
      <c r="D220" s="33"/>
      <c r="E220" s="33"/>
      <c r="F220" s="34" t="s">
        <v>13</v>
      </c>
      <c r="G220" s="35" t="s">
        <v>41</v>
      </c>
      <c r="H220" s="35">
        <v>2022</v>
      </c>
      <c r="I220" s="35">
        <v>2023</v>
      </c>
      <c r="J220" s="35">
        <v>2024</v>
      </c>
      <c r="K220" s="35">
        <v>2025</v>
      </c>
      <c r="L220" s="35">
        <v>2026</v>
      </c>
      <c r="M220" s="35">
        <v>2027</v>
      </c>
      <c r="N220" s="35">
        <v>2028</v>
      </c>
      <c r="O220" s="35">
        <v>2029</v>
      </c>
      <c r="P220" s="35">
        <v>2030</v>
      </c>
      <c r="Q220" s="35">
        <v>2031</v>
      </c>
      <c r="R220" s="35">
        <v>2032</v>
      </c>
      <c r="S220" s="35">
        <v>2033</v>
      </c>
      <c r="T220" s="35">
        <v>2034</v>
      </c>
      <c r="U220" s="35">
        <v>2035</v>
      </c>
      <c r="V220" s="35">
        <v>2036</v>
      </c>
      <c r="W220" s="35">
        <v>2037</v>
      </c>
      <c r="X220" s="35">
        <v>2038</v>
      </c>
      <c r="Y220" s="35">
        <v>2039</v>
      </c>
      <c r="Z220" s="35">
        <v>2040</v>
      </c>
      <c r="AA220" s="35">
        <v>2041</v>
      </c>
    </row>
    <row r="221" spans="2:27" x14ac:dyDescent="0.2">
      <c r="B221" s="36" t="s">
        <v>77</v>
      </c>
      <c r="C221" s="36"/>
      <c r="D221" s="37"/>
      <c r="E221" s="37"/>
      <c r="F221" s="38" t="s">
        <v>22</v>
      </c>
      <c r="G221" s="44">
        <v>0</v>
      </c>
      <c r="H221" s="39">
        <v>0</v>
      </c>
      <c r="I221" s="39">
        <v>0</v>
      </c>
      <c r="J221" s="39">
        <v>0</v>
      </c>
      <c r="K221" s="39">
        <v>0</v>
      </c>
      <c r="L221" s="39">
        <v>0</v>
      </c>
      <c r="M221" s="39">
        <v>0</v>
      </c>
      <c r="N221" s="39">
        <v>0</v>
      </c>
      <c r="O221" s="39">
        <v>0</v>
      </c>
      <c r="P221" s="39">
        <v>0</v>
      </c>
      <c r="Q221" s="39">
        <v>0</v>
      </c>
      <c r="R221" s="39">
        <v>0</v>
      </c>
      <c r="S221" s="39">
        <v>0</v>
      </c>
      <c r="T221" s="39">
        <v>0</v>
      </c>
      <c r="U221" s="39">
        <v>0</v>
      </c>
      <c r="V221" s="39">
        <v>0</v>
      </c>
      <c r="W221" s="39">
        <v>0</v>
      </c>
      <c r="X221" s="39">
        <v>0</v>
      </c>
      <c r="Y221" s="39">
        <v>0</v>
      </c>
      <c r="Z221" s="39">
        <v>0</v>
      </c>
      <c r="AA221" s="39">
        <v>0</v>
      </c>
    </row>
    <row r="222" spans="2:27" x14ac:dyDescent="0.2">
      <c r="B222" s="36" t="s">
        <v>78</v>
      </c>
      <c r="C222" s="36"/>
      <c r="D222" s="37"/>
      <c r="E222" s="37"/>
      <c r="F222" s="38" t="s">
        <v>22</v>
      </c>
      <c r="G222" s="44">
        <v>0</v>
      </c>
      <c r="H222" s="39">
        <v>0</v>
      </c>
      <c r="I222" s="39">
        <v>0</v>
      </c>
      <c r="J222" s="39">
        <v>0</v>
      </c>
      <c r="K222" s="39">
        <v>0</v>
      </c>
      <c r="L222" s="39">
        <v>0</v>
      </c>
      <c r="M222" s="39">
        <v>0</v>
      </c>
      <c r="N222" s="39">
        <v>0</v>
      </c>
      <c r="O222" s="39">
        <v>0</v>
      </c>
      <c r="P222" s="39">
        <v>0</v>
      </c>
      <c r="Q222" s="39">
        <v>0</v>
      </c>
      <c r="R222" s="39">
        <v>0</v>
      </c>
      <c r="S222" s="39">
        <v>0</v>
      </c>
      <c r="T222" s="39">
        <v>0</v>
      </c>
      <c r="U222" s="39">
        <v>0</v>
      </c>
      <c r="V222" s="39">
        <v>0</v>
      </c>
      <c r="W222" s="39">
        <v>0</v>
      </c>
      <c r="X222" s="39">
        <v>0</v>
      </c>
      <c r="Y222" s="39">
        <v>0</v>
      </c>
      <c r="Z222" s="39">
        <v>0</v>
      </c>
      <c r="AA222" s="39">
        <v>0</v>
      </c>
    </row>
    <row r="223" spans="2:27" x14ac:dyDescent="0.2">
      <c r="B223" s="36" t="s">
        <v>79</v>
      </c>
      <c r="C223" s="36"/>
      <c r="D223" s="37"/>
      <c r="E223" s="37"/>
      <c r="F223" s="38" t="s">
        <v>22</v>
      </c>
      <c r="G223" s="44">
        <v>0</v>
      </c>
      <c r="H223" s="39">
        <v>0</v>
      </c>
      <c r="I223" s="39">
        <v>0</v>
      </c>
      <c r="J223" s="39">
        <v>0</v>
      </c>
      <c r="K223" s="39">
        <v>0</v>
      </c>
      <c r="L223" s="39">
        <v>0</v>
      </c>
      <c r="M223" s="39">
        <v>0</v>
      </c>
      <c r="N223" s="39">
        <v>0</v>
      </c>
      <c r="O223" s="39">
        <v>0</v>
      </c>
      <c r="P223" s="39">
        <v>0</v>
      </c>
      <c r="Q223" s="39">
        <v>0</v>
      </c>
      <c r="R223" s="39">
        <v>0</v>
      </c>
      <c r="S223" s="39">
        <v>0</v>
      </c>
      <c r="T223" s="39">
        <v>0</v>
      </c>
      <c r="U223" s="39">
        <v>0</v>
      </c>
      <c r="V223" s="39">
        <v>0</v>
      </c>
      <c r="W223" s="39">
        <v>0</v>
      </c>
      <c r="X223" s="39">
        <v>0</v>
      </c>
      <c r="Y223" s="39">
        <v>0</v>
      </c>
      <c r="Z223" s="39">
        <v>0</v>
      </c>
      <c r="AA223" s="39">
        <v>0</v>
      </c>
    </row>
    <row r="224" spans="2:27" x14ac:dyDescent="0.2">
      <c r="B224" s="36" t="s">
        <v>80</v>
      </c>
      <c r="C224" s="36"/>
      <c r="D224" s="37"/>
      <c r="E224" s="37"/>
      <c r="F224" s="38" t="s">
        <v>22</v>
      </c>
      <c r="G224" s="44">
        <v>0</v>
      </c>
      <c r="H224" s="39">
        <v>0</v>
      </c>
      <c r="I224" s="39">
        <v>0</v>
      </c>
      <c r="J224" s="39">
        <v>0</v>
      </c>
      <c r="K224" s="39">
        <v>0</v>
      </c>
      <c r="L224" s="39">
        <v>0</v>
      </c>
      <c r="M224" s="39">
        <v>0</v>
      </c>
      <c r="N224" s="39">
        <v>0</v>
      </c>
      <c r="O224" s="39">
        <v>0</v>
      </c>
      <c r="P224" s="39">
        <v>0</v>
      </c>
      <c r="Q224" s="39">
        <v>0</v>
      </c>
      <c r="R224" s="39">
        <v>0</v>
      </c>
      <c r="S224" s="39">
        <v>0</v>
      </c>
      <c r="T224" s="39">
        <v>0</v>
      </c>
      <c r="U224" s="39">
        <v>0</v>
      </c>
      <c r="V224" s="39">
        <v>0</v>
      </c>
      <c r="W224" s="39">
        <v>0</v>
      </c>
      <c r="X224" s="39">
        <v>0</v>
      </c>
      <c r="Y224" s="39">
        <v>0</v>
      </c>
      <c r="Z224" s="39">
        <v>0</v>
      </c>
      <c r="AA224" s="39">
        <v>0</v>
      </c>
    </row>
    <row r="225" spans="2:27" x14ac:dyDescent="0.2">
      <c r="B225" s="36" t="s">
        <v>81</v>
      </c>
      <c r="C225" s="36"/>
      <c r="D225" s="37"/>
      <c r="E225" s="37"/>
      <c r="F225" s="38" t="s">
        <v>22</v>
      </c>
      <c r="G225" s="44">
        <v>0</v>
      </c>
      <c r="H225" s="39">
        <v>0</v>
      </c>
      <c r="I225" s="39">
        <v>0</v>
      </c>
      <c r="J225" s="39">
        <v>0</v>
      </c>
      <c r="K225" s="39">
        <v>0</v>
      </c>
      <c r="L225" s="39">
        <v>0</v>
      </c>
      <c r="M225" s="39">
        <v>0</v>
      </c>
      <c r="N225" s="39">
        <v>0</v>
      </c>
      <c r="O225" s="39">
        <v>0</v>
      </c>
      <c r="P225" s="39">
        <v>0</v>
      </c>
      <c r="Q225" s="39">
        <v>0</v>
      </c>
      <c r="R225" s="39">
        <v>0</v>
      </c>
      <c r="S225" s="39">
        <v>0</v>
      </c>
      <c r="T225" s="39">
        <v>0</v>
      </c>
      <c r="U225" s="39">
        <v>0</v>
      </c>
      <c r="V225" s="39">
        <v>0</v>
      </c>
      <c r="W225" s="39">
        <v>0</v>
      </c>
      <c r="X225" s="39">
        <v>0</v>
      </c>
      <c r="Y225" s="39">
        <v>0</v>
      </c>
      <c r="Z225" s="39">
        <v>0</v>
      </c>
      <c r="AA225" s="39">
        <v>0</v>
      </c>
    </row>
    <row r="226" spans="2:27" x14ac:dyDescent="0.2">
      <c r="B226" s="36" t="s">
        <v>82</v>
      </c>
      <c r="C226" s="36"/>
      <c r="D226" s="37"/>
      <c r="E226" s="37"/>
      <c r="F226" s="38" t="s">
        <v>22</v>
      </c>
      <c r="G226" s="44">
        <v>0</v>
      </c>
      <c r="H226" s="39">
        <v>0</v>
      </c>
      <c r="I226" s="39">
        <v>0</v>
      </c>
      <c r="J226" s="39">
        <v>0</v>
      </c>
      <c r="K226" s="39">
        <v>0</v>
      </c>
      <c r="L226" s="39">
        <v>0</v>
      </c>
      <c r="M226" s="39">
        <v>0</v>
      </c>
      <c r="N226" s="39">
        <v>0</v>
      </c>
      <c r="O226" s="39">
        <v>0</v>
      </c>
      <c r="P226" s="39">
        <v>0</v>
      </c>
      <c r="Q226" s="39">
        <v>0</v>
      </c>
      <c r="R226" s="39">
        <v>0</v>
      </c>
      <c r="S226" s="39">
        <v>0</v>
      </c>
      <c r="T226" s="39">
        <v>0</v>
      </c>
      <c r="U226" s="39">
        <v>0</v>
      </c>
      <c r="V226" s="39">
        <v>0</v>
      </c>
      <c r="W226" s="39">
        <v>0</v>
      </c>
      <c r="X226" s="39">
        <v>0</v>
      </c>
      <c r="Y226" s="39">
        <v>0</v>
      </c>
      <c r="Z226" s="39">
        <v>0</v>
      </c>
      <c r="AA226" s="39">
        <v>0</v>
      </c>
    </row>
    <row r="227" spans="2:27" x14ac:dyDescent="0.2">
      <c r="B227" s="36" t="s">
        <v>83</v>
      </c>
      <c r="C227" s="36"/>
      <c r="D227" s="37"/>
      <c r="E227" s="37"/>
      <c r="F227" s="38" t="s">
        <v>22</v>
      </c>
      <c r="G227" s="44">
        <v>0</v>
      </c>
      <c r="H227" s="39">
        <v>0</v>
      </c>
      <c r="I227" s="39">
        <v>0</v>
      </c>
      <c r="J227" s="39">
        <v>0</v>
      </c>
      <c r="K227" s="39">
        <v>0</v>
      </c>
      <c r="L227" s="39">
        <v>0</v>
      </c>
      <c r="M227" s="39">
        <v>0</v>
      </c>
      <c r="N227" s="39">
        <v>0</v>
      </c>
      <c r="O227" s="39">
        <v>0</v>
      </c>
      <c r="P227" s="39">
        <v>0</v>
      </c>
      <c r="Q227" s="39">
        <v>0</v>
      </c>
      <c r="R227" s="39">
        <v>0</v>
      </c>
      <c r="S227" s="39">
        <v>0</v>
      </c>
      <c r="T227" s="39">
        <v>0</v>
      </c>
      <c r="U227" s="39">
        <v>0</v>
      </c>
      <c r="V227" s="39">
        <v>0</v>
      </c>
      <c r="W227" s="39">
        <v>0</v>
      </c>
      <c r="X227" s="39">
        <v>0</v>
      </c>
      <c r="Y227" s="39">
        <v>0</v>
      </c>
      <c r="Z227" s="39">
        <v>0</v>
      </c>
      <c r="AA227" s="39">
        <v>0</v>
      </c>
    </row>
    <row r="228" spans="2:27" x14ac:dyDescent="0.2">
      <c r="B228" s="36" t="s">
        <v>84</v>
      </c>
      <c r="C228" s="36"/>
      <c r="D228" s="37"/>
      <c r="E228" s="37"/>
      <c r="F228" s="38" t="s">
        <v>22</v>
      </c>
      <c r="G228" s="44">
        <v>0</v>
      </c>
      <c r="H228" s="39">
        <v>0</v>
      </c>
      <c r="I228" s="39">
        <v>0</v>
      </c>
      <c r="J228" s="39">
        <v>0</v>
      </c>
      <c r="K228" s="39">
        <v>0</v>
      </c>
      <c r="L228" s="39">
        <v>0</v>
      </c>
      <c r="M228" s="39">
        <v>0</v>
      </c>
      <c r="N228" s="39">
        <v>0</v>
      </c>
      <c r="O228" s="39">
        <v>0</v>
      </c>
      <c r="P228" s="39">
        <v>0</v>
      </c>
      <c r="Q228" s="39">
        <v>0</v>
      </c>
      <c r="R228" s="39">
        <v>0</v>
      </c>
      <c r="S228" s="39">
        <v>0</v>
      </c>
      <c r="T228" s="39">
        <v>0</v>
      </c>
      <c r="U228" s="39">
        <v>0</v>
      </c>
      <c r="V228" s="39">
        <v>0</v>
      </c>
      <c r="W228" s="39">
        <v>0</v>
      </c>
      <c r="X228" s="39">
        <v>0</v>
      </c>
      <c r="Y228" s="39">
        <v>0</v>
      </c>
      <c r="Z228" s="39">
        <v>0</v>
      </c>
      <c r="AA228" s="39">
        <v>0</v>
      </c>
    </row>
    <row r="229" spans="2:27" x14ac:dyDescent="0.2">
      <c r="B229" s="36" t="s">
        <v>85</v>
      </c>
      <c r="C229" s="36"/>
      <c r="D229" s="37"/>
      <c r="E229" s="37"/>
      <c r="F229" s="38" t="s">
        <v>22</v>
      </c>
      <c r="G229" s="44">
        <v>0</v>
      </c>
      <c r="H229" s="39">
        <v>0</v>
      </c>
      <c r="I229" s="39">
        <v>0</v>
      </c>
      <c r="J229" s="39">
        <v>0</v>
      </c>
      <c r="K229" s="39">
        <v>0</v>
      </c>
      <c r="L229" s="39">
        <v>0</v>
      </c>
      <c r="M229" s="39">
        <v>0</v>
      </c>
      <c r="N229" s="39">
        <v>0</v>
      </c>
      <c r="O229" s="39">
        <v>0</v>
      </c>
      <c r="P229" s="39">
        <v>0</v>
      </c>
      <c r="Q229" s="39">
        <v>0</v>
      </c>
      <c r="R229" s="39">
        <v>0</v>
      </c>
      <c r="S229" s="39">
        <v>0</v>
      </c>
      <c r="T229" s="39">
        <v>0</v>
      </c>
      <c r="U229" s="39">
        <v>0</v>
      </c>
      <c r="V229" s="39">
        <v>0</v>
      </c>
      <c r="W229" s="39">
        <v>0</v>
      </c>
      <c r="X229" s="39">
        <v>0</v>
      </c>
      <c r="Y229" s="39">
        <v>0</v>
      </c>
      <c r="Z229" s="39">
        <v>0</v>
      </c>
      <c r="AA229" s="39">
        <v>0</v>
      </c>
    </row>
    <row r="230" spans="2:27" x14ac:dyDescent="0.2">
      <c r="B230" s="36" t="s">
        <v>101</v>
      </c>
      <c r="C230" s="36"/>
      <c r="D230" s="37"/>
      <c r="E230" s="37"/>
      <c r="F230" s="38" t="s">
        <v>22</v>
      </c>
      <c r="G230" s="44"/>
      <c r="H230" s="98" t="s">
        <v>179</v>
      </c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</row>
    <row r="231" spans="2:27" x14ac:dyDescent="0.2">
      <c r="B231" s="36" t="s">
        <v>102</v>
      </c>
      <c r="C231" s="36"/>
      <c r="D231" s="37"/>
      <c r="E231" s="37"/>
      <c r="F231" s="38" t="s">
        <v>22</v>
      </c>
      <c r="G231" s="44"/>
      <c r="H231" s="98" t="s">
        <v>179</v>
      </c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</row>
    <row r="233" spans="2:27" ht="15" x14ac:dyDescent="0.25">
      <c r="B233" s="31" t="s">
        <v>3</v>
      </c>
      <c r="C233" s="31"/>
      <c r="D233" s="9"/>
      <c r="E233" s="9"/>
      <c r="F233" s="32"/>
      <c r="G233" s="43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</row>
    <row r="234" spans="2:27" ht="15" x14ac:dyDescent="0.25">
      <c r="B234" s="33" t="s">
        <v>21</v>
      </c>
      <c r="C234" s="33"/>
      <c r="D234" s="33"/>
      <c r="E234" s="33"/>
      <c r="F234" s="34" t="s">
        <v>13</v>
      </c>
      <c r="G234" s="35" t="s">
        <v>41</v>
      </c>
      <c r="H234" s="35">
        <v>2022</v>
      </c>
      <c r="I234" s="35">
        <v>2023</v>
      </c>
      <c r="J234" s="35">
        <v>2024</v>
      </c>
      <c r="K234" s="35">
        <v>2025</v>
      </c>
      <c r="L234" s="35">
        <v>2026</v>
      </c>
      <c r="M234" s="35">
        <v>2027</v>
      </c>
      <c r="N234" s="35">
        <v>2028</v>
      </c>
      <c r="O234" s="35">
        <v>2029</v>
      </c>
      <c r="P234" s="35">
        <v>2030</v>
      </c>
      <c r="Q234" s="35">
        <v>2031</v>
      </c>
      <c r="R234" s="35">
        <v>2032</v>
      </c>
      <c r="S234" s="35">
        <v>2033</v>
      </c>
      <c r="T234" s="35">
        <v>2034</v>
      </c>
      <c r="U234" s="35">
        <v>2035</v>
      </c>
      <c r="V234" s="35">
        <v>2036</v>
      </c>
      <c r="W234" s="35">
        <v>2037</v>
      </c>
      <c r="X234" s="35">
        <v>2038</v>
      </c>
      <c r="Y234" s="35">
        <v>2039</v>
      </c>
      <c r="Z234" s="35">
        <v>2040</v>
      </c>
      <c r="AA234" s="35">
        <v>2041</v>
      </c>
    </row>
    <row r="235" spans="2:27" x14ac:dyDescent="0.2">
      <c r="B235" s="36" t="s">
        <v>77</v>
      </c>
      <c r="C235" s="36"/>
      <c r="D235" s="37"/>
      <c r="E235" s="37"/>
      <c r="F235" s="38" t="s">
        <v>22</v>
      </c>
      <c r="G235" s="44">
        <v>0</v>
      </c>
      <c r="H235" s="39">
        <v>0</v>
      </c>
      <c r="I235" s="39">
        <v>0</v>
      </c>
      <c r="J235" s="39">
        <v>0</v>
      </c>
      <c r="K235" s="39">
        <v>0</v>
      </c>
      <c r="L235" s="39">
        <v>0</v>
      </c>
      <c r="M235" s="39">
        <v>0</v>
      </c>
      <c r="N235" s="39">
        <v>0</v>
      </c>
      <c r="O235" s="39">
        <v>0</v>
      </c>
      <c r="P235" s="39">
        <v>0</v>
      </c>
      <c r="Q235" s="39">
        <v>0</v>
      </c>
      <c r="R235" s="39">
        <v>0</v>
      </c>
      <c r="S235" s="39">
        <v>0</v>
      </c>
      <c r="T235" s="39">
        <v>0</v>
      </c>
      <c r="U235" s="39">
        <v>0</v>
      </c>
      <c r="V235" s="39">
        <v>0</v>
      </c>
      <c r="W235" s="39">
        <v>0</v>
      </c>
      <c r="X235" s="39">
        <v>0</v>
      </c>
      <c r="Y235" s="39">
        <v>0</v>
      </c>
      <c r="Z235" s="39">
        <v>0</v>
      </c>
      <c r="AA235" s="39">
        <v>0</v>
      </c>
    </row>
    <row r="236" spans="2:27" x14ac:dyDescent="0.2">
      <c r="B236" s="36" t="s">
        <v>78</v>
      </c>
      <c r="C236" s="36"/>
      <c r="D236" s="37"/>
      <c r="E236" s="37"/>
      <c r="F236" s="38" t="s">
        <v>22</v>
      </c>
      <c r="G236" s="44">
        <v>0</v>
      </c>
      <c r="H236" s="39">
        <v>0</v>
      </c>
      <c r="I236" s="39">
        <v>0</v>
      </c>
      <c r="J236" s="39">
        <v>0</v>
      </c>
      <c r="K236" s="39">
        <v>0</v>
      </c>
      <c r="L236" s="39">
        <v>0</v>
      </c>
      <c r="M236" s="39">
        <v>0</v>
      </c>
      <c r="N236" s="39">
        <v>0</v>
      </c>
      <c r="O236" s="39">
        <v>0</v>
      </c>
      <c r="P236" s="39">
        <v>0</v>
      </c>
      <c r="Q236" s="39">
        <v>0</v>
      </c>
      <c r="R236" s="39">
        <v>0</v>
      </c>
      <c r="S236" s="39">
        <v>0</v>
      </c>
      <c r="T236" s="39">
        <v>0</v>
      </c>
      <c r="U236" s="39">
        <v>0</v>
      </c>
      <c r="V236" s="39">
        <v>0</v>
      </c>
      <c r="W236" s="39">
        <v>0</v>
      </c>
      <c r="X236" s="39">
        <v>0</v>
      </c>
      <c r="Y236" s="39">
        <v>0</v>
      </c>
      <c r="Z236" s="39">
        <v>0</v>
      </c>
      <c r="AA236" s="39">
        <v>0</v>
      </c>
    </row>
    <row r="237" spans="2:27" x14ac:dyDescent="0.2">
      <c r="B237" s="36" t="s">
        <v>79</v>
      </c>
      <c r="C237" s="36"/>
      <c r="D237" s="37"/>
      <c r="E237" s="37"/>
      <c r="F237" s="38" t="s">
        <v>22</v>
      </c>
      <c r="G237" s="44">
        <v>0</v>
      </c>
      <c r="H237" s="39">
        <v>0</v>
      </c>
      <c r="I237" s="39">
        <v>0</v>
      </c>
      <c r="J237" s="39">
        <v>0</v>
      </c>
      <c r="K237" s="39">
        <v>0</v>
      </c>
      <c r="L237" s="39">
        <v>0</v>
      </c>
      <c r="M237" s="39">
        <v>0</v>
      </c>
      <c r="N237" s="39">
        <v>0</v>
      </c>
      <c r="O237" s="39">
        <v>0</v>
      </c>
      <c r="P237" s="39">
        <v>0</v>
      </c>
      <c r="Q237" s="39">
        <v>0</v>
      </c>
      <c r="R237" s="39">
        <v>0</v>
      </c>
      <c r="S237" s="39">
        <v>0</v>
      </c>
      <c r="T237" s="39">
        <v>0</v>
      </c>
      <c r="U237" s="39">
        <v>0</v>
      </c>
      <c r="V237" s="39">
        <v>0</v>
      </c>
      <c r="W237" s="39">
        <v>0</v>
      </c>
      <c r="X237" s="39">
        <v>0</v>
      </c>
      <c r="Y237" s="39">
        <v>0</v>
      </c>
      <c r="Z237" s="39">
        <v>0</v>
      </c>
      <c r="AA237" s="39">
        <v>0</v>
      </c>
    </row>
    <row r="238" spans="2:27" x14ac:dyDescent="0.2">
      <c r="B238" s="36" t="s">
        <v>80</v>
      </c>
      <c r="C238" s="36"/>
      <c r="D238" s="37"/>
      <c r="E238" s="37"/>
      <c r="F238" s="38" t="s">
        <v>22</v>
      </c>
      <c r="G238" s="44">
        <v>0</v>
      </c>
      <c r="H238" s="39">
        <v>0</v>
      </c>
      <c r="I238" s="39">
        <v>0</v>
      </c>
      <c r="J238" s="39">
        <v>0</v>
      </c>
      <c r="K238" s="39">
        <v>0</v>
      </c>
      <c r="L238" s="39">
        <v>0</v>
      </c>
      <c r="M238" s="39">
        <v>0</v>
      </c>
      <c r="N238" s="39">
        <v>0</v>
      </c>
      <c r="O238" s="39">
        <v>0</v>
      </c>
      <c r="P238" s="39">
        <v>0</v>
      </c>
      <c r="Q238" s="39">
        <v>0</v>
      </c>
      <c r="R238" s="39">
        <v>0</v>
      </c>
      <c r="S238" s="39">
        <v>0</v>
      </c>
      <c r="T238" s="39">
        <v>0</v>
      </c>
      <c r="U238" s="39">
        <v>0</v>
      </c>
      <c r="V238" s="39">
        <v>0</v>
      </c>
      <c r="W238" s="39">
        <v>0</v>
      </c>
      <c r="X238" s="39">
        <v>0</v>
      </c>
      <c r="Y238" s="39">
        <v>0</v>
      </c>
      <c r="Z238" s="39">
        <v>0</v>
      </c>
      <c r="AA238" s="39">
        <v>0</v>
      </c>
    </row>
    <row r="239" spans="2:27" x14ac:dyDescent="0.2">
      <c r="B239" s="36" t="s">
        <v>81</v>
      </c>
      <c r="C239" s="36"/>
      <c r="D239" s="37"/>
      <c r="E239" s="37"/>
      <c r="F239" s="38" t="s">
        <v>22</v>
      </c>
      <c r="G239" s="44">
        <v>0</v>
      </c>
      <c r="H239" s="39">
        <v>0</v>
      </c>
      <c r="I239" s="39">
        <v>0</v>
      </c>
      <c r="J239" s="39">
        <v>0</v>
      </c>
      <c r="K239" s="39">
        <v>0</v>
      </c>
      <c r="L239" s="39">
        <v>0</v>
      </c>
      <c r="M239" s="39">
        <v>0</v>
      </c>
      <c r="N239" s="39">
        <v>0</v>
      </c>
      <c r="O239" s="39">
        <v>0</v>
      </c>
      <c r="P239" s="39">
        <v>0</v>
      </c>
      <c r="Q239" s="39">
        <v>0</v>
      </c>
      <c r="R239" s="39">
        <v>0</v>
      </c>
      <c r="S239" s="39">
        <v>0</v>
      </c>
      <c r="T239" s="39">
        <v>0</v>
      </c>
      <c r="U239" s="39">
        <v>0</v>
      </c>
      <c r="V239" s="39">
        <v>0</v>
      </c>
      <c r="W239" s="39">
        <v>0</v>
      </c>
      <c r="X239" s="39">
        <v>0</v>
      </c>
      <c r="Y239" s="39">
        <v>0</v>
      </c>
      <c r="Z239" s="39">
        <v>0</v>
      </c>
      <c r="AA239" s="39">
        <v>0</v>
      </c>
    </row>
    <row r="240" spans="2:27" x14ac:dyDescent="0.2">
      <c r="B240" s="36" t="s">
        <v>82</v>
      </c>
      <c r="C240" s="36"/>
      <c r="D240" s="37"/>
      <c r="E240" s="37"/>
      <c r="F240" s="38" t="s">
        <v>22</v>
      </c>
      <c r="G240" s="44">
        <v>0</v>
      </c>
      <c r="H240" s="39">
        <v>0</v>
      </c>
      <c r="I240" s="39">
        <v>0</v>
      </c>
      <c r="J240" s="39">
        <v>0</v>
      </c>
      <c r="K240" s="39">
        <v>0</v>
      </c>
      <c r="L240" s="39">
        <v>0</v>
      </c>
      <c r="M240" s="39">
        <v>0</v>
      </c>
      <c r="N240" s="39">
        <v>0</v>
      </c>
      <c r="O240" s="39">
        <v>0</v>
      </c>
      <c r="P240" s="39">
        <v>0</v>
      </c>
      <c r="Q240" s="39">
        <v>0</v>
      </c>
      <c r="R240" s="39">
        <v>0</v>
      </c>
      <c r="S240" s="39">
        <v>0</v>
      </c>
      <c r="T240" s="39">
        <v>0</v>
      </c>
      <c r="U240" s="39">
        <v>0</v>
      </c>
      <c r="V240" s="39">
        <v>0</v>
      </c>
      <c r="W240" s="39">
        <v>0</v>
      </c>
      <c r="X240" s="39">
        <v>0</v>
      </c>
      <c r="Y240" s="39">
        <v>0</v>
      </c>
      <c r="Z240" s="39">
        <v>0</v>
      </c>
      <c r="AA240" s="39">
        <v>0</v>
      </c>
    </row>
    <row r="241" spans="2:27" x14ac:dyDescent="0.2">
      <c r="B241" s="36" t="s">
        <v>83</v>
      </c>
      <c r="C241" s="36"/>
      <c r="D241" s="37"/>
      <c r="E241" s="37"/>
      <c r="F241" s="38" t="s">
        <v>22</v>
      </c>
      <c r="G241" s="44">
        <v>0</v>
      </c>
      <c r="H241" s="39">
        <v>0</v>
      </c>
      <c r="I241" s="39">
        <v>0</v>
      </c>
      <c r="J241" s="39">
        <v>0</v>
      </c>
      <c r="K241" s="39">
        <v>0</v>
      </c>
      <c r="L241" s="39">
        <v>0</v>
      </c>
      <c r="M241" s="39">
        <v>0</v>
      </c>
      <c r="N241" s="39">
        <v>0</v>
      </c>
      <c r="O241" s="39">
        <v>0</v>
      </c>
      <c r="P241" s="39">
        <v>0</v>
      </c>
      <c r="Q241" s="39">
        <v>0</v>
      </c>
      <c r="R241" s="39">
        <v>0</v>
      </c>
      <c r="S241" s="39">
        <v>0</v>
      </c>
      <c r="T241" s="39">
        <v>0</v>
      </c>
      <c r="U241" s="39">
        <v>0</v>
      </c>
      <c r="V241" s="39">
        <v>0</v>
      </c>
      <c r="W241" s="39">
        <v>0</v>
      </c>
      <c r="X241" s="39">
        <v>0</v>
      </c>
      <c r="Y241" s="39">
        <v>0</v>
      </c>
      <c r="Z241" s="39">
        <v>0</v>
      </c>
      <c r="AA241" s="39">
        <v>0</v>
      </c>
    </row>
    <row r="242" spans="2:27" x14ac:dyDescent="0.2">
      <c r="B242" s="36" t="s">
        <v>84</v>
      </c>
      <c r="C242" s="36"/>
      <c r="D242" s="37"/>
      <c r="E242" s="37"/>
      <c r="F242" s="38" t="s">
        <v>22</v>
      </c>
      <c r="G242" s="44">
        <v>0</v>
      </c>
      <c r="H242" s="39">
        <v>0</v>
      </c>
      <c r="I242" s="39">
        <v>0</v>
      </c>
      <c r="J242" s="39">
        <v>0</v>
      </c>
      <c r="K242" s="39">
        <v>0</v>
      </c>
      <c r="L242" s="39">
        <v>0</v>
      </c>
      <c r="M242" s="39">
        <v>0</v>
      </c>
      <c r="N242" s="39">
        <v>0</v>
      </c>
      <c r="O242" s="39">
        <v>0</v>
      </c>
      <c r="P242" s="39">
        <v>0</v>
      </c>
      <c r="Q242" s="39">
        <v>0</v>
      </c>
      <c r="R242" s="39">
        <v>0</v>
      </c>
      <c r="S242" s="39">
        <v>0</v>
      </c>
      <c r="T242" s="39">
        <v>0</v>
      </c>
      <c r="U242" s="39">
        <v>0</v>
      </c>
      <c r="V242" s="39">
        <v>0</v>
      </c>
      <c r="W242" s="39">
        <v>0</v>
      </c>
      <c r="X242" s="39">
        <v>0</v>
      </c>
      <c r="Y242" s="39">
        <v>0</v>
      </c>
      <c r="Z242" s="39">
        <v>0</v>
      </c>
      <c r="AA242" s="39">
        <v>0</v>
      </c>
    </row>
    <row r="243" spans="2:27" x14ac:dyDescent="0.2">
      <c r="B243" s="36" t="s">
        <v>85</v>
      </c>
      <c r="C243" s="36"/>
      <c r="D243" s="37"/>
      <c r="E243" s="37"/>
      <c r="F243" s="38" t="s">
        <v>22</v>
      </c>
      <c r="G243" s="44">
        <v>0</v>
      </c>
      <c r="H243" s="39">
        <v>0</v>
      </c>
      <c r="I243" s="39">
        <v>0</v>
      </c>
      <c r="J243" s="39">
        <v>0</v>
      </c>
      <c r="K243" s="39">
        <v>0</v>
      </c>
      <c r="L243" s="39">
        <v>0</v>
      </c>
      <c r="M243" s="39">
        <v>0</v>
      </c>
      <c r="N243" s="39">
        <v>0</v>
      </c>
      <c r="O243" s="39">
        <v>0</v>
      </c>
      <c r="P243" s="39">
        <v>0</v>
      </c>
      <c r="Q243" s="39">
        <v>0</v>
      </c>
      <c r="R243" s="39">
        <v>0</v>
      </c>
      <c r="S243" s="39">
        <v>0</v>
      </c>
      <c r="T243" s="39">
        <v>0</v>
      </c>
      <c r="U243" s="39">
        <v>0</v>
      </c>
      <c r="V243" s="39">
        <v>0</v>
      </c>
      <c r="W243" s="39">
        <v>0</v>
      </c>
      <c r="X243" s="39">
        <v>0</v>
      </c>
      <c r="Y243" s="39">
        <v>0</v>
      </c>
      <c r="Z243" s="39">
        <v>0</v>
      </c>
      <c r="AA243" s="39">
        <v>0</v>
      </c>
    </row>
    <row r="244" spans="2:27" x14ac:dyDescent="0.2">
      <c r="B244" s="36" t="s">
        <v>101</v>
      </c>
      <c r="C244" s="36"/>
      <c r="D244" s="37"/>
      <c r="E244" s="37"/>
      <c r="F244" s="38" t="s">
        <v>22</v>
      </c>
      <c r="G244" s="44"/>
      <c r="H244" s="98" t="s">
        <v>179</v>
      </c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</row>
    <row r="245" spans="2:27" x14ac:dyDescent="0.2">
      <c r="B245" s="36" t="s">
        <v>102</v>
      </c>
      <c r="C245" s="36"/>
      <c r="D245" s="37"/>
      <c r="E245" s="37"/>
      <c r="F245" s="38" t="s">
        <v>22</v>
      </c>
      <c r="G245" s="44"/>
      <c r="H245" s="98" t="s">
        <v>179</v>
      </c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</row>
    <row r="247" spans="2:27" ht="15" x14ac:dyDescent="0.25">
      <c r="B247" s="31" t="s">
        <v>157</v>
      </c>
      <c r="C247" s="31"/>
      <c r="D247" s="9"/>
      <c r="E247" s="9"/>
      <c r="F247" s="32"/>
      <c r="G247" s="43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</row>
    <row r="248" spans="2:27" ht="15" x14ac:dyDescent="0.25">
      <c r="B248" s="33" t="s">
        <v>21</v>
      </c>
      <c r="C248" s="33"/>
      <c r="D248" s="33"/>
      <c r="E248" s="33"/>
      <c r="F248" s="34" t="s">
        <v>13</v>
      </c>
      <c r="G248" s="35" t="s">
        <v>41</v>
      </c>
      <c r="H248" s="35">
        <v>2022</v>
      </c>
      <c r="I248" s="35">
        <v>2023</v>
      </c>
      <c r="J248" s="35">
        <v>2024</v>
      </c>
      <c r="K248" s="35">
        <v>2025</v>
      </c>
      <c r="L248" s="35">
        <v>2026</v>
      </c>
      <c r="M248" s="35">
        <v>2027</v>
      </c>
      <c r="N248" s="35">
        <v>2028</v>
      </c>
      <c r="O248" s="35">
        <v>2029</v>
      </c>
      <c r="P248" s="35">
        <v>2030</v>
      </c>
      <c r="Q248" s="35">
        <v>2031</v>
      </c>
      <c r="R248" s="35">
        <v>2032</v>
      </c>
      <c r="S248" s="35">
        <v>2033</v>
      </c>
      <c r="T248" s="35">
        <v>2034</v>
      </c>
      <c r="U248" s="35">
        <v>2035</v>
      </c>
      <c r="V248" s="35">
        <v>2036</v>
      </c>
      <c r="W248" s="35">
        <v>2037</v>
      </c>
      <c r="X248" s="35">
        <v>2038</v>
      </c>
      <c r="Y248" s="35">
        <v>2039</v>
      </c>
      <c r="Z248" s="35">
        <v>2040</v>
      </c>
      <c r="AA248" s="35">
        <v>2041</v>
      </c>
    </row>
    <row r="249" spans="2:27" x14ac:dyDescent="0.2">
      <c r="B249" s="36" t="s">
        <v>77</v>
      </c>
      <c r="C249" s="36"/>
      <c r="D249" s="37"/>
      <c r="E249" s="37"/>
      <c r="F249" s="38" t="s">
        <v>22</v>
      </c>
      <c r="G249" s="44">
        <v>0</v>
      </c>
      <c r="H249" s="39">
        <v>0</v>
      </c>
      <c r="I249" s="39">
        <v>0</v>
      </c>
      <c r="J249" s="39">
        <v>0</v>
      </c>
      <c r="K249" s="39">
        <v>0</v>
      </c>
      <c r="L249" s="39">
        <v>0</v>
      </c>
      <c r="M249" s="39">
        <v>0</v>
      </c>
      <c r="N249" s="39">
        <v>0</v>
      </c>
      <c r="O249" s="39">
        <v>0</v>
      </c>
      <c r="P249" s="39">
        <v>0</v>
      </c>
      <c r="Q249" s="39">
        <v>0</v>
      </c>
      <c r="R249" s="39">
        <v>0</v>
      </c>
      <c r="S249" s="39">
        <v>0</v>
      </c>
      <c r="T249" s="39">
        <v>0</v>
      </c>
      <c r="U249" s="39">
        <v>0</v>
      </c>
      <c r="V249" s="39">
        <v>0</v>
      </c>
      <c r="W249" s="39">
        <v>0</v>
      </c>
      <c r="X249" s="39">
        <v>0</v>
      </c>
      <c r="Y249" s="39">
        <v>0</v>
      </c>
      <c r="Z249" s="39">
        <v>0</v>
      </c>
      <c r="AA249" s="39">
        <v>0</v>
      </c>
    </row>
    <row r="250" spans="2:27" x14ac:dyDescent="0.2">
      <c r="B250" s="36" t="s">
        <v>78</v>
      </c>
      <c r="C250" s="36"/>
      <c r="D250" s="37"/>
      <c r="E250" s="37"/>
      <c r="F250" s="38" t="s">
        <v>22</v>
      </c>
      <c r="G250" s="44">
        <v>0</v>
      </c>
      <c r="H250" s="39">
        <v>0</v>
      </c>
      <c r="I250" s="39">
        <v>0</v>
      </c>
      <c r="J250" s="39">
        <v>0</v>
      </c>
      <c r="K250" s="39">
        <v>0</v>
      </c>
      <c r="L250" s="39">
        <v>0</v>
      </c>
      <c r="M250" s="39">
        <v>0</v>
      </c>
      <c r="N250" s="39">
        <v>0</v>
      </c>
      <c r="O250" s="39">
        <v>0</v>
      </c>
      <c r="P250" s="39">
        <v>0</v>
      </c>
      <c r="Q250" s="39">
        <v>0</v>
      </c>
      <c r="R250" s="39">
        <v>0</v>
      </c>
      <c r="S250" s="39">
        <v>0</v>
      </c>
      <c r="T250" s="39">
        <v>0</v>
      </c>
      <c r="U250" s="39">
        <v>0</v>
      </c>
      <c r="V250" s="39">
        <v>0</v>
      </c>
      <c r="W250" s="39">
        <v>0</v>
      </c>
      <c r="X250" s="39">
        <v>0</v>
      </c>
      <c r="Y250" s="39">
        <v>0</v>
      </c>
      <c r="Z250" s="39">
        <v>0</v>
      </c>
      <c r="AA250" s="39">
        <v>0</v>
      </c>
    </row>
    <row r="251" spans="2:27" x14ac:dyDescent="0.2">
      <c r="B251" s="36" t="s">
        <v>79</v>
      </c>
      <c r="C251" s="36"/>
      <c r="D251" s="37"/>
      <c r="E251" s="37"/>
      <c r="F251" s="38" t="s">
        <v>22</v>
      </c>
      <c r="G251" s="44">
        <v>0</v>
      </c>
      <c r="H251" s="39">
        <v>0</v>
      </c>
      <c r="I251" s="39">
        <v>0</v>
      </c>
      <c r="J251" s="39">
        <v>0</v>
      </c>
      <c r="K251" s="39">
        <v>0</v>
      </c>
      <c r="L251" s="39">
        <v>0</v>
      </c>
      <c r="M251" s="39">
        <v>0</v>
      </c>
      <c r="N251" s="39">
        <v>0</v>
      </c>
      <c r="O251" s="39">
        <v>0</v>
      </c>
      <c r="P251" s="39">
        <v>0</v>
      </c>
      <c r="Q251" s="39">
        <v>0</v>
      </c>
      <c r="R251" s="39">
        <v>0</v>
      </c>
      <c r="S251" s="39">
        <v>0</v>
      </c>
      <c r="T251" s="39">
        <v>0</v>
      </c>
      <c r="U251" s="39">
        <v>0</v>
      </c>
      <c r="V251" s="39">
        <v>0</v>
      </c>
      <c r="W251" s="39">
        <v>0</v>
      </c>
      <c r="X251" s="39">
        <v>0</v>
      </c>
      <c r="Y251" s="39">
        <v>0</v>
      </c>
      <c r="Z251" s="39">
        <v>0</v>
      </c>
      <c r="AA251" s="39">
        <v>0</v>
      </c>
    </row>
    <row r="252" spans="2:27" x14ac:dyDescent="0.2">
      <c r="B252" s="36" t="s">
        <v>80</v>
      </c>
      <c r="C252" s="36"/>
      <c r="D252" s="37"/>
      <c r="E252" s="37"/>
      <c r="F252" s="38" t="s">
        <v>22</v>
      </c>
      <c r="G252" s="44">
        <v>0</v>
      </c>
      <c r="H252" s="39">
        <v>0</v>
      </c>
      <c r="I252" s="39">
        <v>0</v>
      </c>
      <c r="J252" s="39">
        <v>0</v>
      </c>
      <c r="K252" s="39">
        <v>0</v>
      </c>
      <c r="L252" s="39">
        <v>0</v>
      </c>
      <c r="M252" s="39">
        <v>0</v>
      </c>
      <c r="N252" s="39">
        <v>0</v>
      </c>
      <c r="O252" s="39">
        <v>0</v>
      </c>
      <c r="P252" s="39">
        <v>0</v>
      </c>
      <c r="Q252" s="39">
        <v>0</v>
      </c>
      <c r="R252" s="39">
        <v>0</v>
      </c>
      <c r="S252" s="39">
        <v>0</v>
      </c>
      <c r="T252" s="39">
        <v>0</v>
      </c>
      <c r="U252" s="39">
        <v>0</v>
      </c>
      <c r="V252" s="39">
        <v>0</v>
      </c>
      <c r="W252" s="39">
        <v>0</v>
      </c>
      <c r="X252" s="39">
        <v>0</v>
      </c>
      <c r="Y252" s="39">
        <v>0</v>
      </c>
      <c r="Z252" s="39">
        <v>0</v>
      </c>
      <c r="AA252" s="39">
        <v>0</v>
      </c>
    </row>
    <row r="253" spans="2:27" x14ac:dyDescent="0.2">
      <c r="B253" s="36" t="s">
        <v>81</v>
      </c>
      <c r="C253" s="36"/>
      <c r="D253" s="37"/>
      <c r="E253" s="37"/>
      <c r="F253" s="38" t="s">
        <v>22</v>
      </c>
      <c r="G253" s="44">
        <v>0</v>
      </c>
      <c r="H253" s="39">
        <v>0</v>
      </c>
      <c r="I253" s="39">
        <v>0</v>
      </c>
      <c r="J253" s="39">
        <v>0</v>
      </c>
      <c r="K253" s="39">
        <v>0</v>
      </c>
      <c r="L253" s="39">
        <v>0</v>
      </c>
      <c r="M253" s="39">
        <v>0</v>
      </c>
      <c r="N253" s="39">
        <v>0</v>
      </c>
      <c r="O253" s="39">
        <v>0</v>
      </c>
      <c r="P253" s="39">
        <v>0</v>
      </c>
      <c r="Q253" s="39">
        <v>0</v>
      </c>
      <c r="R253" s="39">
        <v>0</v>
      </c>
      <c r="S253" s="39">
        <v>0</v>
      </c>
      <c r="T253" s="39">
        <v>0</v>
      </c>
      <c r="U253" s="39">
        <v>0</v>
      </c>
      <c r="V253" s="39">
        <v>0</v>
      </c>
      <c r="W253" s="39">
        <v>0</v>
      </c>
      <c r="X253" s="39">
        <v>0</v>
      </c>
      <c r="Y253" s="39">
        <v>0</v>
      </c>
      <c r="Z253" s="39">
        <v>0</v>
      </c>
      <c r="AA253" s="39">
        <v>0</v>
      </c>
    </row>
    <row r="254" spans="2:27" x14ac:dyDescent="0.2">
      <c r="B254" s="36" t="s">
        <v>82</v>
      </c>
      <c r="C254" s="36"/>
      <c r="D254" s="37"/>
      <c r="E254" s="37"/>
      <c r="F254" s="38" t="s">
        <v>22</v>
      </c>
      <c r="G254" s="44">
        <v>0</v>
      </c>
      <c r="H254" s="39">
        <v>0</v>
      </c>
      <c r="I254" s="39">
        <v>0</v>
      </c>
      <c r="J254" s="39">
        <v>0</v>
      </c>
      <c r="K254" s="39">
        <v>0</v>
      </c>
      <c r="L254" s="39">
        <v>0</v>
      </c>
      <c r="M254" s="39">
        <v>0</v>
      </c>
      <c r="N254" s="39">
        <v>0</v>
      </c>
      <c r="O254" s="39">
        <v>0</v>
      </c>
      <c r="P254" s="39">
        <v>0</v>
      </c>
      <c r="Q254" s="39">
        <v>0</v>
      </c>
      <c r="R254" s="39">
        <v>0</v>
      </c>
      <c r="S254" s="39">
        <v>0</v>
      </c>
      <c r="T254" s="39">
        <v>0</v>
      </c>
      <c r="U254" s="39">
        <v>0</v>
      </c>
      <c r="V254" s="39">
        <v>0</v>
      </c>
      <c r="W254" s="39">
        <v>0</v>
      </c>
      <c r="X254" s="39">
        <v>0</v>
      </c>
      <c r="Y254" s="39">
        <v>0</v>
      </c>
      <c r="Z254" s="39">
        <v>0</v>
      </c>
      <c r="AA254" s="39">
        <v>0</v>
      </c>
    </row>
    <row r="255" spans="2:27" x14ac:dyDescent="0.2">
      <c r="B255" s="36" t="s">
        <v>83</v>
      </c>
      <c r="C255" s="36"/>
      <c r="D255" s="37"/>
      <c r="E255" s="37"/>
      <c r="F255" s="38" t="s">
        <v>22</v>
      </c>
      <c r="G255" s="44">
        <v>0</v>
      </c>
      <c r="H255" s="39">
        <v>0</v>
      </c>
      <c r="I255" s="39">
        <v>0</v>
      </c>
      <c r="J255" s="39">
        <v>0</v>
      </c>
      <c r="K255" s="39">
        <v>0</v>
      </c>
      <c r="L255" s="39">
        <v>0</v>
      </c>
      <c r="M255" s="39">
        <v>0</v>
      </c>
      <c r="N255" s="39">
        <v>0</v>
      </c>
      <c r="O255" s="39">
        <v>0</v>
      </c>
      <c r="P255" s="39">
        <v>0</v>
      </c>
      <c r="Q255" s="39">
        <v>0</v>
      </c>
      <c r="R255" s="39">
        <v>0</v>
      </c>
      <c r="S255" s="39">
        <v>0</v>
      </c>
      <c r="T255" s="39">
        <v>0</v>
      </c>
      <c r="U255" s="39">
        <v>0</v>
      </c>
      <c r="V255" s="39">
        <v>0</v>
      </c>
      <c r="W255" s="39">
        <v>0</v>
      </c>
      <c r="X255" s="39">
        <v>0</v>
      </c>
      <c r="Y255" s="39">
        <v>0</v>
      </c>
      <c r="Z255" s="39">
        <v>0</v>
      </c>
      <c r="AA255" s="39">
        <v>0</v>
      </c>
    </row>
    <row r="256" spans="2:27" x14ac:dyDescent="0.2">
      <c r="B256" s="36" t="s">
        <v>84</v>
      </c>
      <c r="C256" s="36"/>
      <c r="D256" s="37"/>
      <c r="E256" s="37"/>
      <c r="F256" s="38" t="s">
        <v>22</v>
      </c>
      <c r="G256" s="44">
        <v>0</v>
      </c>
      <c r="H256" s="39">
        <v>0</v>
      </c>
      <c r="I256" s="39">
        <v>0</v>
      </c>
      <c r="J256" s="39">
        <v>0</v>
      </c>
      <c r="K256" s="39">
        <v>0</v>
      </c>
      <c r="L256" s="39">
        <v>0</v>
      </c>
      <c r="M256" s="39">
        <v>0</v>
      </c>
      <c r="N256" s="39">
        <v>0</v>
      </c>
      <c r="O256" s="39">
        <v>0</v>
      </c>
      <c r="P256" s="39">
        <v>0</v>
      </c>
      <c r="Q256" s="39">
        <v>0</v>
      </c>
      <c r="R256" s="39">
        <v>0</v>
      </c>
      <c r="S256" s="39">
        <v>0</v>
      </c>
      <c r="T256" s="39">
        <v>0</v>
      </c>
      <c r="U256" s="39">
        <v>0</v>
      </c>
      <c r="V256" s="39">
        <v>0</v>
      </c>
      <c r="W256" s="39">
        <v>0</v>
      </c>
      <c r="X256" s="39">
        <v>0</v>
      </c>
      <c r="Y256" s="39">
        <v>0</v>
      </c>
      <c r="Z256" s="39">
        <v>0</v>
      </c>
      <c r="AA256" s="39">
        <v>0</v>
      </c>
    </row>
    <row r="257" spans="2:27" x14ac:dyDescent="0.2">
      <c r="B257" s="36" t="s">
        <v>85</v>
      </c>
      <c r="C257" s="36"/>
      <c r="D257" s="37"/>
      <c r="E257" s="37"/>
      <c r="F257" s="38" t="s">
        <v>22</v>
      </c>
      <c r="G257" s="44">
        <v>0</v>
      </c>
      <c r="H257" s="39">
        <v>0</v>
      </c>
      <c r="I257" s="39">
        <v>0</v>
      </c>
      <c r="J257" s="39">
        <v>0</v>
      </c>
      <c r="K257" s="39">
        <v>0</v>
      </c>
      <c r="L257" s="39">
        <v>0</v>
      </c>
      <c r="M257" s="39">
        <v>0</v>
      </c>
      <c r="N257" s="39">
        <v>0</v>
      </c>
      <c r="O257" s="39">
        <v>0</v>
      </c>
      <c r="P257" s="39">
        <v>0</v>
      </c>
      <c r="Q257" s="39">
        <v>0</v>
      </c>
      <c r="R257" s="39">
        <v>0</v>
      </c>
      <c r="S257" s="39">
        <v>0</v>
      </c>
      <c r="T257" s="39">
        <v>0</v>
      </c>
      <c r="U257" s="39">
        <v>0</v>
      </c>
      <c r="V257" s="39">
        <v>0</v>
      </c>
      <c r="W257" s="39">
        <v>0</v>
      </c>
      <c r="X257" s="39">
        <v>0</v>
      </c>
      <c r="Y257" s="39">
        <v>0</v>
      </c>
      <c r="Z257" s="39">
        <v>0</v>
      </c>
      <c r="AA257" s="39">
        <v>0</v>
      </c>
    </row>
    <row r="258" spans="2:27" x14ac:dyDescent="0.2">
      <c r="B258" s="36" t="s">
        <v>101</v>
      </c>
      <c r="C258" s="36"/>
      <c r="D258" s="37"/>
      <c r="E258" s="37"/>
      <c r="F258" s="38" t="s">
        <v>22</v>
      </c>
      <c r="G258" s="44"/>
      <c r="H258" s="98" t="s">
        <v>179</v>
      </c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</row>
    <row r="259" spans="2:27" x14ac:dyDescent="0.2">
      <c r="B259" s="36" t="s">
        <v>102</v>
      </c>
      <c r="C259" s="36"/>
      <c r="D259" s="37"/>
      <c r="E259" s="37"/>
      <c r="F259" s="38" t="s">
        <v>22</v>
      </c>
      <c r="G259" s="44"/>
      <c r="H259" s="98" t="s">
        <v>179</v>
      </c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</row>
    <row r="261" spans="2:27" ht="15" x14ac:dyDescent="0.25">
      <c r="B261" s="31" t="s">
        <v>156</v>
      </c>
      <c r="C261" s="31"/>
      <c r="D261" s="9"/>
      <c r="E261" s="9"/>
      <c r="F261" s="32"/>
      <c r="G261" s="43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</row>
    <row r="262" spans="2:27" ht="15" x14ac:dyDescent="0.25">
      <c r="B262" s="33" t="s">
        <v>21</v>
      </c>
      <c r="C262" s="33"/>
      <c r="D262" s="33"/>
      <c r="E262" s="33"/>
      <c r="F262" s="34" t="s">
        <v>13</v>
      </c>
      <c r="G262" s="35" t="s">
        <v>41</v>
      </c>
      <c r="H262" s="35">
        <v>2022</v>
      </c>
      <c r="I262" s="35">
        <v>2023</v>
      </c>
      <c r="J262" s="35">
        <v>2024</v>
      </c>
      <c r="K262" s="35">
        <v>2025</v>
      </c>
      <c r="L262" s="35">
        <v>2026</v>
      </c>
      <c r="M262" s="35">
        <v>2027</v>
      </c>
      <c r="N262" s="35">
        <v>2028</v>
      </c>
      <c r="O262" s="35">
        <v>2029</v>
      </c>
      <c r="P262" s="35">
        <v>2030</v>
      </c>
      <c r="Q262" s="35">
        <v>2031</v>
      </c>
      <c r="R262" s="35">
        <v>2032</v>
      </c>
      <c r="S262" s="35">
        <v>2033</v>
      </c>
      <c r="T262" s="35">
        <v>2034</v>
      </c>
      <c r="U262" s="35">
        <v>2035</v>
      </c>
      <c r="V262" s="35">
        <v>2036</v>
      </c>
      <c r="W262" s="35">
        <v>2037</v>
      </c>
      <c r="X262" s="35">
        <v>2038</v>
      </c>
      <c r="Y262" s="35">
        <v>2039</v>
      </c>
      <c r="Z262" s="35">
        <v>2040</v>
      </c>
      <c r="AA262" s="35">
        <v>2041</v>
      </c>
    </row>
    <row r="263" spans="2:27" x14ac:dyDescent="0.2">
      <c r="B263" s="36" t="s">
        <v>77</v>
      </c>
      <c r="C263" s="36"/>
      <c r="D263" s="37"/>
      <c r="E263" s="37"/>
      <c r="F263" s="38" t="s">
        <v>22</v>
      </c>
      <c r="G263" s="44">
        <v>89817175.57552141</v>
      </c>
      <c r="H263" s="39">
        <v>0</v>
      </c>
      <c r="I263" s="39">
        <v>0</v>
      </c>
      <c r="J263" s="39">
        <v>0</v>
      </c>
      <c r="K263" s="39">
        <v>0</v>
      </c>
      <c r="L263" s="39">
        <v>31949131.416075595</v>
      </c>
      <c r="M263" s="39">
        <v>33704094.385864332</v>
      </c>
      <c r="N263" s="39">
        <v>33913979.618858501</v>
      </c>
      <c r="O263" s="39">
        <v>33913979.618858501</v>
      </c>
      <c r="P263" s="39">
        <v>0</v>
      </c>
      <c r="Q263" s="39">
        <v>0</v>
      </c>
      <c r="R263" s="39">
        <v>0</v>
      </c>
      <c r="S263" s="39">
        <v>0</v>
      </c>
      <c r="T263" s="39">
        <v>0</v>
      </c>
      <c r="U263" s="39">
        <v>0</v>
      </c>
      <c r="V263" s="39">
        <v>0</v>
      </c>
      <c r="W263" s="39">
        <v>0</v>
      </c>
      <c r="X263" s="39">
        <v>0</v>
      </c>
      <c r="Y263" s="39">
        <v>0</v>
      </c>
      <c r="Z263" s="39">
        <v>0</v>
      </c>
      <c r="AA263" s="39">
        <v>0</v>
      </c>
    </row>
    <row r="264" spans="2:27" x14ac:dyDescent="0.2">
      <c r="B264" s="36" t="s">
        <v>78</v>
      </c>
      <c r="C264" s="36"/>
      <c r="D264" s="37"/>
      <c r="E264" s="37"/>
      <c r="F264" s="38" t="s">
        <v>22</v>
      </c>
      <c r="G264" s="44">
        <v>89817175.57552141</v>
      </c>
      <c r="H264" s="39">
        <v>0</v>
      </c>
      <c r="I264" s="39">
        <v>0</v>
      </c>
      <c r="J264" s="39">
        <v>0</v>
      </c>
      <c r="K264" s="39">
        <v>0</v>
      </c>
      <c r="L264" s="39">
        <v>31949131.416075595</v>
      </c>
      <c r="M264" s="39">
        <v>33704094.385864332</v>
      </c>
      <c r="N264" s="39">
        <v>33913979.618858501</v>
      </c>
      <c r="O264" s="39">
        <v>33913979.618858501</v>
      </c>
      <c r="P264" s="39">
        <v>0</v>
      </c>
      <c r="Q264" s="39">
        <v>0</v>
      </c>
      <c r="R264" s="39">
        <v>0</v>
      </c>
      <c r="S264" s="39">
        <v>0</v>
      </c>
      <c r="T264" s="39">
        <v>0</v>
      </c>
      <c r="U264" s="39">
        <v>0</v>
      </c>
      <c r="V264" s="39">
        <v>0</v>
      </c>
      <c r="W264" s="39">
        <v>0</v>
      </c>
      <c r="X264" s="39">
        <v>0</v>
      </c>
      <c r="Y264" s="39">
        <v>0</v>
      </c>
      <c r="Z264" s="39">
        <v>0</v>
      </c>
      <c r="AA264" s="39">
        <v>0</v>
      </c>
    </row>
    <row r="265" spans="2:27" x14ac:dyDescent="0.2">
      <c r="B265" s="36" t="s">
        <v>79</v>
      </c>
      <c r="C265" s="36"/>
      <c r="D265" s="37"/>
      <c r="E265" s="37"/>
      <c r="F265" s="38" t="s">
        <v>22</v>
      </c>
      <c r="G265" s="44">
        <v>38021780.409045264</v>
      </c>
      <c r="H265" s="39">
        <v>0</v>
      </c>
      <c r="I265" s="39">
        <v>0</v>
      </c>
      <c r="J265" s="39">
        <v>0</v>
      </c>
      <c r="K265" s="39">
        <v>0</v>
      </c>
      <c r="L265" s="39">
        <v>0</v>
      </c>
      <c r="M265" s="39">
        <v>0</v>
      </c>
      <c r="N265" s="39">
        <v>27131183.695086803</v>
      </c>
      <c r="O265" s="39">
        <v>33913979.618858501</v>
      </c>
      <c r="P265" s="39">
        <v>0</v>
      </c>
      <c r="Q265" s="39">
        <v>0</v>
      </c>
      <c r="R265" s="39">
        <v>0</v>
      </c>
      <c r="S265" s="39">
        <v>0</v>
      </c>
      <c r="T265" s="39">
        <v>0</v>
      </c>
      <c r="U265" s="39">
        <v>0</v>
      </c>
      <c r="V265" s="39">
        <v>0</v>
      </c>
      <c r="W265" s="39">
        <v>0</v>
      </c>
      <c r="X265" s="39">
        <v>0</v>
      </c>
      <c r="Y265" s="39">
        <v>0</v>
      </c>
      <c r="Z265" s="39">
        <v>0</v>
      </c>
      <c r="AA265" s="39">
        <v>0</v>
      </c>
    </row>
    <row r="266" spans="2:27" x14ac:dyDescent="0.2">
      <c r="B266" s="36" t="s">
        <v>80</v>
      </c>
      <c r="C266" s="36"/>
      <c r="D266" s="37"/>
      <c r="E266" s="37"/>
      <c r="F266" s="38" t="s">
        <v>22</v>
      </c>
      <c r="G266" s="44">
        <v>33626789.662838414</v>
      </c>
      <c r="H266" s="39">
        <v>0</v>
      </c>
      <c r="I266" s="39">
        <v>0</v>
      </c>
      <c r="J266" s="39">
        <v>0</v>
      </c>
      <c r="K266" s="39">
        <v>0</v>
      </c>
      <c r="L266" s="39">
        <v>0</v>
      </c>
      <c r="M266" s="39">
        <v>0</v>
      </c>
      <c r="N266" s="39">
        <v>20348387.771315098</v>
      </c>
      <c r="O266" s="39">
        <v>33913979.618858501</v>
      </c>
      <c r="P266" s="39">
        <v>0</v>
      </c>
      <c r="Q266" s="39">
        <v>0</v>
      </c>
      <c r="R266" s="39">
        <v>0</v>
      </c>
      <c r="S266" s="39">
        <v>0</v>
      </c>
      <c r="T266" s="39">
        <v>0</v>
      </c>
      <c r="U266" s="39">
        <v>0</v>
      </c>
      <c r="V266" s="39">
        <v>0</v>
      </c>
      <c r="W266" s="39">
        <v>0</v>
      </c>
      <c r="X266" s="39">
        <v>0</v>
      </c>
      <c r="Y266" s="39">
        <v>0</v>
      </c>
      <c r="Z266" s="39">
        <v>0</v>
      </c>
      <c r="AA266" s="39">
        <v>0</v>
      </c>
    </row>
    <row r="267" spans="2:27" x14ac:dyDescent="0.2">
      <c r="B267" s="36" t="s">
        <v>81</v>
      </c>
      <c r="C267" s="36"/>
      <c r="D267" s="37"/>
      <c r="E267" s="37"/>
      <c r="F267" s="38" t="s">
        <v>22</v>
      </c>
      <c r="G267" s="44">
        <v>38021780.409045264</v>
      </c>
      <c r="H267" s="39">
        <v>0</v>
      </c>
      <c r="I267" s="39">
        <v>0</v>
      </c>
      <c r="J267" s="39">
        <v>0</v>
      </c>
      <c r="K267" s="39">
        <v>0</v>
      </c>
      <c r="L267" s="39">
        <v>0</v>
      </c>
      <c r="M267" s="39">
        <v>0</v>
      </c>
      <c r="N267" s="39">
        <v>27131183.695086803</v>
      </c>
      <c r="O267" s="39">
        <v>33913979.618858501</v>
      </c>
      <c r="P267" s="39">
        <v>0</v>
      </c>
      <c r="Q267" s="39">
        <v>0</v>
      </c>
      <c r="R267" s="39">
        <v>0</v>
      </c>
      <c r="S267" s="39">
        <v>0</v>
      </c>
      <c r="T267" s="39">
        <v>0</v>
      </c>
      <c r="U267" s="39">
        <v>0</v>
      </c>
      <c r="V267" s="39">
        <v>0</v>
      </c>
      <c r="W267" s="39">
        <v>0</v>
      </c>
      <c r="X267" s="39">
        <v>0</v>
      </c>
      <c r="Y267" s="39">
        <v>0</v>
      </c>
      <c r="Z267" s="39">
        <v>0</v>
      </c>
      <c r="AA267" s="39">
        <v>0</v>
      </c>
    </row>
    <row r="268" spans="2:27" x14ac:dyDescent="0.2">
      <c r="B268" s="36" t="s">
        <v>82</v>
      </c>
      <c r="C268" s="36"/>
      <c r="D268" s="37"/>
      <c r="E268" s="37"/>
      <c r="F268" s="38" t="s">
        <v>22</v>
      </c>
      <c r="G268" s="44">
        <v>38021780.409045264</v>
      </c>
      <c r="H268" s="39">
        <v>0</v>
      </c>
      <c r="I268" s="39">
        <v>0</v>
      </c>
      <c r="J268" s="39">
        <v>0</v>
      </c>
      <c r="K268" s="39">
        <v>0</v>
      </c>
      <c r="L268" s="39">
        <v>0</v>
      </c>
      <c r="M268" s="39">
        <v>0</v>
      </c>
      <c r="N268" s="39">
        <v>27131183.695086803</v>
      </c>
      <c r="O268" s="39">
        <v>33913979.618858501</v>
      </c>
      <c r="P268" s="39">
        <v>0</v>
      </c>
      <c r="Q268" s="39">
        <v>0</v>
      </c>
      <c r="R268" s="39">
        <v>0</v>
      </c>
      <c r="S268" s="39">
        <v>0</v>
      </c>
      <c r="T268" s="39">
        <v>0</v>
      </c>
      <c r="U268" s="39">
        <v>0</v>
      </c>
      <c r="V268" s="39">
        <v>0</v>
      </c>
      <c r="W268" s="39">
        <v>0</v>
      </c>
      <c r="X268" s="39">
        <v>0</v>
      </c>
      <c r="Y268" s="39">
        <v>0</v>
      </c>
      <c r="Z268" s="39">
        <v>0</v>
      </c>
      <c r="AA268" s="39">
        <v>0</v>
      </c>
    </row>
    <row r="269" spans="2:27" x14ac:dyDescent="0.2">
      <c r="B269" s="36" t="s">
        <v>83</v>
      </c>
      <c r="C269" s="36"/>
      <c r="D269" s="37"/>
      <c r="E269" s="37"/>
      <c r="F269" s="38" t="s">
        <v>22</v>
      </c>
      <c r="G269" s="44">
        <v>71874530.677832097</v>
      </c>
      <c r="H269" s="39">
        <v>0</v>
      </c>
      <c r="I269" s="39">
        <v>0</v>
      </c>
      <c r="J269" s="39">
        <v>0</v>
      </c>
      <c r="K269" s="39">
        <v>0</v>
      </c>
      <c r="L269" s="39">
        <v>7987282.8540189005</v>
      </c>
      <c r="M269" s="39">
        <v>33704094.385864332</v>
      </c>
      <c r="N269" s="39">
        <v>33913979.618858501</v>
      </c>
      <c r="O269" s="39">
        <v>33913979.618858501</v>
      </c>
      <c r="P269" s="39">
        <v>0</v>
      </c>
      <c r="Q269" s="39">
        <v>0</v>
      </c>
      <c r="R269" s="39">
        <v>0</v>
      </c>
      <c r="S269" s="39">
        <v>0</v>
      </c>
      <c r="T269" s="39">
        <v>0</v>
      </c>
      <c r="U269" s="39">
        <v>0</v>
      </c>
      <c r="V269" s="39">
        <v>0</v>
      </c>
      <c r="W269" s="39">
        <v>0</v>
      </c>
      <c r="X269" s="39">
        <v>0</v>
      </c>
      <c r="Y269" s="39">
        <v>0</v>
      </c>
      <c r="Z269" s="39">
        <v>0</v>
      </c>
      <c r="AA269" s="39">
        <v>0</v>
      </c>
    </row>
    <row r="270" spans="2:27" x14ac:dyDescent="0.2">
      <c r="B270" s="36" t="s">
        <v>84</v>
      </c>
      <c r="C270" s="36"/>
      <c r="D270" s="37"/>
      <c r="E270" s="37"/>
      <c r="F270" s="38" t="s">
        <v>22</v>
      </c>
      <c r="G270" s="44">
        <v>71874530.677832097</v>
      </c>
      <c r="H270" s="39">
        <v>0</v>
      </c>
      <c r="I270" s="39">
        <v>0</v>
      </c>
      <c r="J270" s="39">
        <v>0</v>
      </c>
      <c r="K270" s="39">
        <v>0</v>
      </c>
      <c r="L270" s="39">
        <v>7987282.8540189005</v>
      </c>
      <c r="M270" s="39">
        <v>33704094.385864332</v>
      </c>
      <c r="N270" s="39">
        <v>33913979.618858501</v>
      </c>
      <c r="O270" s="39">
        <v>33913979.618858501</v>
      </c>
      <c r="P270" s="39">
        <v>0</v>
      </c>
      <c r="Q270" s="39">
        <v>0</v>
      </c>
      <c r="R270" s="39">
        <v>0</v>
      </c>
      <c r="S270" s="39">
        <v>0</v>
      </c>
      <c r="T270" s="39">
        <v>0</v>
      </c>
      <c r="U270" s="39">
        <v>0</v>
      </c>
      <c r="V270" s="39">
        <v>0</v>
      </c>
      <c r="W270" s="39">
        <v>0</v>
      </c>
      <c r="X270" s="39">
        <v>0</v>
      </c>
      <c r="Y270" s="39">
        <v>0</v>
      </c>
      <c r="Z270" s="39">
        <v>0</v>
      </c>
      <c r="AA270" s="39">
        <v>0</v>
      </c>
    </row>
    <row r="271" spans="2:27" x14ac:dyDescent="0.2">
      <c r="B271" s="36" t="s">
        <v>85</v>
      </c>
      <c r="C271" s="36"/>
      <c r="D271" s="37"/>
      <c r="E271" s="37"/>
      <c r="F271" s="38" t="s">
        <v>22</v>
      </c>
      <c r="G271" s="44">
        <v>71874530.677832097</v>
      </c>
      <c r="H271" s="39">
        <v>0</v>
      </c>
      <c r="I271" s="39">
        <v>0</v>
      </c>
      <c r="J271" s="39">
        <v>0</v>
      </c>
      <c r="K271" s="39">
        <v>0</v>
      </c>
      <c r="L271" s="39">
        <v>7987282.8540189005</v>
      </c>
      <c r="M271" s="39">
        <v>33704094.385864332</v>
      </c>
      <c r="N271" s="39">
        <v>33913979.618858501</v>
      </c>
      <c r="O271" s="39">
        <v>33913979.618858501</v>
      </c>
      <c r="P271" s="39">
        <v>0</v>
      </c>
      <c r="Q271" s="39">
        <v>0</v>
      </c>
      <c r="R271" s="39">
        <v>0</v>
      </c>
      <c r="S271" s="39">
        <v>0</v>
      </c>
      <c r="T271" s="39">
        <v>0</v>
      </c>
      <c r="U271" s="39">
        <v>0</v>
      </c>
      <c r="V271" s="39">
        <v>0</v>
      </c>
      <c r="W271" s="39">
        <v>0</v>
      </c>
      <c r="X271" s="39">
        <v>0</v>
      </c>
      <c r="Y271" s="39">
        <v>0</v>
      </c>
      <c r="Z271" s="39">
        <v>0</v>
      </c>
      <c r="AA271" s="39">
        <v>0</v>
      </c>
    </row>
    <row r="272" spans="2:27" x14ac:dyDescent="0.2">
      <c r="B272" s="36" t="s">
        <v>101</v>
      </c>
      <c r="C272" s="36"/>
      <c r="D272" s="37"/>
      <c r="E272" s="37"/>
      <c r="F272" s="38" t="s">
        <v>22</v>
      </c>
      <c r="G272" s="44"/>
      <c r="H272" s="98" t="s">
        <v>179</v>
      </c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</row>
    <row r="273" spans="2:27" x14ac:dyDescent="0.2">
      <c r="B273" s="36" t="s">
        <v>102</v>
      </c>
      <c r="C273" s="36"/>
      <c r="D273" s="37"/>
      <c r="E273" s="37"/>
      <c r="F273" s="38" t="s">
        <v>22</v>
      </c>
      <c r="G273" s="44"/>
      <c r="H273" s="98" t="s">
        <v>179</v>
      </c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</row>
    <row r="275" spans="2:27" ht="15" x14ac:dyDescent="0.25">
      <c r="B275" s="31" t="s">
        <v>4</v>
      </c>
      <c r="C275" s="31"/>
      <c r="D275" s="9"/>
      <c r="E275" s="9"/>
      <c r="F275" s="32"/>
      <c r="G275" s="43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</row>
    <row r="276" spans="2:27" ht="15" x14ac:dyDescent="0.25">
      <c r="B276" s="33" t="s">
        <v>21</v>
      </c>
      <c r="C276" s="33"/>
      <c r="D276" s="33"/>
      <c r="E276" s="33"/>
      <c r="F276" s="34" t="s">
        <v>13</v>
      </c>
      <c r="G276" s="35" t="s">
        <v>41</v>
      </c>
      <c r="H276" s="35">
        <v>2022</v>
      </c>
      <c r="I276" s="35">
        <v>2023</v>
      </c>
      <c r="J276" s="35">
        <v>2024</v>
      </c>
      <c r="K276" s="35">
        <v>2025</v>
      </c>
      <c r="L276" s="35">
        <v>2026</v>
      </c>
      <c r="M276" s="35">
        <v>2027</v>
      </c>
      <c r="N276" s="35">
        <v>2028</v>
      </c>
      <c r="O276" s="35">
        <v>2029</v>
      </c>
      <c r="P276" s="35">
        <v>2030</v>
      </c>
      <c r="Q276" s="35">
        <v>2031</v>
      </c>
      <c r="R276" s="35">
        <v>2032</v>
      </c>
      <c r="S276" s="35">
        <v>2033</v>
      </c>
      <c r="T276" s="35">
        <v>2034</v>
      </c>
      <c r="U276" s="35">
        <v>2035</v>
      </c>
      <c r="V276" s="35">
        <v>2036</v>
      </c>
      <c r="W276" s="35">
        <v>2037</v>
      </c>
      <c r="X276" s="35">
        <v>2038</v>
      </c>
      <c r="Y276" s="35">
        <v>2039</v>
      </c>
      <c r="Z276" s="35">
        <v>2040</v>
      </c>
      <c r="AA276" s="35">
        <v>2041</v>
      </c>
    </row>
    <row r="277" spans="2:27" x14ac:dyDescent="0.2">
      <c r="B277" s="36" t="s">
        <v>77</v>
      </c>
      <c r="C277" s="36"/>
      <c r="D277" s="37"/>
      <c r="E277" s="37"/>
      <c r="F277" s="38" t="s">
        <v>22</v>
      </c>
      <c r="G277" s="44">
        <v>0</v>
      </c>
      <c r="H277" s="39">
        <v>0</v>
      </c>
      <c r="I277" s="39">
        <v>0</v>
      </c>
      <c r="J277" s="39">
        <v>0</v>
      </c>
      <c r="K277" s="39">
        <v>0</v>
      </c>
      <c r="L277" s="39">
        <v>0</v>
      </c>
      <c r="M277" s="39">
        <v>0</v>
      </c>
      <c r="N277" s="39">
        <v>0</v>
      </c>
      <c r="O277" s="39">
        <v>0</v>
      </c>
      <c r="P277" s="39">
        <v>0</v>
      </c>
      <c r="Q277" s="39">
        <v>0</v>
      </c>
      <c r="R277" s="39">
        <v>0</v>
      </c>
      <c r="S277" s="39">
        <v>0</v>
      </c>
      <c r="T277" s="39">
        <v>0</v>
      </c>
      <c r="U277" s="39">
        <v>0</v>
      </c>
      <c r="V277" s="39">
        <v>0</v>
      </c>
      <c r="W277" s="39">
        <v>0</v>
      </c>
      <c r="X277" s="39">
        <v>0</v>
      </c>
      <c r="Y277" s="39">
        <v>0</v>
      </c>
      <c r="Z277" s="39">
        <v>0</v>
      </c>
      <c r="AA277" s="39">
        <v>0</v>
      </c>
    </row>
    <row r="278" spans="2:27" x14ac:dyDescent="0.2">
      <c r="B278" s="36" t="s">
        <v>78</v>
      </c>
      <c r="C278" s="36"/>
      <c r="D278" s="37"/>
      <c r="E278" s="37"/>
      <c r="F278" s="38" t="s">
        <v>22</v>
      </c>
      <c r="G278" s="44">
        <v>0</v>
      </c>
      <c r="H278" s="39">
        <v>0</v>
      </c>
      <c r="I278" s="39">
        <v>0</v>
      </c>
      <c r="J278" s="39">
        <v>0</v>
      </c>
      <c r="K278" s="39">
        <v>0</v>
      </c>
      <c r="L278" s="39">
        <v>0</v>
      </c>
      <c r="M278" s="39">
        <v>0</v>
      </c>
      <c r="N278" s="39">
        <v>0</v>
      </c>
      <c r="O278" s="39">
        <v>0</v>
      </c>
      <c r="P278" s="39">
        <v>0</v>
      </c>
      <c r="Q278" s="39">
        <v>0</v>
      </c>
      <c r="R278" s="39">
        <v>0</v>
      </c>
      <c r="S278" s="39">
        <v>0</v>
      </c>
      <c r="T278" s="39">
        <v>0</v>
      </c>
      <c r="U278" s="39">
        <v>0</v>
      </c>
      <c r="V278" s="39">
        <v>0</v>
      </c>
      <c r="W278" s="39">
        <v>0</v>
      </c>
      <c r="X278" s="39">
        <v>0</v>
      </c>
      <c r="Y278" s="39">
        <v>0</v>
      </c>
      <c r="Z278" s="39">
        <v>0</v>
      </c>
      <c r="AA278" s="39">
        <v>0</v>
      </c>
    </row>
    <row r="279" spans="2:27" x14ac:dyDescent="0.2">
      <c r="B279" s="36" t="s">
        <v>79</v>
      </c>
      <c r="C279" s="36"/>
      <c r="D279" s="37"/>
      <c r="E279" s="37"/>
      <c r="F279" s="38" t="s">
        <v>22</v>
      </c>
      <c r="G279" s="44">
        <v>0</v>
      </c>
      <c r="H279" s="39">
        <v>0</v>
      </c>
      <c r="I279" s="39">
        <v>0</v>
      </c>
      <c r="J279" s="39">
        <v>0</v>
      </c>
      <c r="K279" s="39">
        <v>0</v>
      </c>
      <c r="L279" s="39">
        <v>0</v>
      </c>
      <c r="M279" s="39">
        <v>0</v>
      </c>
      <c r="N279" s="39">
        <v>0</v>
      </c>
      <c r="O279" s="39">
        <v>0</v>
      </c>
      <c r="P279" s="39">
        <v>0</v>
      </c>
      <c r="Q279" s="39">
        <v>0</v>
      </c>
      <c r="R279" s="39">
        <v>0</v>
      </c>
      <c r="S279" s="39">
        <v>0</v>
      </c>
      <c r="T279" s="39">
        <v>0</v>
      </c>
      <c r="U279" s="39">
        <v>0</v>
      </c>
      <c r="V279" s="39">
        <v>0</v>
      </c>
      <c r="W279" s="39">
        <v>0</v>
      </c>
      <c r="X279" s="39">
        <v>0</v>
      </c>
      <c r="Y279" s="39">
        <v>0</v>
      </c>
      <c r="Z279" s="39">
        <v>0</v>
      </c>
      <c r="AA279" s="39">
        <v>0</v>
      </c>
    </row>
    <row r="280" spans="2:27" x14ac:dyDescent="0.2">
      <c r="B280" s="36" t="s">
        <v>80</v>
      </c>
      <c r="C280" s="36"/>
      <c r="D280" s="37"/>
      <c r="E280" s="37"/>
      <c r="F280" s="38" t="s">
        <v>22</v>
      </c>
      <c r="G280" s="44">
        <v>0</v>
      </c>
      <c r="H280" s="39">
        <v>0</v>
      </c>
      <c r="I280" s="39">
        <v>0</v>
      </c>
      <c r="J280" s="39">
        <v>0</v>
      </c>
      <c r="K280" s="39">
        <v>0</v>
      </c>
      <c r="L280" s="39">
        <v>0</v>
      </c>
      <c r="M280" s="39">
        <v>0</v>
      </c>
      <c r="N280" s="39">
        <v>0</v>
      </c>
      <c r="O280" s="39">
        <v>0</v>
      </c>
      <c r="P280" s="39">
        <v>0</v>
      </c>
      <c r="Q280" s="39">
        <v>0</v>
      </c>
      <c r="R280" s="39">
        <v>0</v>
      </c>
      <c r="S280" s="39">
        <v>0</v>
      </c>
      <c r="T280" s="39">
        <v>0</v>
      </c>
      <c r="U280" s="39">
        <v>0</v>
      </c>
      <c r="V280" s="39">
        <v>0</v>
      </c>
      <c r="W280" s="39">
        <v>0</v>
      </c>
      <c r="X280" s="39">
        <v>0</v>
      </c>
      <c r="Y280" s="39">
        <v>0</v>
      </c>
      <c r="Z280" s="39">
        <v>0</v>
      </c>
      <c r="AA280" s="39">
        <v>0</v>
      </c>
    </row>
    <row r="281" spans="2:27" x14ac:dyDescent="0.2">
      <c r="B281" s="36" t="s">
        <v>81</v>
      </c>
      <c r="C281" s="36"/>
      <c r="D281" s="37"/>
      <c r="E281" s="37"/>
      <c r="F281" s="38" t="s">
        <v>22</v>
      </c>
      <c r="G281" s="44">
        <v>0</v>
      </c>
      <c r="H281" s="39">
        <v>0</v>
      </c>
      <c r="I281" s="39">
        <v>0</v>
      </c>
      <c r="J281" s="39">
        <v>0</v>
      </c>
      <c r="K281" s="39">
        <v>0</v>
      </c>
      <c r="L281" s="39">
        <v>0</v>
      </c>
      <c r="M281" s="39">
        <v>0</v>
      </c>
      <c r="N281" s="39">
        <v>0</v>
      </c>
      <c r="O281" s="39">
        <v>0</v>
      </c>
      <c r="P281" s="39">
        <v>0</v>
      </c>
      <c r="Q281" s="39">
        <v>0</v>
      </c>
      <c r="R281" s="39">
        <v>0</v>
      </c>
      <c r="S281" s="39">
        <v>0</v>
      </c>
      <c r="T281" s="39">
        <v>0</v>
      </c>
      <c r="U281" s="39">
        <v>0</v>
      </c>
      <c r="V281" s="39">
        <v>0</v>
      </c>
      <c r="W281" s="39">
        <v>0</v>
      </c>
      <c r="X281" s="39">
        <v>0</v>
      </c>
      <c r="Y281" s="39">
        <v>0</v>
      </c>
      <c r="Z281" s="39">
        <v>0</v>
      </c>
      <c r="AA281" s="39">
        <v>0</v>
      </c>
    </row>
    <row r="282" spans="2:27" x14ac:dyDescent="0.2">
      <c r="B282" s="36" t="s">
        <v>82</v>
      </c>
      <c r="C282" s="36"/>
      <c r="D282" s="37"/>
      <c r="E282" s="37"/>
      <c r="F282" s="38" t="s">
        <v>22</v>
      </c>
      <c r="G282" s="44">
        <v>0</v>
      </c>
      <c r="H282" s="39">
        <v>0</v>
      </c>
      <c r="I282" s="39">
        <v>0</v>
      </c>
      <c r="J282" s="39">
        <v>0</v>
      </c>
      <c r="K282" s="39">
        <v>0</v>
      </c>
      <c r="L282" s="39">
        <v>0</v>
      </c>
      <c r="M282" s="39">
        <v>0</v>
      </c>
      <c r="N282" s="39">
        <v>0</v>
      </c>
      <c r="O282" s="39">
        <v>0</v>
      </c>
      <c r="P282" s="39">
        <v>0</v>
      </c>
      <c r="Q282" s="39">
        <v>0</v>
      </c>
      <c r="R282" s="39">
        <v>0</v>
      </c>
      <c r="S282" s="39">
        <v>0</v>
      </c>
      <c r="T282" s="39">
        <v>0</v>
      </c>
      <c r="U282" s="39">
        <v>0</v>
      </c>
      <c r="V282" s="39">
        <v>0</v>
      </c>
      <c r="W282" s="39">
        <v>0</v>
      </c>
      <c r="X282" s="39">
        <v>0</v>
      </c>
      <c r="Y282" s="39">
        <v>0</v>
      </c>
      <c r="Z282" s="39">
        <v>0</v>
      </c>
      <c r="AA282" s="39">
        <v>0</v>
      </c>
    </row>
    <row r="283" spans="2:27" x14ac:dyDescent="0.2">
      <c r="B283" s="36" t="s">
        <v>83</v>
      </c>
      <c r="C283" s="36"/>
      <c r="D283" s="37"/>
      <c r="E283" s="37"/>
      <c r="F283" s="38" t="s">
        <v>22</v>
      </c>
      <c r="G283" s="44">
        <v>0</v>
      </c>
      <c r="H283" s="39">
        <v>0</v>
      </c>
      <c r="I283" s="39">
        <v>0</v>
      </c>
      <c r="J283" s="39">
        <v>0</v>
      </c>
      <c r="K283" s="39">
        <v>0</v>
      </c>
      <c r="L283" s="39">
        <v>0</v>
      </c>
      <c r="M283" s="39">
        <v>0</v>
      </c>
      <c r="N283" s="39">
        <v>0</v>
      </c>
      <c r="O283" s="39">
        <v>0</v>
      </c>
      <c r="P283" s="39">
        <v>0</v>
      </c>
      <c r="Q283" s="39">
        <v>0</v>
      </c>
      <c r="R283" s="39">
        <v>0</v>
      </c>
      <c r="S283" s="39">
        <v>0</v>
      </c>
      <c r="T283" s="39">
        <v>0</v>
      </c>
      <c r="U283" s="39">
        <v>0</v>
      </c>
      <c r="V283" s="39">
        <v>0</v>
      </c>
      <c r="W283" s="39">
        <v>0</v>
      </c>
      <c r="X283" s="39">
        <v>0</v>
      </c>
      <c r="Y283" s="39">
        <v>0</v>
      </c>
      <c r="Z283" s="39">
        <v>0</v>
      </c>
      <c r="AA283" s="39">
        <v>0</v>
      </c>
    </row>
    <row r="284" spans="2:27" x14ac:dyDescent="0.2">
      <c r="B284" s="36" t="s">
        <v>84</v>
      </c>
      <c r="C284" s="36"/>
      <c r="D284" s="37"/>
      <c r="E284" s="37"/>
      <c r="F284" s="38" t="s">
        <v>22</v>
      </c>
      <c r="G284" s="44">
        <v>0</v>
      </c>
      <c r="H284" s="39">
        <v>0</v>
      </c>
      <c r="I284" s="39">
        <v>0</v>
      </c>
      <c r="J284" s="39">
        <v>0</v>
      </c>
      <c r="K284" s="39">
        <v>0</v>
      </c>
      <c r="L284" s="39">
        <v>0</v>
      </c>
      <c r="M284" s="39">
        <v>0</v>
      </c>
      <c r="N284" s="39">
        <v>0</v>
      </c>
      <c r="O284" s="39">
        <v>0</v>
      </c>
      <c r="P284" s="39">
        <v>0</v>
      </c>
      <c r="Q284" s="39">
        <v>0</v>
      </c>
      <c r="R284" s="39">
        <v>0</v>
      </c>
      <c r="S284" s="39">
        <v>0</v>
      </c>
      <c r="T284" s="39">
        <v>0</v>
      </c>
      <c r="U284" s="39">
        <v>0</v>
      </c>
      <c r="V284" s="39">
        <v>0</v>
      </c>
      <c r="W284" s="39">
        <v>0</v>
      </c>
      <c r="X284" s="39">
        <v>0</v>
      </c>
      <c r="Y284" s="39">
        <v>0</v>
      </c>
      <c r="Z284" s="39">
        <v>0</v>
      </c>
      <c r="AA284" s="39">
        <v>0</v>
      </c>
    </row>
    <row r="285" spans="2:27" x14ac:dyDescent="0.2">
      <c r="B285" s="36" t="s">
        <v>85</v>
      </c>
      <c r="C285" s="36"/>
      <c r="D285" s="37"/>
      <c r="E285" s="37"/>
      <c r="F285" s="38" t="s">
        <v>22</v>
      </c>
      <c r="G285" s="44">
        <v>0</v>
      </c>
      <c r="H285" s="39">
        <v>0</v>
      </c>
      <c r="I285" s="39">
        <v>0</v>
      </c>
      <c r="J285" s="39">
        <v>0</v>
      </c>
      <c r="K285" s="39">
        <v>0</v>
      </c>
      <c r="L285" s="39">
        <v>0</v>
      </c>
      <c r="M285" s="39">
        <v>0</v>
      </c>
      <c r="N285" s="39">
        <v>0</v>
      </c>
      <c r="O285" s="39">
        <v>0</v>
      </c>
      <c r="P285" s="39">
        <v>0</v>
      </c>
      <c r="Q285" s="39">
        <v>0</v>
      </c>
      <c r="R285" s="39">
        <v>0</v>
      </c>
      <c r="S285" s="39">
        <v>0</v>
      </c>
      <c r="T285" s="39">
        <v>0</v>
      </c>
      <c r="U285" s="39">
        <v>0</v>
      </c>
      <c r="V285" s="39">
        <v>0</v>
      </c>
      <c r="W285" s="39">
        <v>0</v>
      </c>
      <c r="X285" s="39">
        <v>0</v>
      </c>
      <c r="Y285" s="39">
        <v>0</v>
      </c>
      <c r="Z285" s="39">
        <v>0</v>
      </c>
      <c r="AA285" s="39">
        <v>0</v>
      </c>
    </row>
    <row r="286" spans="2:27" x14ac:dyDescent="0.2">
      <c r="B286" s="36" t="s">
        <v>101</v>
      </c>
      <c r="C286" s="36"/>
      <c r="D286" s="37"/>
      <c r="E286" s="37"/>
      <c r="F286" s="38" t="s">
        <v>22</v>
      </c>
      <c r="G286" s="44"/>
      <c r="H286" s="98" t="s">
        <v>179</v>
      </c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</row>
    <row r="287" spans="2:27" x14ac:dyDescent="0.2">
      <c r="B287" s="36" t="s">
        <v>102</v>
      </c>
      <c r="C287" s="36"/>
      <c r="D287" s="37"/>
      <c r="E287" s="37"/>
      <c r="F287" s="38" t="s">
        <v>22</v>
      </c>
      <c r="G287" s="44"/>
      <c r="H287" s="98" t="s">
        <v>179</v>
      </c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</row>
    <row r="289" spans="2:27" ht="15" x14ac:dyDescent="0.25">
      <c r="B289" s="31" t="s">
        <v>131</v>
      </c>
      <c r="C289" s="31"/>
      <c r="D289" s="9"/>
      <c r="E289" s="9"/>
      <c r="F289" s="32"/>
      <c r="G289" s="43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</row>
    <row r="290" spans="2:27" ht="15" x14ac:dyDescent="0.25">
      <c r="B290" s="33" t="s">
        <v>21</v>
      </c>
      <c r="C290" s="33"/>
      <c r="D290" s="33"/>
      <c r="E290" s="33"/>
      <c r="F290" s="34" t="s">
        <v>13</v>
      </c>
      <c r="G290" s="35" t="s">
        <v>41</v>
      </c>
      <c r="H290" s="35">
        <v>2022</v>
      </c>
      <c r="I290" s="35">
        <v>2023</v>
      </c>
      <c r="J290" s="35">
        <v>2024</v>
      </c>
      <c r="K290" s="35">
        <v>2025</v>
      </c>
      <c r="L290" s="35">
        <v>2026</v>
      </c>
      <c r="M290" s="35">
        <v>2027</v>
      </c>
      <c r="N290" s="35">
        <v>2028</v>
      </c>
      <c r="O290" s="35">
        <v>2029</v>
      </c>
      <c r="P290" s="35">
        <v>2030</v>
      </c>
      <c r="Q290" s="35">
        <v>2031</v>
      </c>
      <c r="R290" s="35">
        <v>2032</v>
      </c>
      <c r="S290" s="35">
        <v>2033</v>
      </c>
      <c r="T290" s="35">
        <v>2034</v>
      </c>
      <c r="U290" s="35">
        <v>2035</v>
      </c>
      <c r="V290" s="35">
        <v>2036</v>
      </c>
      <c r="W290" s="35">
        <v>2037</v>
      </c>
      <c r="X290" s="35">
        <v>2038</v>
      </c>
      <c r="Y290" s="35">
        <v>2039</v>
      </c>
      <c r="Z290" s="35">
        <v>2040</v>
      </c>
      <c r="AA290" s="35">
        <v>2041</v>
      </c>
    </row>
    <row r="291" spans="2:27" x14ac:dyDescent="0.2">
      <c r="B291" s="36" t="s">
        <v>77</v>
      </c>
      <c r="C291" s="36"/>
      <c r="D291" s="37"/>
      <c r="E291" s="37"/>
      <c r="F291" s="38" t="s">
        <v>22</v>
      </c>
      <c r="G291" s="44">
        <v>0</v>
      </c>
      <c r="H291" s="39">
        <v>0</v>
      </c>
      <c r="I291" s="39">
        <v>0</v>
      </c>
      <c r="J291" s="39">
        <v>0</v>
      </c>
      <c r="K291" s="39">
        <v>0</v>
      </c>
      <c r="L291" s="39">
        <v>0</v>
      </c>
      <c r="M291" s="39">
        <v>0</v>
      </c>
      <c r="N291" s="39">
        <v>0</v>
      </c>
      <c r="O291" s="39">
        <v>0</v>
      </c>
      <c r="P291" s="39">
        <v>0</v>
      </c>
      <c r="Q291" s="39">
        <v>0</v>
      </c>
      <c r="R291" s="39">
        <v>0</v>
      </c>
      <c r="S291" s="39">
        <v>0</v>
      </c>
      <c r="T291" s="39">
        <v>0</v>
      </c>
      <c r="U291" s="39">
        <v>0</v>
      </c>
      <c r="V291" s="39">
        <v>0</v>
      </c>
      <c r="W291" s="39">
        <v>0</v>
      </c>
      <c r="X291" s="39">
        <v>0</v>
      </c>
      <c r="Y291" s="39">
        <v>0</v>
      </c>
      <c r="Z291" s="39">
        <v>0</v>
      </c>
      <c r="AA291" s="39">
        <v>0</v>
      </c>
    </row>
    <row r="292" spans="2:27" x14ac:dyDescent="0.2">
      <c r="B292" s="36" t="s">
        <v>78</v>
      </c>
      <c r="C292" s="36"/>
      <c r="D292" s="37"/>
      <c r="E292" s="37"/>
      <c r="F292" s="38" t="s">
        <v>22</v>
      </c>
      <c r="G292" s="44">
        <v>0</v>
      </c>
      <c r="H292" s="39">
        <v>0</v>
      </c>
      <c r="I292" s="39">
        <v>0</v>
      </c>
      <c r="J292" s="39">
        <v>0</v>
      </c>
      <c r="K292" s="39">
        <v>0</v>
      </c>
      <c r="L292" s="39">
        <v>0</v>
      </c>
      <c r="M292" s="39">
        <v>0</v>
      </c>
      <c r="N292" s="39">
        <v>0</v>
      </c>
      <c r="O292" s="39">
        <v>0</v>
      </c>
      <c r="P292" s="39">
        <v>0</v>
      </c>
      <c r="Q292" s="39">
        <v>0</v>
      </c>
      <c r="R292" s="39">
        <v>0</v>
      </c>
      <c r="S292" s="39">
        <v>0</v>
      </c>
      <c r="T292" s="39">
        <v>0</v>
      </c>
      <c r="U292" s="39">
        <v>0</v>
      </c>
      <c r="V292" s="39">
        <v>0</v>
      </c>
      <c r="W292" s="39">
        <v>0</v>
      </c>
      <c r="X292" s="39">
        <v>0</v>
      </c>
      <c r="Y292" s="39">
        <v>0</v>
      </c>
      <c r="Z292" s="39">
        <v>0</v>
      </c>
      <c r="AA292" s="39">
        <v>0</v>
      </c>
    </row>
    <row r="293" spans="2:27" x14ac:dyDescent="0.2">
      <c r="B293" s="36" t="s">
        <v>79</v>
      </c>
      <c r="C293" s="36"/>
      <c r="D293" s="37"/>
      <c r="E293" s="37"/>
      <c r="F293" s="38" t="s">
        <v>22</v>
      </c>
      <c r="G293" s="44">
        <v>0</v>
      </c>
      <c r="H293" s="39">
        <v>0</v>
      </c>
      <c r="I293" s="39">
        <v>0</v>
      </c>
      <c r="J293" s="39">
        <v>0</v>
      </c>
      <c r="K293" s="39">
        <v>0</v>
      </c>
      <c r="L293" s="39">
        <v>0</v>
      </c>
      <c r="M293" s="39">
        <v>0</v>
      </c>
      <c r="N293" s="39">
        <v>0</v>
      </c>
      <c r="O293" s="39">
        <v>0</v>
      </c>
      <c r="P293" s="39">
        <v>0</v>
      </c>
      <c r="Q293" s="39">
        <v>0</v>
      </c>
      <c r="R293" s="39">
        <v>0</v>
      </c>
      <c r="S293" s="39">
        <v>0</v>
      </c>
      <c r="T293" s="39">
        <v>0</v>
      </c>
      <c r="U293" s="39">
        <v>0</v>
      </c>
      <c r="V293" s="39">
        <v>0</v>
      </c>
      <c r="W293" s="39">
        <v>0</v>
      </c>
      <c r="X293" s="39">
        <v>0</v>
      </c>
      <c r="Y293" s="39">
        <v>0</v>
      </c>
      <c r="Z293" s="39">
        <v>0</v>
      </c>
      <c r="AA293" s="39">
        <v>0</v>
      </c>
    </row>
    <row r="294" spans="2:27" x14ac:dyDescent="0.2">
      <c r="B294" s="36" t="s">
        <v>80</v>
      </c>
      <c r="C294" s="36"/>
      <c r="D294" s="37"/>
      <c r="E294" s="37"/>
      <c r="F294" s="38" t="s">
        <v>22</v>
      </c>
      <c r="G294" s="44">
        <v>398652.61411062191</v>
      </c>
      <c r="H294" s="39">
        <v>0</v>
      </c>
      <c r="I294" s="39">
        <v>0</v>
      </c>
      <c r="J294" s="39">
        <v>0</v>
      </c>
      <c r="K294" s="39">
        <v>0</v>
      </c>
      <c r="L294" s="39">
        <v>0</v>
      </c>
      <c r="M294" s="39">
        <v>0</v>
      </c>
      <c r="N294" s="39">
        <v>0</v>
      </c>
      <c r="O294" s="39">
        <v>6947.527457760174</v>
      </c>
      <c r="P294" s="39">
        <v>6947.527457760174</v>
      </c>
      <c r="Q294" s="39">
        <v>48632.692204321225</v>
      </c>
      <c r="R294" s="39">
        <v>48632.692204321225</v>
      </c>
      <c r="S294" s="39">
        <v>48632.692204321225</v>
      </c>
      <c r="T294" s="39">
        <v>48632.692204321225</v>
      </c>
      <c r="U294" s="39">
        <v>48632.692204321225</v>
      </c>
      <c r="V294" s="39">
        <v>125055.49423968313</v>
      </c>
      <c r="W294" s="39">
        <v>125055.49423968313</v>
      </c>
      <c r="X294" s="39">
        <v>125055.49423968313</v>
      </c>
      <c r="Y294" s="39">
        <v>125055.49423968313</v>
      </c>
      <c r="Z294" s="39">
        <v>125055.49423968313</v>
      </c>
      <c r="AA294" s="39">
        <v>326533.79051472817</v>
      </c>
    </row>
    <row r="295" spans="2:27" x14ac:dyDescent="0.2">
      <c r="B295" s="36" t="s">
        <v>81</v>
      </c>
      <c r="C295" s="36"/>
      <c r="D295" s="37"/>
      <c r="E295" s="37"/>
      <c r="F295" s="38" t="s">
        <v>22</v>
      </c>
      <c r="G295" s="44">
        <v>0</v>
      </c>
      <c r="H295" s="39">
        <v>0</v>
      </c>
      <c r="I295" s="39">
        <v>0</v>
      </c>
      <c r="J295" s="39">
        <v>0</v>
      </c>
      <c r="K295" s="39">
        <v>0</v>
      </c>
      <c r="L295" s="39">
        <v>0</v>
      </c>
      <c r="M295" s="39">
        <v>0</v>
      </c>
      <c r="N295" s="39">
        <v>0</v>
      </c>
      <c r="O295" s="39">
        <v>0</v>
      </c>
      <c r="P295" s="39">
        <v>0</v>
      </c>
      <c r="Q295" s="39">
        <v>0</v>
      </c>
      <c r="R295" s="39">
        <v>0</v>
      </c>
      <c r="S295" s="39">
        <v>0</v>
      </c>
      <c r="T295" s="39">
        <v>0</v>
      </c>
      <c r="U295" s="39">
        <v>0</v>
      </c>
      <c r="V295" s="39">
        <v>0</v>
      </c>
      <c r="W295" s="39">
        <v>0</v>
      </c>
      <c r="X295" s="39">
        <v>0</v>
      </c>
      <c r="Y295" s="39">
        <v>0</v>
      </c>
      <c r="Z295" s="39">
        <v>0</v>
      </c>
      <c r="AA295" s="39">
        <v>0</v>
      </c>
    </row>
    <row r="296" spans="2:27" x14ac:dyDescent="0.2">
      <c r="B296" s="36" t="s">
        <v>82</v>
      </c>
      <c r="C296" s="36"/>
      <c r="D296" s="37"/>
      <c r="E296" s="37"/>
      <c r="F296" s="38" t="s">
        <v>22</v>
      </c>
      <c r="G296" s="44">
        <v>0</v>
      </c>
      <c r="H296" s="39">
        <v>0</v>
      </c>
      <c r="I296" s="39">
        <v>0</v>
      </c>
      <c r="J296" s="39">
        <v>0</v>
      </c>
      <c r="K296" s="39">
        <v>0</v>
      </c>
      <c r="L296" s="39">
        <v>0</v>
      </c>
      <c r="M296" s="39">
        <v>0</v>
      </c>
      <c r="N296" s="39">
        <v>0</v>
      </c>
      <c r="O296" s="39">
        <v>0</v>
      </c>
      <c r="P296" s="39">
        <v>0</v>
      </c>
      <c r="Q296" s="39">
        <v>0</v>
      </c>
      <c r="R296" s="39">
        <v>0</v>
      </c>
      <c r="S296" s="39">
        <v>0</v>
      </c>
      <c r="T296" s="39">
        <v>0</v>
      </c>
      <c r="U296" s="39">
        <v>0</v>
      </c>
      <c r="V296" s="39">
        <v>0</v>
      </c>
      <c r="W296" s="39">
        <v>0</v>
      </c>
      <c r="X296" s="39">
        <v>0</v>
      </c>
      <c r="Y296" s="39">
        <v>0</v>
      </c>
      <c r="Z296" s="39">
        <v>0</v>
      </c>
      <c r="AA296" s="39">
        <v>0</v>
      </c>
    </row>
    <row r="297" spans="2:27" x14ac:dyDescent="0.2">
      <c r="B297" s="36" t="s">
        <v>83</v>
      </c>
      <c r="C297" s="36"/>
      <c r="D297" s="37"/>
      <c r="E297" s="37"/>
      <c r="F297" s="38" t="s">
        <v>22</v>
      </c>
      <c r="G297" s="44">
        <v>407993.70477592334</v>
      </c>
      <c r="H297" s="39">
        <v>0</v>
      </c>
      <c r="I297" s="39">
        <v>0</v>
      </c>
      <c r="J297" s="39">
        <v>0</v>
      </c>
      <c r="K297" s="39">
        <v>0</v>
      </c>
      <c r="L297" s="39">
        <v>0</v>
      </c>
      <c r="M297" s="39">
        <v>6947.527457760174</v>
      </c>
      <c r="N297" s="39">
        <v>6947.527457760174</v>
      </c>
      <c r="O297" s="39">
        <v>6947.527457760174</v>
      </c>
      <c r="P297" s="39">
        <v>6947.527457760174</v>
      </c>
      <c r="Q297" s="39">
        <v>48632.692204321225</v>
      </c>
      <c r="R297" s="39">
        <v>48632.692204321225</v>
      </c>
      <c r="S297" s="39">
        <v>48632.692204321225</v>
      </c>
      <c r="T297" s="39">
        <v>48632.692204321225</v>
      </c>
      <c r="U297" s="39">
        <v>48632.692204321225</v>
      </c>
      <c r="V297" s="39">
        <v>125055.49423968313</v>
      </c>
      <c r="W297" s="39">
        <v>125055.49423968313</v>
      </c>
      <c r="X297" s="39">
        <v>125055.49423968313</v>
      </c>
      <c r="Y297" s="39">
        <v>125055.49423968313</v>
      </c>
      <c r="Z297" s="39">
        <v>125055.49423968313</v>
      </c>
      <c r="AA297" s="39">
        <v>326533.79051472817</v>
      </c>
    </row>
    <row r="298" spans="2:27" x14ac:dyDescent="0.2">
      <c r="B298" s="36" t="s">
        <v>84</v>
      </c>
      <c r="C298" s="36"/>
      <c r="D298" s="37"/>
      <c r="E298" s="37"/>
      <c r="F298" s="38" t="s">
        <v>22</v>
      </c>
      <c r="G298" s="44">
        <v>407993.70477592334</v>
      </c>
      <c r="H298" s="39">
        <v>0</v>
      </c>
      <c r="I298" s="39">
        <v>0</v>
      </c>
      <c r="J298" s="39">
        <v>0</v>
      </c>
      <c r="K298" s="39">
        <v>0</v>
      </c>
      <c r="L298" s="39">
        <v>0</v>
      </c>
      <c r="M298" s="39">
        <v>6947.527457760174</v>
      </c>
      <c r="N298" s="39">
        <v>6947.527457760174</v>
      </c>
      <c r="O298" s="39">
        <v>6947.527457760174</v>
      </c>
      <c r="P298" s="39">
        <v>6947.527457760174</v>
      </c>
      <c r="Q298" s="39">
        <v>48632.692204321225</v>
      </c>
      <c r="R298" s="39">
        <v>48632.692204321225</v>
      </c>
      <c r="S298" s="39">
        <v>48632.692204321225</v>
      </c>
      <c r="T298" s="39">
        <v>48632.692204321225</v>
      </c>
      <c r="U298" s="39">
        <v>48632.692204321225</v>
      </c>
      <c r="V298" s="39">
        <v>125055.49423968313</v>
      </c>
      <c r="W298" s="39">
        <v>125055.49423968313</v>
      </c>
      <c r="X298" s="39">
        <v>125055.49423968313</v>
      </c>
      <c r="Y298" s="39">
        <v>125055.49423968313</v>
      </c>
      <c r="Z298" s="39">
        <v>125055.49423968313</v>
      </c>
      <c r="AA298" s="39">
        <v>326533.79051472817</v>
      </c>
    </row>
    <row r="299" spans="2:27" x14ac:dyDescent="0.2">
      <c r="B299" s="36" t="s">
        <v>85</v>
      </c>
      <c r="C299" s="36"/>
      <c r="D299" s="37"/>
      <c r="E299" s="37"/>
      <c r="F299" s="38" t="s">
        <v>22</v>
      </c>
      <c r="G299" s="44">
        <v>407993.70477592334</v>
      </c>
      <c r="H299" s="39">
        <v>0</v>
      </c>
      <c r="I299" s="39">
        <v>0</v>
      </c>
      <c r="J299" s="39">
        <v>0</v>
      </c>
      <c r="K299" s="39">
        <v>0</v>
      </c>
      <c r="L299" s="39">
        <v>0</v>
      </c>
      <c r="M299" s="39">
        <v>6947.527457760174</v>
      </c>
      <c r="N299" s="39">
        <v>6947.527457760174</v>
      </c>
      <c r="O299" s="39">
        <v>6947.527457760174</v>
      </c>
      <c r="P299" s="39">
        <v>6947.527457760174</v>
      </c>
      <c r="Q299" s="39">
        <v>48632.692204321225</v>
      </c>
      <c r="R299" s="39">
        <v>48632.692204321225</v>
      </c>
      <c r="S299" s="39">
        <v>48632.692204321225</v>
      </c>
      <c r="T299" s="39">
        <v>48632.692204321225</v>
      </c>
      <c r="U299" s="39">
        <v>48632.692204321225</v>
      </c>
      <c r="V299" s="39">
        <v>125055.49423968313</v>
      </c>
      <c r="W299" s="39">
        <v>125055.49423968313</v>
      </c>
      <c r="X299" s="39">
        <v>125055.49423968313</v>
      </c>
      <c r="Y299" s="39">
        <v>125055.49423968313</v>
      </c>
      <c r="Z299" s="39">
        <v>125055.49423968313</v>
      </c>
      <c r="AA299" s="39">
        <v>326533.79051472817</v>
      </c>
    </row>
    <row r="300" spans="2:27" x14ac:dyDescent="0.2">
      <c r="B300" s="36" t="s">
        <v>101</v>
      </c>
      <c r="C300" s="36"/>
      <c r="D300" s="37"/>
      <c r="E300" s="37"/>
      <c r="F300" s="38" t="s">
        <v>22</v>
      </c>
      <c r="G300" s="44"/>
      <c r="H300" s="98" t="s">
        <v>179</v>
      </c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</row>
    <row r="301" spans="2:27" x14ac:dyDescent="0.2">
      <c r="B301" s="36" t="s">
        <v>102</v>
      </c>
      <c r="C301" s="36"/>
      <c r="D301" s="37"/>
      <c r="E301" s="37"/>
      <c r="F301" s="38" t="s">
        <v>22</v>
      </c>
      <c r="G301" s="44"/>
      <c r="H301" s="98" t="s">
        <v>179</v>
      </c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</row>
    <row r="303" spans="2:27" ht="15" x14ac:dyDescent="0.25">
      <c r="B303" s="31" t="s">
        <v>133</v>
      </c>
      <c r="C303" s="31"/>
      <c r="D303" s="9"/>
      <c r="E303" s="9"/>
      <c r="F303" s="32"/>
      <c r="G303" s="43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</row>
    <row r="304" spans="2:27" ht="15" x14ac:dyDescent="0.25">
      <c r="B304" s="33" t="s">
        <v>21</v>
      </c>
      <c r="C304" s="33"/>
      <c r="D304" s="33"/>
      <c r="E304" s="33"/>
      <c r="F304" s="34" t="s">
        <v>13</v>
      </c>
      <c r="G304" s="35" t="s">
        <v>41</v>
      </c>
      <c r="H304" s="35">
        <v>2022</v>
      </c>
      <c r="I304" s="35">
        <v>2023</v>
      </c>
      <c r="J304" s="35">
        <v>2024</v>
      </c>
      <c r="K304" s="35">
        <v>2025</v>
      </c>
      <c r="L304" s="35">
        <v>2026</v>
      </c>
      <c r="M304" s="35">
        <v>2027</v>
      </c>
      <c r="N304" s="35">
        <v>2028</v>
      </c>
      <c r="O304" s="35">
        <v>2029</v>
      </c>
      <c r="P304" s="35">
        <v>2030</v>
      </c>
      <c r="Q304" s="35">
        <v>2031</v>
      </c>
      <c r="R304" s="35">
        <v>2032</v>
      </c>
      <c r="S304" s="35">
        <v>2033</v>
      </c>
      <c r="T304" s="35">
        <v>2034</v>
      </c>
      <c r="U304" s="35">
        <v>2035</v>
      </c>
      <c r="V304" s="35">
        <v>2036</v>
      </c>
      <c r="W304" s="35">
        <v>2037</v>
      </c>
      <c r="X304" s="35">
        <v>2038</v>
      </c>
      <c r="Y304" s="35">
        <v>2039</v>
      </c>
      <c r="Z304" s="35">
        <v>2040</v>
      </c>
      <c r="AA304" s="35">
        <v>2041</v>
      </c>
    </row>
    <row r="305" spans="2:27" x14ac:dyDescent="0.2">
      <c r="B305" s="36" t="s">
        <v>77</v>
      </c>
      <c r="C305" s="36"/>
      <c r="D305" s="37"/>
      <c r="E305" s="37"/>
      <c r="F305" s="38" t="s">
        <v>22</v>
      </c>
      <c r="G305" s="44">
        <v>0</v>
      </c>
      <c r="H305" s="39">
        <v>0</v>
      </c>
      <c r="I305" s="39">
        <v>0</v>
      </c>
      <c r="J305" s="39">
        <v>0</v>
      </c>
      <c r="K305" s="39">
        <v>0</v>
      </c>
      <c r="L305" s="39">
        <v>0</v>
      </c>
      <c r="M305" s="39">
        <v>0</v>
      </c>
      <c r="N305" s="39">
        <v>0</v>
      </c>
      <c r="O305" s="39">
        <v>0</v>
      </c>
      <c r="P305" s="39">
        <v>0</v>
      </c>
      <c r="Q305" s="39">
        <v>0</v>
      </c>
      <c r="R305" s="39">
        <v>0</v>
      </c>
      <c r="S305" s="39">
        <v>0</v>
      </c>
      <c r="T305" s="39">
        <v>0</v>
      </c>
      <c r="U305" s="39">
        <v>0</v>
      </c>
      <c r="V305" s="39">
        <v>0</v>
      </c>
      <c r="W305" s="39">
        <v>0</v>
      </c>
      <c r="X305" s="39">
        <v>0</v>
      </c>
      <c r="Y305" s="39">
        <v>0</v>
      </c>
      <c r="Z305" s="39">
        <v>0</v>
      </c>
      <c r="AA305" s="39">
        <v>0</v>
      </c>
    </row>
    <row r="306" spans="2:27" x14ac:dyDescent="0.2">
      <c r="B306" s="36" t="s">
        <v>78</v>
      </c>
      <c r="C306" s="36"/>
      <c r="D306" s="37"/>
      <c r="E306" s="37"/>
      <c r="F306" s="38" t="s">
        <v>22</v>
      </c>
      <c r="G306" s="44">
        <v>0</v>
      </c>
      <c r="H306" s="39">
        <v>0</v>
      </c>
      <c r="I306" s="39">
        <v>0</v>
      </c>
      <c r="J306" s="39">
        <v>0</v>
      </c>
      <c r="K306" s="39">
        <v>0</v>
      </c>
      <c r="L306" s="39">
        <v>0</v>
      </c>
      <c r="M306" s="39">
        <v>0</v>
      </c>
      <c r="N306" s="39">
        <v>0</v>
      </c>
      <c r="O306" s="39">
        <v>0</v>
      </c>
      <c r="P306" s="39">
        <v>0</v>
      </c>
      <c r="Q306" s="39">
        <v>0</v>
      </c>
      <c r="R306" s="39">
        <v>0</v>
      </c>
      <c r="S306" s="39">
        <v>0</v>
      </c>
      <c r="T306" s="39">
        <v>0</v>
      </c>
      <c r="U306" s="39">
        <v>0</v>
      </c>
      <c r="V306" s="39">
        <v>0</v>
      </c>
      <c r="W306" s="39">
        <v>0</v>
      </c>
      <c r="X306" s="39">
        <v>0</v>
      </c>
      <c r="Y306" s="39">
        <v>0</v>
      </c>
      <c r="Z306" s="39">
        <v>0</v>
      </c>
      <c r="AA306" s="39">
        <v>0</v>
      </c>
    </row>
    <row r="307" spans="2:27" x14ac:dyDescent="0.2">
      <c r="B307" s="36" t="s">
        <v>79</v>
      </c>
      <c r="C307" s="36"/>
      <c r="D307" s="37"/>
      <c r="E307" s="37"/>
      <c r="F307" s="38" t="s">
        <v>22</v>
      </c>
      <c r="G307" s="44">
        <v>0</v>
      </c>
      <c r="H307" s="39">
        <v>0</v>
      </c>
      <c r="I307" s="39">
        <v>0</v>
      </c>
      <c r="J307" s="39">
        <v>0</v>
      </c>
      <c r="K307" s="39">
        <v>0</v>
      </c>
      <c r="L307" s="39">
        <v>0</v>
      </c>
      <c r="M307" s="39">
        <v>0</v>
      </c>
      <c r="N307" s="39">
        <v>0</v>
      </c>
      <c r="O307" s="39">
        <v>0</v>
      </c>
      <c r="P307" s="39">
        <v>0</v>
      </c>
      <c r="Q307" s="39">
        <v>0</v>
      </c>
      <c r="R307" s="39">
        <v>0</v>
      </c>
      <c r="S307" s="39">
        <v>0</v>
      </c>
      <c r="T307" s="39">
        <v>0</v>
      </c>
      <c r="U307" s="39">
        <v>0</v>
      </c>
      <c r="V307" s="39">
        <v>0</v>
      </c>
      <c r="W307" s="39">
        <v>0</v>
      </c>
      <c r="X307" s="39">
        <v>0</v>
      </c>
      <c r="Y307" s="39">
        <v>0</v>
      </c>
      <c r="Z307" s="39">
        <v>0</v>
      </c>
      <c r="AA307" s="39">
        <v>0</v>
      </c>
    </row>
    <row r="308" spans="2:27" x14ac:dyDescent="0.2">
      <c r="B308" s="36" t="s">
        <v>80</v>
      </c>
      <c r="C308" s="36"/>
      <c r="D308" s="37"/>
      <c r="E308" s="37"/>
      <c r="F308" s="38" t="s">
        <v>22</v>
      </c>
      <c r="G308" s="44">
        <v>0</v>
      </c>
      <c r="H308" s="39">
        <v>0</v>
      </c>
      <c r="I308" s="39">
        <v>0</v>
      </c>
      <c r="J308" s="39">
        <v>0</v>
      </c>
      <c r="K308" s="39">
        <v>0</v>
      </c>
      <c r="L308" s="39">
        <v>0</v>
      </c>
      <c r="M308" s="39">
        <v>0</v>
      </c>
      <c r="N308" s="39">
        <v>0</v>
      </c>
      <c r="O308" s="39">
        <v>0</v>
      </c>
      <c r="P308" s="39">
        <v>0</v>
      </c>
      <c r="Q308" s="39">
        <v>0</v>
      </c>
      <c r="R308" s="39">
        <v>0</v>
      </c>
      <c r="S308" s="39">
        <v>0</v>
      </c>
      <c r="T308" s="39">
        <v>0</v>
      </c>
      <c r="U308" s="39">
        <v>0</v>
      </c>
      <c r="V308" s="39">
        <v>0</v>
      </c>
      <c r="W308" s="39">
        <v>0</v>
      </c>
      <c r="X308" s="39">
        <v>0</v>
      </c>
      <c r="Y308" s="39">
        <v>0</v>
      </c>
      <c r="Z308" s="39">
        <v>0</v>
      </c>
      <c r="AA308" s="39">
        <v>0</v>
      </c>
    </row>
    <row r="309" spans="2:27" x14ac:dyDescent="0.2">
      <c r="B309" s="36" t="s">
        <v>81</v>
      </c>
      <c r="C309" s="36"/>
      <c r="D309" s="37"/>
      <c r="E309" s="37"/>
      <c r="F309" s="38" t="s">
        <v>22</v>
      </c>
      <c r="G309" s="44">
        <v>0</v>
      </c>
      <c r="H309" s="39">
        <v>0</v>
      </c>
      <c r="I309" s="39">
        <v>0</v>
      </c>
      <c r="J309" s="39">
        <v>0</v>
      </c>
      <c r="K309" s="39">
        <v>0</v>
      </c>
      <c r="L309" s="39">
        <v>0</v>
      </c>
      <c r="M309" s="39">
        <v>0</v>
      </c>
      <c r="N309" s="39">
        <v>0</v>
      </c>
      <c r="O309" s="39">
        <v>0</v>
      </c>
      <c r="P309" s="39">
        <v>0</v>
      </c>
      <c r="Q309" s="39">
        <v>0</v>
      </c>
      <c r="R309" s="39">
        <v>0</v>
      </c>
      <c r="S309" s="39">
        <v>0</v>
      </c>
      <c r="T309" s="39">
        <v>0</v>
      </c>
      <c r="U309" s="39">
        <v>0</v>
      </c>
      <c r="V309" s="39">
        <v>0</v>
      </c>
      <c r="W309" s="39">
        <v>0</v>
      </c>
      <c r="X309" s="39">
        <v>0</v>
      </c>
      <c r="Y309" s="39">
        <v>0</v>
      </c>
      <c r="Z309" s="39">
        <v>0</v>
      </c>
      <c r="AA309" s="39">
        <v>0</v>
      </c>
    </row>
    <row r="310" spans="2:27" x14ac:dyDescent="0.2">
      <c r="B310" s="36" t="s">
        <v>82</v>
      </c>
      <c r="C310" s="36"/>
      <c r="D310" s="37"/>
      <c r="E310" s="37"/>
      <c r="F310" s="38" t="s">
        <v>22</v>
      </c>
      <c r="G310" s="44">
        <v>0</v>
      </c>
      <c r="H310" s="39">
        <v>0</v>
      </c>
      <c r="I310" s="39">
        <v>0</v>
      </c>
      <c r="J310" s="39">
        <v>0</v>
      </c>
      <c r="K310" s="39">
        <v>0</v>
      </c>
      <c r="L310" s="39">
        <v>0</v>
      </c>
      <c r="M310" s="39">
        <v>0</v>
      </c>
      <c r="N310" s="39">
        <v>0</v>
      </c>
      <c r="O310" s="39">
        <v>0</v>
      </c>
      <c r="P310" s="39">
        <v>0</v>
      </c>
      <c r="Q310" s="39">
        <v>0</v>
      </c>
      <c r="R310" s="39">
        <v>0</v>
      </c>
      <c r="S310" s="39">
        <v>0</v>
      </c>
      <c r="T310" s="39">
        <v>0</v>
      </c>
      <c r="U310" s="39">
        <v>0</v>
      </c>
      <c r="V310" s="39">
        <v>0</v>
      </c>
      <c r="W310" s="39">
        <v>0</v>
      </c>
      <c r="X310" s="39">
        <v>0</v>
      </c>
      <c r="Y310" s="39">
        <v>0</v>
      </c>
      <c r="Z310" s="39">
        <v>0</v>
      </c>
      <c r="AA310" s="39">
        <v>0</v>
      </c>
    </row>
    <row r="311" spans="2:27" x14ac:dyDescent="0.2">
      <c r="B311" s="36" t="s">
        <v>83</v>
      </c>
      <c r="C311" s="36"/>
      <c r="D311" s="37"/>
      <c r="E311" s="37"/>
      <c r="F311" s="38" t="s">
        <v>22</v>
      </c>
      <c r="G311" s="44">
        <v>0</v>
      </c>
      <c r="H311" s="39">
        <v>0</v>
      </c>
      <c r="I311" s="39">
        <v>0</v>
      </c>
      <c r="J311" s="39">
        <v>0</v>
      </c>
      <c r="K311" s="39">
        <v>0</v>
      </c>
      <c r="L311" s="39">
        <v>0</v>
      </c>
      <c r="M311" s="39">
        <v>0</v>
      </c>
      <c r="N311" s="39">
        <v>0</v>
      </c>
      <c r="O311" s="39">
        <v>0</v>
      </c>
      <c r="P311" s="39">
        <v>0</v>
      </c>
      <c r="Q311" s="39">
        <v>0</v>
      </c>
      <c r="R311" s="39">
        <v>0</v>
      </c>
      <c r="S311" s="39">
        <v>0</v>
      </c>
      <c r="T311" s="39">
        <v>0</v>
      </c>
      <c r="U311" s="39">
        <v>0</v>
      </c>
      <c r="V311" s="39">
        <v>0</v>
      </c>
      <c r="W311" s="39">
        <v>0</v>
      </c>
      <c r="X311" s="39">
        <v>0</v>
      </c>
      <c r="Y311" s="39">
        <v>0</v>
      </c>
      <c r="Z311" s="39">
        <v>0</v>
      </c>
      <c r="AA311" s="39">
        <v>0</v>
      </c>
    </row>
    <row r="312" spans="2:27" x14ac:dyDescent="0.2">
      <c r="B312" s="36" t="s">
        <v>84</v>
      </c>
      <c r="C312" s="36"/>
      <c r="D312" s="37"/>
      <c r="E312" s="37"/>
      <c r="F312" s="38" t="s">
        <v>22</v>
      </c>
      <c r="G312" s="44">
        <v>0</v>
      </c>
      <c r="H312" s="39">
        <v>0</v>
      </c>
      <c r="I312" s="39">
        <v>0</v>
      </c>
      <c r="J312" s="39">
        <v>0</v>
      </c>
      <c r="K312" s="39">
        <v>0</v>
      </c>
      <c r="L312" s="39">
        <v>0</v>
      </c>
      <c r="M312" s="39">
        <v>0</v>
      </c>
      <c r="N312" s="39">
        <v>0</v>
      </c>
      <c r="O312" s="39">
        <v>0</v>
      </c>
      <c r="P312" s="39">
        <v>0</v>
      </c>
      <c r="Q312" s="39">
        <v>0</v>
      </c>
      <c r="R312" s="39">
        <v>0</v>
      </c>
      <c r="S312" s="39">
        <v>0</v>
      </c>
      <c r="T312" s="39">
        <v>0</v>
      </c>
      <c r="U312" s="39">
        <v>0</v>
      </c>
      <c r="V312" s="39">
        <v>0</v>
      </c>
      <c r="W312" s="39">
        <v>0</v>
      </c>
      <c r="X312" s="39">
        <v>0</v>
      </c>
      <c r="Y312" s="39">
        <v>0</v>
      </c>
      <c r="Z312" s="39">
        <v>0</v>
      </c>
      <c r="AA312" s="39">
        <v>0</v>
      </c>
    </row>
    <row r="313" spans="2:27" x14ac:dyDescent="0.2">
      <c r="B313" s="36" t="s">
        <v>85</v>
      </c>
      <c r="C313" s="36"/>
      <c r="D313" s="37"/>
      <c r="E313" s="37"/>
      <c r="F313" s="38" t="s">
        <v>22</v>
      </c>
      <c r="G313" s="44">
        <v>0</v>
      </c>
      <c r="H313" s="39">
        <v>0</v>
      </c>
      <c r="I313" s="39">
        <v>0</v>
      </c>
      <c r="J313" s="39">
        <v>0</v>
      </c>
      <c r="K313" s="39">
        <v>0</v>
      </c>
      <c r="L313" s="39">
        <v>0</v>
      </c>
      <c r="M313" s="39">
        <v>0</v>
      </c>
      <c r="N313" s="39">
        <v>0</v>
      </c>
      <c r="O313" s="39">
        <v>0</v>
      </c>
      <c r="P313" s="39">
        <v>0</v>
      </c>
      <c r="Q313" s="39">
        <v>0</v>
      </c>
      <c r="R313" s="39">
        <v>0</v>
      </c>
      <c r="S313" s="39">
        <v>0</v>
      </c>
      <c r="T313" s="39">
        <v>0</v>
      </c>
      <c r="U313" s="39">
        <v>0</v>
      </c>
      <c r="V313" s="39">
        <v>0</v>
      </c>
      <c r="W313" s="39">
        <v>0</v>
      </c>
      <c r="X313" s="39">
        <v>0</v>
      </c>
      <c r="Y313" s="39">
        <v>0</v>
      </c>
      <c r="Z313" s="39">
        <v>0</v>
      </c>
      <c r="AA313" s="39">
        <v>0</v>
      </c>
    </row>
    <row r="314" spans="2:27" x14ac:dyDescent="0.2">
      <c r="B314" s="36" t="s">
        <v>101</v>
      </c>
      <c r="C314" s="36"/>
      <c r="D314" s="37"/>
      <c r="E314" s="37"/>
      <c r="F314" s="38" t="s">
        <v>22</v>
      </c>
      <c r="G314" s="44"/>
      <c r="H314" s="98" t="s">
        <v>179</v>
      </c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</row>
    <row r="315" spans="2:27" x14ac:dyDescent="0.2">
      <c r="B315" s="36" t="s">
        <v>102</v>
      </c>
      <c r="C315" s="36"/>
      <c r="D315" s="37"/>
      <c r="E315" s="37"/>
      <c r="F315" s="38" t="s">
        <v>22</v>
      </c>
      <c r="G315" s="44"/>
      <c r="H315" s="98" t="s">
        <v>179</v>
      </c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</row>
    <row r="317" spans="2:27" ht="15" x14ac:dyDescent="0.25">
      <c r="B317" s="31" t="s">
        <v>55</v>
      </c>
      <c r="C317" s="31"/>
      <c r="D317" s="9"/>
      <c r="E317" s="9"/>
      <c r="F317" s="32"/>
      <c r="G317" s="43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</row>
    <row r="318" spans="2:27" ht="15" x14ac:dyDescent="0.25">
      <c r="B318" s="33" t="s">
        <v>21</v>
      </c>
      <c r="C318" s="33"/>
      <c r="D318" s="33"/>
      <c r="E318" s="33"/>
      <c r="F318" s="34" t="s">
        <v>13</v>
      </c>
      <c r="G318" s="35" t="s">
        <v>41</v>
      </c>
      <c r="H318" s="35">
        <v>2022</v>
      </c>
      <c r="I318" s="35">
        <v>2023</v>
      </c>
      <c r="J318" s="35">
        <v>2024</v>
      </c>
      <c r="K318" s="35">
        <v>2025</v>
      </c>
      <c r="L318" s="35">
        <v>2026</v>
      </c>
      <c r="M318" s="35">
        <v>2027</v>
      </c>
      <c r="N318" s="35">
        <v>2028</v>
      </c>
      <c r="O318" s="35">
        <v>2029</v>
      </c>
      <c r="P318" s="35">
        <v>2030</v>
      </c>
      <c r="Q318" s="35">
        <v>2031</v>
      </c>
      <c r="R318" s="35">
        <v>2032</v>
      </c>
      <c r="S318" s="35">
        <v>2033</v>
      </c>
      <c r="T318" s="35">
        <v>2034</v>
      </c>
      <c r="U318" s="35">
        <v>2035</v>
      </c>
      <c r="V318" s="35">
        <v>2036</v>
      </c>
      <c r="W318" s="35">
        <v>2037</v>
      </c>
      <c r="X318" s="35">
        <v>2038</v>
      </c>
      <c r="Y318" s="35">
        <v>2039</v>
      </c>
      <c r="Z318" s="35">
        <v>2040</v>
      </c>
      <c r="AA318" s="35">
        <v>2041</v>
      </c>
    </row>
    <row r="319" spans="2:27" x14ac:dyDescent="0.2">
      <c r="B319" s="36" t="s">
        <v>77</v>
      </c>
      <c r="C319" s="36"/>
      <c r="D319" s="37"/>
      <c r="E319" s="37"/>
      <c r="F319" s="38" t="s">
        <v>22</v>
      </c>
      <c r="G319" s="44">
        <v>0</v>
      </c>
      <c r="H319" s="39">
        <v>0</v>
      </c>
      <c r="I319" s="39">
        <v>0</v>
      </c>
      <c r="J319" s="39">
        <v>0</v>
      </c>
      <c r="K319" s="39">
        <v>0</v>
      </c>
      <c r="L319" s="39">
        <v>0</v>
      </c>
      <c r="M319" s="39">
        <v>0</v>
      </c>
      <c r="N319" s="39">
        <v>0</v>
      </c>
      <c r="O319" s="39">
        <v>0</v>
      </c>
      <c r="P319" s="39">
        <v>0</v>
      </c>
      <c r="Q319" s="39">
        <v>0</v>
      </c>
      <c r="R319" s="39">
        <v>0</v>
      </c>
      <c r="S319" s="39">
        <v>0</v>
      </c>
      <c r="T319" s="39">
        <v>0</v>
      </c>
      <c r="U319" s="39">
        <v>0</v>
      </c>
      <c r="V319" s="39">
        <v>0</v>
      </c>
      <c r="W319" s="39">
        <v>0</v>
      </c>
      <c r="X319" s="39">
        <v>0</v>
      </c>
      <c r="Y319" s="39">
        <v>0</v>
      </c>
      <c r="Z319" s="39">
        <v>0</v>
      </c>
      <c r="AA319" s="39">
        <v>0</v>
      </c>
    </row>
    <row r="320" spans="2:27" x14ac:dyDescent="0.2">
      <c r="B320" s="36" t="s">
        <v>78</v>
      </c>
      <c r="C320" s="36"/>
      <c r="D320" s="37"/>
      <c r="E320" s="37"/>
      <c r="F320" s="38" t="s">
        <v>22</v>
      </c>
      <c r="G320" s="44">
        <v>0</v>
      </c>
      <c r="H320" s="39">
        <v>0</v>
      </c>
      <c r="I320" s="39">
        <v>0</v>
      </c>
      <c r="J320" s="39">
        <v>0</v>
      </c>
      <c r="K320" s="39">
        <v>0</v>
      </c>
      <c r="L320" s="39">
        <v>0</v>
      </c>
      <c r="M320" s="39">
        <v>0</v>
      </c>
      <c r="N320" s="39">
        <v>0</v>
      </c>
      <c r="O320" s="39">
        <v>0</v>
      </c>
      <c r="P320" s="39">
        <v>0</v>
      </c>
      <c r="Q320" s="39">
        <v>0</v>
      </c>
      <c r="R320" s="39">
        <v>0</v>
      </c>
      <c r="S320" s="39">
        <v>0</v>
      </c>
      <c r="T320" s="39">
        <v>0</v>
      </c>
      <c r="U320" s="39">
        <v>0</v>
      </c>
      <c r="V320" s="39">
        <v>0</v>
      </c>
      <c r="W320" s="39">
        <v>0</v>
      </c>
      <c r="X320" s="39">
        <v>0</v>
      </c>
      <c r="Y320" s="39">
        <v>0</v>
      </c>
      <c r="Z320" s="39">
        <v>0</v>
      </c>
      <c r="AA320" s="39">
        <v>0</v>
      </c>
    </row>
    <row r="321" spans="2:27" x14ac:dyDescent="0.2">
      <c r="B321" s="36" t="s">
        <v>79</v>
      </c>
      <c r="C321" s="36"/>
      <c r="D321" s="37"/>
      <c r="E321" s="37"/>
      <c r="F321" s="38" t="s">
        <v>22</v>
      </c>
      <c r="G321" s="44">
        <v>0</v>
      </c>
      <c r="H321" s="39">
        <v>0</v>
      </c>
      <c r="I321" s="39">
        <v>0</v>
      </c>
      <c r="J321" s="39">
        <v>0</v>
      </c>
      <c r="K321" s="39">
        <v>0</v>
      </c>
      <c r="L321" s="39">
        <v>0</v>
      </c>
      <c r="M321" s="39">
        <v>0</v>
      </c>
      <c r="N321" s="39">
        <v>0</v>
      </c>
      <c r="O321" s="39">
        <v>0</v>
      </c>
      <c r="P321" s="39">
        <v>0</v>
      </c>
      <c r="Q321" s="39">
        <v>0</v>
      </c>
      <c r="R321" s="39">
        <v>0</v>
      </c>
      <c r="S321" s="39">
        <v>0</v>
      </c>
      <c r="T321" s="39">
        <v>0</v>
      </c>
      <c r="U321" s="39">
        <v>0</v>
      </c>
      <c r="V321" s="39">
        <v>0</v>
      </c>
      <c r="W321" s="39">
        <v>0</v>
      </c>
      <c r="X321" s="39">
        <v>0</v>
      </c>
      <c r="Y321" s="39">
        <v>0</v>
      </c>
      <c r="Z321" s="39">
        <v>0</v>
      </c>
      <c r="AA321" s="39">
        <v>0</v>
      </c>
    </row>
    <row r="322" spans="2:27" x14ac:dyDescent="0.2">
      <c r="B322" s="36" t="s">
        <v>80</v>
      </c>
      <c r="C322" s="36"/>
      <c r="D322" s="37"/>
      <c r="E322" s="37"/>
      <c r="F322" s="38" t="s">
        <v>22</v>
      </c>
      <c r="G322" s="44">
        <v>0</v>
      </c>
      <c r="H322" s="39">
        <v>0</v>
      </c>
      <c r="I322" s="39">
        <v>0</v>
      </c>
      <c r="J322" s="39">
        <v>0</v>
      </c>
      <c r="K322" s="39">
        <v>0</v>
      </c>
      <c r="L322" s="39">
        <v>0</v>
      </c>
      <c r="M322" s="39">
        <v>0</v>
      </c>
      <c r="N322" s="39">
        <v>0</v>
      </c>
      <c r="O322" s="39">
        <v>0</v>
      </c>
      <c r="P322" s="39">
        <v>0</v>
      </c>
      <c r="Q322" s="39">
        <v>0</v>
      </c>
      <c r="R322" s="39">
        <v>0</v>
      </c>
      <c r="S322" s="39">
        <v>0</v>
      </c>
      <c r="T322" s="39">
        <v>0</v>
      </c>
      <c r="U322" s="39">
        <v>0</v>
      </c>
      <c r="V322" s="39">
        <v>0</v>
      </c>
      <c r="W322" s="39">
        <v>0</v>
      </c>
      <c r="X322" s="39">
        <v>0</v>
      </c>
      <c r="Y322" s="39">
        <v>0</v>
      </c>
      <c r="Z322" s="39">
        <v>0</v>
      </c>
      <c r="AA322" s="39">
        <v>0</v>
      </c>
    </row>
    <row r="323" spans="2:27" x14ac:dyDescent="0.2">
      <c r="B323" s="36" t="s">
        <v>81</v>
      </c>
      <c r="C323" s="36"/>
      <c r="D323" s="37"/>
      <c r="E323" s="37"/>
      <c r="F323" s="38" t="s">
        <v>22</v>
      </c>
      <c r="G323" s="44">
        <v>0</v>
      </c>
      <c r="H323" s="39">
        <v>0</v>
      </c>
      <c r="I323" s="39">
        <v>0</v>
      </c>
      <c r="J323" s="39">
        <v>0</v>
      </c>
      <c r="K323" s="39">
        <v>0</v>
      </c>
      <c r="L323" s="39">
        <v>0</v>
      </c>
      <c r="M323" s="39">
        <v>0</v>
      </c>
      <c r="N323" s="39">
        <v>0</v>
      </c>
      <c r="O323" s="39">
        <v>0</v>
      </c>
      <c r="P323" s="39">
        <v>0</v>
      </c>
      <c r="Q323" s="39">
        <v>0</v>
      </c>
      <c r="R323" s="39">
        <v>0</v>
      </c>
      <c r="S323" s="39">
        <v>0</v>
      </c>
      <c r="T323" s="39">
        <v>0</v>
      </c>
      <c r="U323" s="39">
        <v>0</v>
      </c>
      <c r="V323" s="39">
        <v>0</v>
      </c>
      <c r="W323" s="39">
        <v>0</v>
      </c>
      <c r="X323" s="39">
        <v>0</v>
      </c>
      <c r="Y323" s="39">
        <v>0</v>
      </c>
      <c r="Z323" s="39">
        <v>0</v>
      </c>
      <c r="AA323" s="39">
        <v>0</v>
      </c>
    </row>
    <row r="324" spans="2:27" x14ac:dyDescent="0.2">
      <c r="B324" s="36" t="s">
        <v>82</v>
      </c>
      <c r="C324" s="36"/>
      <c r="D324" s="37"/>
      <c r="E324" s="37"/>
      <c r="F324" s="38" t="s">
        <v>22</v>
      </c>
      <c r="G324" s="44">
        <v>0</v>
      </c>
      <c r="H324" s="39">
        <v>0</v>
      </c>
      <c r="I324" s="39">
        <v>0</v>
      </c>
      <c r="J324" s="39">
        <v>0</v>
      </c>
      <c r="K324" s="39">
        <v>0</v>
      </c>
      <c r="L324" s="39">
        <v>0</v>
      </c>
      <c r="M324" s="39">
        <v>0</v>
      </c>
      <c r="N324" s="39">
        <v>0</v>
      </c>
      <c r="O324" s="39">
        <v>0</v>
      </c>
      <c r="P324" s="39">
        <v>0</v>
      </c>
      <c r="Q324" s="39">
        <v>0</v>
      </c>
      <c r="R324" s="39">
        <v>0</v>
      </c>
      <c r="S324" s="39">
        <v>0</v>
      </c>
      <c r="T324" s="39">
        <v>0</v>
      </c>
      <c r="U324" s="39">
        <v>0</v>
      </c>
      <c r="V324" s="39">
        <v>0</v>
      </c>
      <c r="W324" s="39">
        <v>0</v>
      </c>
      <c r="X324" s="39">
        <v>0</v>
      </c>
      <c r="Y324" s="39">
        <v>0</v>
      </c>
      <c r="Z324" s="39">
        <v>0</v>
      </c>
      <c r="AA324" s="39">
        <v>0</v>
      </c>
    </row>
    <row r="325" spans="2:27" x14ac:dyDescent="0.2">
      <c r="B325" s="36" t="s">
        <v>83</v>
      </c>
      <c r="C325" s="36"/>
      <c r="D325" s="37"/>
      <c r="E325" s="37"/>
      <c r="F325" s="38" t="s">
        <v>22</v>
      </c>
      <c r="G325" s="44">
        <v>0</v>
      </c>
      <c r="H325" s="39">
        <v>0</v>
      </c>
      <c r="I325" s="39">
        <v>0</v>
      </c>
      <c r="J325" s="39">
        <v>0</v>
      </c>
      <c r="K325" s="39">
        <v>0</v>
      </c>
      <c r="L325" s="39">
        <v>0</v>
      </c>
      <c r="M325" s="39">
        <v>0</v>
      </c>
      <c r="N325" s="39">
        <v>0</v>
      </c>
      <c r="O325" s="39">
        <v>0</v>
      </c>
      <c r="P325" s="39">
        <v>0</v>
      </c>
      <c r="Q325" s="39">
        <v>0</v>
      </c>
      <c r="R325" s="39">
        <v>0</v>
      </c>
      <c r="S325" s="39">
        <v>0</v>
      </c>
      <c r="T325" s="39">
        <v>0</v>
      </c>
      <c r="U325" s="39">
        <v>0</v>
      </c>
      <c r="V325" s="39">
        <v>0</v>
      </c>
      <c r="W325" s="39">
        <v>0</v>
      </c>
      <c r="X325" s="39">
        <v>0</v>
      </c>
      <c r="Y325" s="39">
        <v>0</v>
      </c>
      <c r="Z325" s="39">
        <v>0</v>
      </c>
      <c r="AA325" s="39">
        <v>0</v>
      </c>
    </row>
    <row r="326" spans="2:27" x14ac:dyDescent="0.2">
      <c r="B326" s="36" t="s">
        <v>84</v>
      </c>
      <c r="C326" s="36"/>
      <c r="D326" s="37"/>
      <c r="E326" s="37"/>
      <c r="F326" s="38" t="s">
        <v>22</v>
      </c>
      <c r="G326" s="44">
        <v>0</v>
      </c>
      <c r="H326" s="39">
        <v>0</v>
      </c>
      <c r="I326" s="39">
        <v>0</v>
      </c>
      <c r="J326" s="39">
        <v>0</v>
      </c>
      <c r="K326" s="39">
        <v>0</v>
      </c>
      <c r="L326" s="39">
        <v>0</v>
      </c>
      <c r="M326" s="39">
        <v>0</v>
      </c>
      <c r="N326" s="39">
        <v>0</v>
      </c>
      <c r="O326" s="39">
        <v>0</v>
      </c>
      <c r="P326" s="39">
        <v>0</v>
      </c>
      <c r="Q326" s="39">
        <v>0</v>
      </c>
      <c r="R326" s="39">
        <v>0</v>
      </c>
      <c r="S326" s="39">
        <v>0</v>
      </c>
      <c r="T326" s="39">
        <v>0</v>
      </c>
      <c r="U326" s="39">
        <v>0</v>
      </c>
      <c r="V326" s="39">
        <v>0</v>
      </c>
      <c r="W326" s="39">
        <v>0</v>
      </c>
      <c r="X326" s="39">
        <v>0</v>
      </c>
      <c r="Y326" s="39">
        <v>0</v>
      </c>
      <c r="Z326" s="39">
        <v>0</v>
      </c>
      <c r="AA326" s="39">
        <v>0</v>
      </c>
    </row>
    <row r="327" spans="2:27" x14ac:dyDescent="0.2">
      <c r="B327" s="36" t="s">
        <v>85</v>
      </c>
      <c r="C327" s="36"/>
      <c r="D327" s="37"/>
      <c r="E327" s="37"/>
      <c r="F327" s="38" t="s">
        <v>22</v>
      </c>
      <c r="G327" s="44">
        <v>0</v>
      </c>
      <c r="H327" s="39">
        <v>0</v>
      </c>
      <c r="I327" s="39">
        <v>0</v>
      </c>
      <c r="J327" s="39">
        <v>0</v>
      </c>
      <c r="K327" s="39">
        <v>0</v>
      </c>
      <c r="L327" s="39">
        <v>0</v>
      </c>
      <c r="M327" s="39">
        <v>0</v>
      </c>
      <c r="N327" s="39">
        <v>0</v>
      </c>
      <c r="O327" s="39">
        <v>0</v>
      </c>
      <c r="P327" s="39">
        <v>0</v>
      </c>
      <c r="Q327" s="39">
        <v>0</v>
      </c>
      <c r="R327" s="39">
        <v>0</v>
      </c>
      <c r="S327" s="39">
        <v>0</v>
      </c>
      <c r="T327" s="39">
        <v>0</v>
      </c>
      <c r="U327" s="39">
        <v>0</v>
      </c>
      <c r="V327" s="39">
        <v>0</v>
      </c>
      <c r="W327" s="39">
        <v>0</v>
      </c>
      <c r="X327" s="39">
        <v>0</v>
      </c>
      <c r="Y327" s="39">
        <v>0</v>
      </c>
      <c r="Z327" s="39">
        <v>0</v>
      </c>
      <c r="AA327" s="39">
        <v>0</v>
      </c>
    </row>
    <row r="328" spans="2:27" x14ac:dyDescent="0.2">
      <c r="B328" s="36" t="s">
        <v>101</v>
      </c>
      <c r="C328" s="36"/>
      <c r="D328" s="37"/>
      <c r="E328" s="37"/>
      <c r="F328" s="38" t="s">
        <v>22</v>
      </c>
      <c r="G328" s="44"/>
      <c r="H328" s="98" t="s">
        <v>179</v>
      </c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</row>
    <row r="329" spans="2:27" x14ac:dyDescent="0.2">
      <c r="B329" s="36" t="s">
        <v>102</v>
      </c>
      <c r="C329" s="36"/>
      <c r="D329" s="37"/>
      <c r="E329" s="37"/>
      <c r="F329" s="38" t="s">
        <v>22</v>
      </c>
      <c r="G329" s="44"/>
      <c r="H329" s="98" t="s">
        <v>179</v>
      </c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90C0C7-A99F-4EF3-81FB-1BF022129AC4}">
  <sheetPr>
    <tabColor theme="9"/>
  </sheetPr>
  <dimension ref="A2:AB330"/>
  <sheetViews>
    <sheetView showGridLines="0" topLeftCell="A260" zoomScale="60" zoomScaleNormal="60" workbookViewId="0">
      <selection activeCell="K52" sqref="K52"/>
    </sheetView>
  </sheetViews>
  <sheetFormatPr defaultColWidth="8.625" defaultRowHeight="14.25" x14ac:dyDescent="0.2"/>
  <cols>
    <col min="1" max="1" width="12.5" style="10" bestFit="1" customWidth="1"/>
    <col min="2" max="2" width="15.5" style="10" customWidth="1"/>
    <col min="3" max="3" width="12.625" style="10" customWidth="1"/>
    <col min="4" max="4" width="36.875" style="10" customWidth="1"/>
    <col min="5" max="5" width="15.125" style="10" customWidth="1"/>
    <col min="6" max="6" width="16.75" style="10" customWidth="1"/>
    <col min="7" max="7" width="13.375" style="67" customWidth="1"/>
    <col min="8" max="27" width="15.5" style="10" customWidth="1"/>
    <col min="28" max="28" width="16" style="10" customWidth="1"/>
    <col min="29" max="16384" width="8.625" style="10"/>
  </cols>
  <sheetData>
    <row r="2" spans="2:27" ht="15" x14ac:dyDescent="0.25">
      <c r="B2" s="69" t="s">
        <v>29</v>
      </c>
      <c r="C2" s="69"/>
      <c r="D2" s="69" t="s">
        <v>111</v>
      </c>
      <c r="E2" s="69"/>
      <c r="F2" s="70"/>
      <c r="G2" s="71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  <c r="Z2" s="70"/>
      <c r="AA2" s="70"/>
    </row>
    <row r="3" spans="2:27" x14ac:dyDescent="0.2">
      <c r="G3" s="68"/>
    </row>
    <row r="4" spans="2:27" ht="15" x14ac:dyDescent="0.25">
      <c r="B4" s="31" t="s">
        <v>40</v>
      </c>
      <c r="C4" s="31"/>
      <c r="D4" s="9"/>
      <c r="E4" s="9"/>
      <c r="F4" s="32"/>
      <c r="G4" s="43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</row>
    <row r="5" spans="2:27" ht="15" x14ac:dyDescent="0.25">
      <c r="B5" s="33" t="s">
        <v>21</v>
      </c>
      <c r="C5" s="33"/>
      <c r="D5" s="33"/>
      <c r="E5" s="33"/>
      <c r="F5" s="34" t="s">
        <v>13</v>
      </c>
      <c r="G5" s="35" t="s">
        <v>41</v>
      </c>
      <c r="H5" s="35">
        <v>2022</v>
      </c>
      <c r="I5" s="35">
        <v>2023</v>
      </c>
      <c r="J5" s="35">
        <v>2024</v>
      </c>
      <c r="K5" s="35">
        <v>2025</v>
      </c>
      <c r="L5" s="35">
        <v>2026</v>
      </c>
      <c r="M5" s="35">
        <v>2027</v>
      </c>
      <c r="N5" s="35">
        <v>2028</v>
      </c>
      <c r="O5" s="35">
        <v>2029</v>
      </c>
      <c r="P5" s="35">
        <v>2030</v>
      </c>
      <c r="Q5" s="35">
        <v>2031</v>
      </c>
      <c r="R5" s="35">
        <v>2032</v>
      </c>
      <c r="S5" s="35">
        <v>2033</v>
      </c>
      <c r="T5" s="35">
        <v>2034</v>
      </c>
      <c r="U5" s="35">
        <v>2035</v>
      </c>
      <c r="V5" s="35">
        <v>2036</v>
      </c>
      <c r="W5" s="35">
        <v>2037</v>
      </c>
      <c r="X5" s="35">
        <v>2038</v>
      </c>
      <c r="Y5" s="35">
        <v>2039</v>
      </c>
      <c r="Z5" s="35">
        <v>2040</v>
      </c>
      <c r="AA5" s="35">
        <v>2041</v>
      </c>
    </row>
    <row r="6" spans="2:27" x14ac:dyDescent="0.2">
      <c r="B6" s="36" t="s">
        <v>77</v>
      </c>
      <c r="C6" s="36"/>
      <c r="D6" s="37"/>
      <c r="E6" s="37"/>
      <c r="F6" s="38" t="s">
        <v>22</v>
      </c>
      <c r="G6" s="192">
        <v>290054719.71406102</v>
      </c>
      <c r="H6" s="193">
        <v>0</v>
      </c>
      <c r="I6" s="193">
        <v>-2559008.0591891529</v>
      </c>
      <c r="J6" s="193">
        <v>-9817781.8867541179</v>
      </c>
      <c r="K6" s="193">
        <v>-50367371.665759012</v>
      </c>
      <c r="L6" s="193">
        <v>-74608558.54389894</v>
      </c>
      <c r="M6" s="193">
        <v>-57329187.87675909</v>
      </c>
      <c r="N6" s="193">
        <v>121940397.94169295</v>
      </c>
      <c r="O6" s="193">
        <v>368561708.96910506</v>
      </c>
      <c r="P6" s="193">
        <v>-4262494.0426499993</v>
      </c>
      <c r="Q6" s="193">
        <v>-4262494.0426499993</v>
      </c>
      <c r="R6" s="193">
        <v>-4262494.0426499993</v>
      </c>
      <c r="S6" s="193">
        <v>-4262494.0426499993</v>
      </c>
      <c r="T6" s="193">
        <v>-4262494.0426499993</v>
      </c>
      <c r="U6" s="193">
        <v>-4262494.0426499993</v>
      </c>
      <c r="V6" s="193">
        <v>-4262494.0426499993</v>
      </c>
      <c r="W6" s="193">
        <v>-4262494.0426499993</v>
      </c>
      <c r="X6" s="193">
        <v>-4262494.0426499993</v>
      </c>
      <c r="Y6" s="193">
        <v>-4262494.0426499993</v>
      </c>
      <c r="Z6" s="193">
        <v>-4262494.0426499993</v>
      </c>
      <c r="AA6" s="193">
        <v>123723359.95924285</v>
      </c>
    </row>
    <row r="7" spans="2:27" x14ac:dyDescent="0.2">
      <c r="B7" s="36" t="s">
        <v>78</v>
      </c>
      <c r="C7" s="36"/>
      <c r="D7" s="37"/>
      <c r="E7" s="37"/>
      <c r="F7" s="38" t="s">
        <v>22</v>
      </c>
      <c r="G7" s="192">
        <v>677463808.17772138</v>
      </c>
      <c r="H7" s="193">
        <v>0</v>
      </c>
      <c r="I7" s="193">
        <v>-1930879.673519887</v>
      </c>
      <c r="J7" s="193">
        <v>-11152875.485369567</v>
      </c>
      <c r="K7" s="193">
        <v>-54682826.537241191</v>
      </c>
      <c r="L7" s="193">
        <v>-39874708.123569354</v>
      </c>
      <c r="M7" s="193">
        <v>235031250.4323906</v>
      </c>
      <c r="N7" s="193">
        <v>242539937.1061064</v>
      </c>
      <c r="O7" s="193">
        <v>340512031.07043457</v>
      </c>
      <c r="P7" s="193">
        <v>-3274453.9851000002</v>
      </c>
      <c r="Q7" s="193">
        <v>-3274453.9851000002</v>
      </c>
      <c r="R7" s="193">
        <v>-3274453.9851000002</v>
      </c>
      <c r="S7" s="193">
        <v>-3274453.9851000002</v>
      </c>
      <c r="T7" s="193">
        <v>-3274453.9851000002</v>
      </c>
      <c r="U7" s="193">
        <v>-3274453.9851000002</v>
      </c>
      <c r="V7" s="193">
        <v>-3274453.9851000002</v>
      </c>
      <c r="W7" s="193">
        <v>-3274453.9851000002</v>
      </c>
      <c r="X7" s="193">
        <v>-3274453.9851000002</v>
      </c>
      <c r="Y7" s="193">
        <v>-3274453.9851000002</v>
      </c>
      <c r="Z7" s="193">
        <v>-3274453.9851000002</v>
      </c>
      <c r="AA7" s="193">
        <v>136924966.02604285</v>
      </c>
    </row>
    <row r="8" spans="2:27" x14ac:dyDescent="0.2">
      <c r="B8" s="36" t="s">
        <v>79</v>
      </c>
      <c r="C8" s="36"/>
      <c r="D8" s="37"/>
      <c r="E8" s="37"/>
      <c r="F8" s="38" t="s">
        <v>22</v>
      </c>
      <c r="G8" s="192">
        <v>284209357.94521922</v>
      </c>
      <c r="H8" s="193">
        <v>0</v>
      </c>
      <c r="I8" s="193">
        <v>-1012245.0323614903</v>
      </c>
      <c r="J8" s="193">
        <v>-3423858.2475346453</v>
      </c>
      <c r="K8" s="193">
        <v>-15721472.604379352</v>
      </c>
      <c r="L8" s="193">
        <v>-24334952.839647237</v>
      </c>
      <c r="M8" s="193">
        <v>-64006186.828680895</v>
      </c>
      <c r="N8" s="193">
        <v>27551151.881344873</v>
      </c>
      <c r="O8" s="193">
        <v>370363758.78768456</v>
      </c>
      <c r="P8" s="193">
        <v>-2460444.3328499999</v>
      </c>
      <c r="Q8" s="193">
        <v>-2460444.3328499999</v>
      </c>
      <c r="R8" s="193">
        <v>-2460444.3328499999</v>
      </c>
      <c r="S8" s="193">
        <v>-2460444.3328499999</v>
      </c>
      <c r="T8" s="193">
        <v>-2460444.3328499999</v>
      </c>
      <c r="U8" s="193">
        <v>-2460444.3328499999</v>
      </c>
      <c r="V8" s="193">
        <v>-2460444.3328499999</v>
      </c>
      <c r="W8" s="193">
        <v>-2460444.3328499999</v>
      </c>
      <c r="X8" s="193">
        <v>-2460444.3328499999</v>
      </c>
      <c r="Y8" s="193">
        <v>-2460444.3328499999</v>
      </c>
      <c r="Z8" s="193">
        <v>-2460444.3328499999</v>
      </c>
      <c r="AA8" s="193">
        <v>93731826.576428592</v>
      </c>
    </row>
    <row r="9" spans="2:27" x14ac:dyDescent="0.2">
      <c r="B9" s="36" t="s">
        <v>80</v>
      </c>
      <c r="C9" s="36"/>
      <c r="D9" s="37"/>
      <c r="E9" s="37"/>
      <c r="F9" s="38" t="s">
        <v>22</v>
      </c>
      <c r="G9" s="192">
        <v>400401312.559717</v>
      </c>
      <c r="H9" s="193">
        <v>0</v>
      </c>
      <c r="I9" s="193">
        <v>-838234.34476328595</v>
      </c>
      <c r="J9" s="193">
        <v>-3244280.9108701148</v>
      </c>
      <c r="K9" s="193">
        <v>-15181813.752581855</v>
      </c>
      <c r="L9" s="193">
        <v>-22127490.969550166</v>
      </c>
      <c r="M9" s="193">
        <v>-57948406.077204145</v>
      </c>
      <c r="N9" s="193">
        <v>155372628.1931434</v>
      </c>
      <c r="O9" s="193">
        <v>370907822.08680582</v>
      </c>
      <c r="P9" s="193">
        <v>-1916381.0337286701</v>
      </c>
      <c r="Q9" s="193">
        <v>-1879285.9229006895</v>
      </c>
      <c r="R9" s="193">
        <v>-1879285.9229006895</v>
      </c>
      <c r="S9" s="193">
        <v>-1879285.9229006895</v>
      </c>
      <c r="T9" s="193">
        <v>-1879285.9229006895</v>
      </c>
      <c r="U9" s="193">
        <v>-1879285.9229006895</v>
      </c>
      <c r="V9" s="193">
        <v>-1811278.2197160583</v>
      </c>
      <c r="W9" s="193">
        <v>-1811278.2197160583</v>
      </c>
      <c r="X9" s="193">
        <v>-1811278.2197160583</v>
      </c>
      <c r="Y9" s="193">
        <v>-1811278.2197160583</v>
      </c>
      <c r="Z9" s="193">
        <v>-1811278.2197160583</v>
      </c>
      <c r="AA9" s="193">
        <v>79188402.70080252</v>
      </c>
    </row>
    <row r="10" spans="2:27" x14ac:dyDescent="0.2">
      <c r="B10" s="36" t="s">
        <v>81</v>
      </c>
      <c r="C10" s="36"/>
      <c r="D10" s="37"/>
      <c r="E10" s="37"/>
      <c r="F10" s="38" t="s">
        <v>22</v>
      </c>
      <c r="G10" s="192">
        <v>416289839.9490726</v>
      </c>
      <c r="H10" s="193">
        <v>0</v>
      </c>
      <c r="I10" s="193">
        <v>-877168.72247526166</v>
      </c>
      <c r="J10" s="193">
        <v>-4831116.3466861434</v>
      </c>
      <c r="K10" s="193">
        <v>-19735996.409540787</v>
      </c>
      <c r="L10" s="193">
        <v>-32118501.381763775</v>
      </c>
      <c r="M10" s="193">
        <v>-78469494.255862206</v>
      </c>
      <c r="N10" s="193">
        <v>176236698.85679325</v>
      </c>
      <c r="O10" s="193">
        <v>378536414.57838452</v>
      </c>
      <c r="P10" s="193">
        <v>-2598202.3321500001</v>
      </c>
      <c r="Q10" s="193">
        <v>-2598202.3321500001</v>
      </c>
      <c r="R10" s="193">
        <v>-2598202.3321500001</v>
      </c>
      <c r="S10" s="193">
        <v>-2598202.3321500001</v>
      </c>
      <c r="T10" s="193">
        <v>-2598202.3321500001</v>
      </c>
      <c r="U10" s="193">
        <v>-2598202.3321500001</v>
      </c>
      <c r="V10" s="193">
        <v>-2598202.3321500001</v>
      </c>
      <c r="W10" s="193">
        <v>-2598202.3321500001</v>
      </c>
      <c r="X10" s="193">
        <v>-2598202.3321500001</v>
      </c>
      <c r="Y10" s="193">
        <v>-2598202.3321500001</v>
      </c>
      <c r="Z10" s="193">
        <v>-2598202.3321500001</v>
      </c>
      <c r="AA10" s="193">
        <v>125681469.93870001</v>
      </c>
    </row>
    <row r="11" spans="2:27" x14ac:dyDescent="0.2">
      <c r="B11" s="36" t="s">
        <v>82</v>
      </c>
      <c r="C11" s="36"/>
      <c r="D11" s="37"/>
      <c r="E11" s="37"/>
      <c r="F11" s="38" t="s">
        <v>22</v>
      </c>
      <c r="G11" s="192">
        <v>244595831.9874351</v>
      </c>
      <c r="H11" s="193">
        <v>0</v>
      </c>
      <c r="I11" s="193">
        <v>-1091472.6506763594</v>
      </c>
      <c r="J11" s="193">
        <v>-3778975.9047257663</v>
      </c>
      <c r="K11" s="193">
        <v>-18841323.404373016</v>
      </c>
      <c r="L11" s="193">
        <v>-36005265.752300456</v>
      </c>
      <c r="M11" s="193">
        <v>-131620830.84049404</v>
      </c>
      <c r="N11" s="193">
        <v>46044997.85811089</v>
      </c>
      <c r="O11" s="193">
        <v>369165432.79803455</v>
      </c>
      <c r="P11" s="193">
        <v>-3658770.3225000002</v>
      </c>
      <c r="Q11" s="193">
        <v>-3658770.3225000002</v>
      </c>
      <c r="R11" s="193">
        <v>-3658770.3225000002</v>
      </c>
      <c r="S11" s="193">
        <v>-3658770.3225000002</v>
      </c>
      <c r="T11" s="193">
        <v>-3658770.3225000002</v>
      </c>
      <c r="U11" s="193">
        <v>-3658770.3225000002</v>
      </c>
      <c r="V11" s="193">
        <v>-3658770.3225000002</v>
      </c>
      <c r="W11" s="193">
        <v>-3658770.3225000002</v>
      </c>
      <c r="X11" s="193">
        <v>-3658770.3225000002</v>
      </c>
      <c r="Y11" s="193">
        <v>-3658770.3225000002</v>
      </c>
      <c r="Z11" s="193">
        <v>-3658770.3225000002</v>
      </c>
      <c r="AA11" s="193">
        <v>138904251.4314</v>
      </c>
    </row>
    <row r="12" spans="2:27" x14ac:dyDescent="0.2">
      <c r="B12" s="36" t="s">
        <v>83</v>
      </c>
      <c r="C12" s="36"/>
      <c r="D12" s="37"/>
      <c r="E12" s="37"/>
      <c r="F12" s="38" t="s">
        <v>22</v>
      </c>
      <c r="G12" s="192">
        <v>784002778.04241788</v>
      </c>
      <c r="H12" s="193">
        <v>0</v>
      </c>
      <c r="I12" s="193">
        <v>-1402098.1008209377</v>
      </c>
      <c r="J12" s="193">
        <v>-4843652.5560386125</v>
      </c>
      <c r="K12" s="193">
        <v>-21108415.336419731</v>
      </c>
      <c r="L12" s="193">
        <v>4927970.412835069</v>
      </c>
      <c r="M12" s="193">
        <v>247088293.45778435</v>
      </c>
      <c r="N12" s="193">
        <v>267414549.00427771</v>
      </c>
      <c r="O12" s="193">
        <v>370430926.21860588</v>
      </c>
      <c r="P12" s="193">
        <v>-2393276.9019286702</v>
      </c>
      <c r="Q12" s="193">
        <v>-2356181.7911006892</v>
      </c>
      <c r="R12" s="193">
        <v>-2356181.7911006892</v>
      </c>
      <c r="S12" s="193">
        <v>-2356181.7911006892</v>
      </c>
      <c r="T12" s="193">
        <v>-2356181.7911006892</v>
      </c>
      <c r="U12" s="193">
        <v>-2356181.7911006892</v>
      </c>
      <c r="V12" s="193">
        <v>-2288174.0879160585</v>
      </c>
      <c r="W12" s="193">
        <v>-2288174.0879160585</v>
      </c>
      <c r="X12" s="193">
        <v>-2288174.0879160585</v>
      </c>
      <c r="Y12" s="193">
        <v>-2288174.0879160585</v>
      </c>
      <c r="Z12" s="193">
        <v>-2288174.0879160585</v>
      </c>
      <c r="AA12" s="193">
        <v>78389247.479252532</v>
      </c>
    </row>
    <row r="13" spans="2:27" x14ac:dyDescent="0.2">
      <c r="B13" s="36" t="s">
        <v>84</v>
      </c>
      <c r="C13" s="36"/>
      <c r="D13" s="37"/>
      <c r="E13" s="37"/>
      <c r="F13" s="38" t="s">
        <v>22</v>
      </c>
      <c r="G13" s="192">
        <v>731286380.8846823</v>
      </c>
      <c r="H13" s="193">
        <v>0</v>
      </c>
      <c r="I13" s="193">
        <v>-1402098.1008209377</v>
      </c>
      <c r="J13" s="193">
        <v>-4843652.5560386125</v>
      </c>
      <c r="K13" s="193">
        <v>-21108415.336419731</v>
      </c>
      <c r="L13" s="193">
        <v>2141344.662835069</v>
      </c>
      <c r="M13" s="193">
        <v>229875504.70778435</v>
      </c>
      <c r="N13" s="193">
        <v>228747654.00427771</v>
      </c>
      <c r="O13" s="193">
        <v>377887387.21860588</v>
      </c>
      <c r="P13" s="193">
        <v>-3417473.8719286704</v>
      </c>
      <c r="Q13" s="193">
        <v>-3380378.7611006899</v>
      </c>
      <c r="R13" s="193">
        <v>-3380378.7611006899</v>
      </c>
      <c r="S13" s="193">
        <v>-3380378.7611006899</v>
      </c>
      <c r="T13" s="193">
        <v>-3380378.7611006899</v>
      </c>
      <c r="U13" s="193">
        <v>-3380378.7611006899</v>
      </c>
      <c r="V13" s="193">
        <v>-3312371.0579160587</v>
      </c>
      <c r="W13" s="193">
        <v>-3312371.0579160587</v>
      </c>
      <c r="X13" s="193">
        <v>-3312371.0579160587</v>
      </c>
      <c r="Y13" s="193">
        <v>-3312371.0579160587</v>
      </c>
      <c r="Z13" s="193">
        <v>-3312371.0579160587</v>
      </c>
      <c r="AA13" s="193">
        <v>80234121.584252536</v>
      </c>
    </row>
    <row r="14" spans="2:27" x14ac:dyDescent="0.2">
      <c r="B14" s="36" t="s">
        <v>85</v>
      </c>
      <c r="C14" s="36"/>
      <c r="D14" s="37"/>
      <c r="E14" s="37"/>
      <c r="F14" s="38" t="s">
        <v>22</v>
      </c>
      <c r="G14" s="192">
        <v>773439564.369995</v>
      </c>
      <c r="H14" s="193">
        <v>0</v>
      </c>
      <c r="I14" s="193">
        <v>-1214396.7762851359</v>
      </c>
      <c r="J14" s="193">
        <v>-5991810.4245835822</v>
      </c>
      <c r="K14" s="193">
        <v>-19119365.768919628</v>
      </c>
      <c r="L14" s="193">
        <v>258965.26851654798</v>
      </c>
      <c r="M14" s="193">
        <v>243707907.12141195</v>
      </c>
      <c r="N14" s="193">
        <v>231317806.79512769</v>
      </c>
      <c r="O14" s="193">
        <v>378603582.00945586</v>
      </c>
      <c r="P14" s="193">
        <v>-2531034.9010786703</v>
      </c>
      <c r="Q14" s="193">
        <v>-2493939.7902506897</v>
      </c>
      <c r="R14" s="193">
        <v>-2493939.7902506897</v>
      </c>
      <c r="S14" s="193">
        <v>-2493939.7902506897</v>
      </c>
      <c r="T14" s="193">
        <v>-2493939.7902506897</v>
      </c>
      <c r="U14" s="193">
        <v>-2493939.7902506897</v>
      </c>
      <c r="V14" s="193">
        <v>-2425932.0870660585</v>
      </c>
      <c r="W14" s="193">
        <v>-2425932.0870660585</v>
      </c>
      <c r="X14" s="193">
        <v>-2425932.0870660585</v>
      </c>
      <c r="Y14" s="193">
        <v>-2425932.0870660585</v>
      </c>
      <c r="Z14" s="193">
        <v>-2425932.0870660585</v>
      </c>
      <c r="AA14" s="193">
        <v>111158901.60810252</v>
      </c>
    </row>
    <row r="15" spans="2:27" x14ac:dyDescent="0.2">
      <c r="B15" s="36" t="s">
        <v>134</v>
      </c>
      <c r="C15" s="36"/>
      <c r="D15" s="37"/>
      <c r="E15" s="37"/>
      <c r="F15" s="38" t="s">
        <v>22</v>
      </c>
      <c r="G15" s="192">
        <v>268160196.4192811</v>
      </c>
      <c r="H15" s="193">
        <v>0</v>
      </c>
      <c r="I15" s="193">
        <v>-2087028.8901273385</v>
      </c>
      <c r="J15" s="193">
        <v>-5217602.8736421177</v>
      </c>
      <c r="K15" s="193">
        <v>-24218953.422798436</v>
      </c>
      <c r="L15" s="193">
        <v>-42266559.028595053</v>
      </c>
      <c r="M15" s="193">
        <v>-56788147.171661317</v>
      </c>
      <c r="N15" s="193">
        <v>27136469.498365521</v>
      </c>
      <c r="O15" s="193">
        <v>369991501.56318456</v>
      </c>
      <c r="P15" s="193">
        <v>-2832701.5573499999</v>
      </c>
      <c r="Q15" s="193">
        <v>-2832701.5573499999</v>
      </c>
      <c r="R15" s="193">
        <v>-2832701.5573499999</v>
      </c>
      <c r="S15" s="193">
        <v>-2832701.5573499999</v>
      </c>
      <c r="T15" s="193">
        <v>-2832701.5573499999</v>
      </c>
      <c r="U15" s="193">
        <v>-2832701.5573499999</v>
      </c>
      <c r="V15" s="193">
        <v>-2832701.5573499999</v>
      </c>
      <c r="W15" s="193">
        <v>-2832701.5573499999</v>
      </c>
      <c r="X15" s="193">
        <v>-2832701.5573499999</v>
      </c>
      <c r="Y15" s="193">
        <v>-2832701.5573499999</v>
      </c>
      <c r="Z15" s="193">
        <v>-2832701.5573499999</v>
      </c>
      <c r="AA15" s="193">
        <v>106487200.19352859</v>
      </c>
    </row>
    <row r="16" spans="2:27" x14ac:dyDescent="0.2">
      <c r="B16" s="36" t="s">
        <v>101</v>
      </c>
      <c r="C16" s="36"/>
      <c r="D16" s="37"/>
      <c r="E16" s="37"/>
      <c r="F16" s="38" t="s">
        <v>22</v>
      </c>
      <c r="G16" s="192">
        <v>959256971.11483002</v>
      </c>
      <c r="H16" s="193" t="s">
        <v>179</v>
      </c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3"/>
      <c r="Y16" s="193"/>
      <c r="Z16" s="193"/>
      <c r="AA16" s="193"/>
    </row>
    <row r="17" spans="2:27" x14ac:dyDescent="0.2">
      <c r="B17" s="36" t="s">
        <v>102</v>
      </c>
      <c r="C17" s="36"/>
      <c r="D17" s="37"/>
      <c r="E17" s="37"/>
      <c r="F17" s="38" t="s">
        <v>22</v>
      </c>
      <c r="G17" s="192">
        <v>1006690473.2485664</v>
      </c>
      <c r="H17" s="193" t="s">
        <v>179</v>
      </c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3"/>
      <c r="Y17" s="193"/>
      <c r="Z17" s="193"/>
      <c r="AA17" s="193"/>
    </row>
    <row r="18" spans="2:27" x14ac:dyDescent="0.2">
      <c r="N18" s="66"/>
      <c r="O18" s="66"/>
      <c r="P18" s="66"/>
      <c r="Q18" s="66"/>
      <c r="R18" s="66"/>
      <c r="S18" s="66"/>
      <c r="T18" s="66"/>
      <c r="U18" s="66"/>
      <c r="V18" s="66"/>
      <c r="W18" s="66"/>
      <c r="X18" s="66"/>
      <c r="Y18" s="66"/>
      <c r="Z18" s="66"/>
      <c r="AA18" s="66"/>
    </row>
    <row r="19" spans="2:27" x14ac:dyDescent="0.2">
      <c r="I19" s="67"/>
      <c r="J19" s="67"/>
      <c r="K19" s="67"/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</row>
    <row r="20" spans="2:27" ht="15" x14ac:dyDescent="0.25">
      <c r="B20" s="69" t="s">
        <v>29</v>
      </c>
      <c r="C20" s="69"/>
      <c r="D20" s="69" t="s">
        <v>42</v>
      </c>
      <c r="E20" s="69"/>
      <c r="F20" s="70"/>
      <c r="G20" s="71"/>
      <c r="H20" s="70"/>
      <c r="I20" s="70"/>
      <c r="J20" s="70"/>
      <c r="K20" s="70"/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</row>
    <row r="21" spans="2:27" x14ac:dyDescent="0.2">
      <c r="P21" s="66"/>
      <c r="Q21" s="66"/>
      <c r="R21" s="66"/>
      <c r="S21" s="66"/>
      <c r="T21" s="66"/>
      <c r="U21" s="66"/>
      <c r="V21" s="66"/>
      <c r="W21" s="66"/>
      <c r="X21" s="66"/>
      <c r="Y21" s="66"/>
      <c r="Z21" s="66"/>
      <c r="AA21" s="66"/>
    </row>
    <row r="22" spans="2:27" ht="15" x14ac:dyDescent="0.25">
      <c r="B22" s="29" t="s">
        <v>45</v>
      </c>
      <c r="C22" s="29"/>
      <c r="D22" s="30"/>
      <c r="E22" s="30"/>
      <c r="F22" s="6"/>
      <c r="G22" s="19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</row>
    <row r="23" spans="2:27" ht="15" x14ac:dyDescent="0.25">
      <c r="B23" s="33" t="s">
        <v>21</v>
      </c>
      <c r="C23" s="33" t="s">
        <v>87</v>
      </c>
      <c r="D23" s="33" t="s">
        <v>43</v>
      </c>
      <c r="E23" s="34" t="s">
        <v>44</v>
      </c>
      <c r="F23" s="34" t="s">
        <v>13</v>
      </c>
      <c r="G23" s="35" t="s">
        <v>41</v>
      </c>
      <c r="H23" s="35">
        <v>2022</v>
      </c>
      <c r="I23" s="35">
        <v>2023</v>
      </c>
      <c r="J23" s="35">
        <v>2024</v>
      </c>
      <c r="K23" s="35">
        <v>2025</v>
      </c>
      <c r="L23" s="35">
        <v>2026</v>
      </c>
      <c r="M23" s="35">
        <v>2027</v>
      </c>
      <c r="N23" s="35">
        <v>2028</v>
      </c>
      <c r="O23" s="35">
        <v>2029</v>
      </c>
      <c r="P23" s="35">
        <v>2030</v>
      </c>
      <c r="Q23" s="35">
        <v>2031</v>
      </c>
      <c r="R23" s="35">
        <v>2032</v>
      </c>
      <c r="S23" s="35">
        <v>2033</v>
      </c>
      <c r="T23" s="35">
        <v>2034</v>
      </c>
      <c r="U23" s="35">
        <v>2035</v>
      </c>
      <c r="V23" s="35">
        <v>2036</v>
      </c>
      <c r="W23" s="35">
        <v>2037</v>
      </c>
      <c r="X23" s="35">
        <v>2038</v>
      </c>
      <c r="Y23" s="35">
        <v>2039</v>
      </c>
      <c r="Z23" s="35">
        <v>2040</v>
      </c>
      <c r="AA23" s="35">
        <v>2041</v>
      </c>
    </row>
    <row r="24" spans="2:27" x14ac:dyDescent="0.2">
      <c r="B24" s="36" t="s">
        <v>77</v>
      </c>
      <c r="C24" s="97">
        <v>1</v>
      </c>
      <c r="D24" s="36" t="s">
        <v>88</v>
      </c>
      <c r="E24" s="40">
        <v>1</v>
      </c>
      <c r="F24" s="38" t="s">
        <v>22</v>
      </c>
      <c r="G24" s="44">
        <v>-3390742.2516517923</v>
      </c>
      <c r="H24" s="39">
        <v>0</v>
      </c>
      <c r="I24" s="39">
        <v>-434808.02893453877</v>
      </c>
      <c r="J24" s="39">
        <v>-2599113.6906359796</v>
      </c>
      <c r="K24" s="39">
        <v>-3095213.0779294814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3677480.8784999996</v>
      </c>
    </row>
    <row r="25" spans="2:27" x14ac:dyDescent="0.2">
      <c r="B25" s="36" t="s">
        <v>77</v>
      </c>
      <c r="C25" s="97">
        <v>1</v>
      </c>
      <c r="D25" s="36" t="s">
        <v>89</v>
      </c>
      <c r="E25" s="40">
        <v>1</v>
      </c>
      <c r="F25" s="38" t="s">
        <v>22</v>
      </c>
      <c r="G25" s="44">
        <v>-22158428.969588496</v>
      </c>
      <c r="H25" s="39">
        <v>0</v>
      </c>
      <c r="I25" s="39">
        <v>-349642.19622909452</v>
      </c>
      <c r="J25" s="39">
        <v>-985330.46175150201</v>
      </c>
      <c r="K25" s="39">
        <v>-36877289.014519408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20743799.193642855</v>
      </c>
    </row>
    <row r="26" spans="2:27" x14ac:dyDescent="0.2">
      <c r="B26" s="36" t="s">
        <v>77</v>
      </c>
      <c r="C26" s="97">
        <v>1</v>
      </c>
      <c r="D26" s="36" t="s">
        <v>180</v>
      </c>
      <c r="E26" s="40">
        <v>1</v>
      </c>
      <c r="F26" s="38" t="s">
        <v>22</v>
      </c>
      <c r="G26" s="44">
        <v>-7629220.7233308107</v>
      </c>
      <c r="H26" s="39">
        <v>0</v>
      </c>
      <c r="I26" s="39">
        <v>-952928.48752174631</v>
      </c>
      <c r="J26" s="39">
        <v>-5011712.6136858128</v>
      </c>
      <c r="K26" s="39">
        <v>-7860228.1637924407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8294921.5590000004</v>
      </c>
    </row>
    <row r="27" spans="2:27" x14ac:dyDescent="0.2">
      <c r="B27" s="36" t="s">
        <v>77</v>
      </c>
      <c r="C27" s="97">
        <v>1</v>
      </c>
      <c r="D27" s="36" t="s">
        <v>94</v>
      </c>
      <c r="E27" s="40">
        <v>1</v>
      </c>
      <c r="F27" s="38" t="s">
        <v>22</v>
      </c>
      <c r="G27" s="44">
        <v>-13751506.549624199</v>
      </c>
      <c r="H27" s="39">
        <v>0</v>
      </c>
      <c r="I27" s="39">
        <v>-141404.54591655298</v>
      </c>
      <c r="J27" s="39">
        <v>-141018.19829939536</v>
      </c>
      <c r="K27" s="39">
        <v>-402633.17209180642</v>
      </c>
      <c r="L27" s="39">
        <v>-443200.05179809965</v>
      </c>
      <c r="M27" s="39">
        <v>-20762791.020021252</v>
      </c>
      <c r="N27" s="39">
        <v>-6809330.0318728946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18040236.983999997</v>
      </c>
    </row>
    <row r="28" spans="2:27" x14ac:dyDescent="0.2">
      <c r="B28" s="36" t="s">
        <v>77</v>
      </c>
      <c r="C28" s="97">
        <v>1</v>
      </c>
      <c r="D28" s="36" t="s">
        <v>103</v>
      </c>
      <c r="E28" s="40">
        <v>1</v>
      </c>
      <c r="F28" s="38" t="s">
        <v>22</v>
      </c>
      <c r="G28" s="44">
        <v>-57532211.885083422</v>
      </c>
      <c r="H28" s="39">
        <v>0</v>
      </c>
      <c r="I28" s="39">
        <v>-680224.80058722047</v>
      </c>
      <c r="J28" s="39">
        <v>-1080606.9223814295</v>
      </c>
      <c r="K28" s="39">
        <v>-2132008.2374258759</v>
      </c>
      <c r="L28" s="39">
        <v>-73002033.177400842</v>
      </c>
      <c r="M28" s="39">
        <v>-34617388.637204632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66907357.064999998</v>
      </c>
    </row>
    <row r="29" spans="2:27" x14ac:dyDescent="0.2">
      <c r="B29" s="36" t="s">
        <v>77</v>
      </c>
      <c r="C29" s="97">
        <v>2</v>
      </c>
      <c r="D29" s="36" t="s">
        <v>181</v>
      </c>
      <c r="E29" s="40">
        <v>1</v>
      </c>
      <c r="F29" s="38" t="s">
        <v>22</v>
      </c>
      <c r="G29" s="44">
        <v>-5977975.0142022353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-785682.90483320248</v>
      </c>
      <c r="N29" s="39">
        <v>-5226312.8318373421</v>
      </c>
      <c r="O29" s="39">
        <v>-8733801.8658294566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10322058.32175</v>
      </c>
    </row>
    <row r="30" spans="2:27" x14ac:dyDescent="0.2">
      <c r="B30" s="36" t="s">
        <v>78</v>
      </c>
      <c r="C30" s="97">
        <v>1</v>
      </c>
      <c r="D30" s="36" t="s">
        <v>88</v>
      </c>
      <c r="E30" s="40">
        <v>1</v>
      </c>
      <c r="F30" s="38" t="s">
        <v>22</v>
      </c>
      <c r="G30" s="44">
        <v>-3390742.2516517923</v>
      </c>
      <c r="H30" s="39">
        <v>0</v>
      </c>
      <c r="I30" s="39">
        <v>-434808.02893453877</v>
      </c>
      <c r="J30" s="39">
        <v>-2599113.6906359796</v>
      </c>
      <c r="K30" s="39">
        <v>-3095213.0779294814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3677480.8784999996</v>
      </c>
    </row>
    <row r="31" spans="2:27" x14ac:dyDescent="0.2">
      <c r="B31" s="36" t="s">
        <v>78</v>
      </c>
      <c r="C31" s="97">
        <v>1</v>
      </c>
      <c r="D31" s="36" t="s">
        <v>89</v>
      </c>
      <c r="E31" s="40">
        <v>1</v>
      </c>
      <c r="F31" s="38" t="s">
        <v>22</v>
      </c>
      <c r="G31" s="44">
        <v>-22158428.969588496</v>
      </c>
      <c r="H31" s="39">
        <v>0</v>
      </c>
      <c r="I31" s="39">
        <v>-349642.19622909452</v>
      </c>
      <c r="J31" s="39">
        <v>-985330.46175150201</v>
      </c>
      <c r="K31" s="39">
        <v>-36877289.014519408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20743799.193642855</v>
      </c>
    </row>
    <row r="32" spans="2:27" x14ac:dyDescent="0.2">
      <c r="B32" s="36" t="s">
        <v>78</v>
      </c>
      <c r="C32" s="97">
        <v>1</v>
      </c>
      <c r="D32" s="36" t="s">
        <v>180</v>
      </c>
      <c r="E32" s="40">
        <v>1</v>
      </c>
      <c r="F32" s="38" t="s">
        <v>22</v>
      </c>
      <c r="G32" s="44">
        <v>-7629220.7233308107</v>
      </c>
      <c r="H32" s="39">
        <v>0</v>
      </c>
      <c r="I32" s="39">
        <v>-952928.48752174631</v>
      </c>
      <c r="J32" s="39">
        <v>-5011712.6136858128</v>
      </c>
      <c r="K32" s="39">
        <v>-7860228.1637924407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8294921.5590000004</v>
      </c>
    </row>
    <row r="33" spans="2:27" x14ac:dyDescent="0.2">
      <c r="B33" s="36" t="s">
        <v>78</v>
      </c>
      <c r="C33" s="97">
        <v>1</v>
      </c>
      <c r="D33" s="36" t="s">
        <v>90</v>
      </c>
      <c r="E33" s="40">
        <v>1</v>
      </c>
      <c r="F33" s="38" t="s">
        <v>22</v>
      </c>
      <c r="G33" s="44">
        <v>-15530894.561671974</v>
      </c>
      <c r="H33" s="39">
        <v>0</v>
      </c>
      <c r="I33" s="39">
        <v>-193500.96083450745</v>
      </c>
      <c r="J33" s="39">
        <v>-375370.71929627354</v>
      </c>
      <c r="K33" s="39">
        <v>-606484.28099986503</v>
      </c>
      <c r="L33" s="39">
        <v>-27525021.058869354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16400215.439999999</v>
      </c>
    </row>
    <row r="34" spans="2:27" x14ac:dyDescent="0.2">
      <c r="B34" s="36" t="s">
        <v>78</v>
      </c>
      <c r="C34" s="97">
        <v>2</v>
      </c>
      <c r="D34" s="36" t="s">
        <v>91</v>
      </c>
      <c r="E34" s="40">
        <v>1</v>
      </c>
      <c r="F34" s="38" t="s">
        <v>22</v>
      </c>
      <c r="G34" s="44">
        <v>-30218746.107395567</v>
      </c>
      <c r="H34" s="39">
        <v>0</v>
      </c>
      <c r="I34" s="39">
        <v>0</v>
      </c>
      <c r="J34" s="39">
        <v>-2181348</v>
      </c>
      <c r="K34" s="39">
        <v>-6243612</v>
      </c>
      <c r="L34" s="39">
        <v>-11186361.75</v>
      </c>
      <c r="M34" s="39">
        <v>-21309057</v>
      </c>
      <c r="N34" s="39">
        <v>-30461952.75</v>
      </c>
      <c r="O34" s="39">
        <v>-5473725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58410602.939999998</v>
      </c>
    </row>
    <row r="35" spans="2:27" x14ac:dyDescent="0.2">
      <c r="B35" s="36" t="s">
        <v>79</v>
      </c>
      <c r="C35" s="97">
        <v>1</v>
      </c>
      <c r="D35" s="36" t="s">
        <v>88</v>
      </c>
      <c r="E35" s="40">
        <v>1</v>
      </c>
      <c r="F35" s="38" t="s">
        <v>22</v>
      </c>
      <c r="G35" s="44">
        <v>-3390742.2516517923</v>
      </c>
      <c r="H35" s="39">
        <v>0</v>
      </c>
      <c r="I35" s="39">
        <v>-434808.02893453877</v>
      </c>
      <c r="J35" s="39">
        <v>-2599113.6906359796</v>
      </c>
      <c r="K35" s="39">
        <v>-3095213.0779294814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3677480.8784999996</v>
      </c>
    </row>
    <row r="36" spans="2:27" x14ac:dyDescent="0.2">
      <c r="B36" s="36" t="s">
        <v>79</v>
      </c>
      <c r="C36" s="97">
        <v>1</v>
      </c>
      <c r="D36" s="36" t="s">
        <v>92</v>
      </c>
      <c r="E36" s="40">
        <v>1</v>
      </c>
      <c r="F36" s="38" t="s">
        <v>22</v>
      </c>
      <c r="G36" s="44">
        <v>-15081609.109503668</v>
      </c>
      <c r="H36" s="39">
        <v>0</v>
      </c>
      <c r="I36" s="39">
        <v>-228577.6334819711</v>
      </c>
      <c r="J36" s="39">
        <v>-405508.80011768418</v>
      </c>
      <c r="K36" s="39">
        <v>-11616634.897279052</v>
      </c>
      <c r="L36" s="39">
        <v>-8792904.3737013079</v>
      </c>
      <c r="M36" s="39">
        <v>-13441152.958936516</v>
      </c>
      <c r="N36" s="39">
        <v>-749867.23898347199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26073637.967850003</v>
      </c>
    </row>
    <row r="37" spans="2:27" x14ac:dyDescent="0.2">
      <c r="B37" s="36" t="s">
        <v>79</v>
      </c>
      <c r="C37" s="97">
        <v>1</v>
      </c>
      <c r="D37" s="36" t="s">
        <v>104</v>
      </c>
      <c r="E37" s="40">
        <v>1</v>
      </c>
      <c r="F37" s="38" t="s">
        <v>22</v>
      </c>
      <c r="G37" s="44">
        <v>-19385270.061107434</v>
      </c>
      <c r="H37" s="39">
        <v>0</v>
      </c>
      <c r="I37" s="39">
        <v>-217555.1420935051</v>
      </c>
      <c r="J37" s="39">
        <v>-288290.28305727453</v>
      </c>
      <c r="K37" s="39">
        <v>-681876.57429969229</v>
      </c>
      <c r="L37" s="39">
        <v>-8932922.8625469059</v>
      </c>
      <c r="M37" s="39">
        <v>-28091616.795502625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22927356.994500004</v>
      </c>
    </row>
    <row r="38" spans="2:27" x14ac:dyDescent="0.2">
      <c r="B38" s="36" t="s">
        <v>79</v>
      </c>
      <c r="C38" s="97">
        <v>1</v>
      </c>
      <c r="D38" s="36" t="s">
        <v>94</v>
      </c>
      <c r="E38" s="40">
        <v>1</v>
      </c>
      <c r="F38" s="38" t="s">
        <v>22</v>
      </c>
      <c r="G38" s="44">
        <v>-13478280.064865548</v>
      </c>
      <c r="H38" s="39">
        <v>0</v>
      </c>
      <c r="I38" s="39">
        <v>-131304.22785147539</v>
      </c>
      <c r="J38" s="39">
        <v>-130945.47372370747</v>
      </c>
      <c r="K38" s="39">
        <v>-327748.05487112515</v>
      </c>
      <c r="L38" s="39">
        <v>-411542.90744902031</v>
      </c>
      <c r="M38" s="39">
        <v>-7165151.6282917494</v>
      </c>
      <c r="N38" s="39">
        <v>-20533684.742812924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18040236.993428569</v>
      </c>
    </row>
    <row r="39" spans="2:27" x14ac:dyDescent="0.2">
      <c r="B39" s="36" t="s">
        <v>79</v>
      </c>
      <c r="C39" s="97">
        <v>2</v>
      </c>
      <c r="D39" s="36" t="s">
        <v>182</v>
      </c>
      <c r="E39" s="40">
        <v>1</v>
      </c>
      <c r="F39" s="38" t="s">
        <v>22</v>
      </c>
      <c r="G39" s="44">
        <v>-5977974.8668638384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-785682.75</v>
      </c>
      <c r="N39" s="39">
        <v>-5226312.75</v>
      </c>
      <c r="O39" s="39">
        <v>-8733801.75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10322058.074999999</v>
      </c>
    </row>
    <row r="40" spans="2:27" x14ac:dyDescent="0.2">
      <c r="B40" s="36" t="s">
        <v>80</v>
      </c>
      <c r="C40" s="97">
        <v>1</v>
      </c>
      <c r="D40" s="36" t="s">
        <v>88</v>
      </c>
      <c r="E40" s="40">
        <v>1</v>
      </c>
      <c r="F40" s="38" t="s">
        <v>22</v>
      </c>
      <c r="G40" s="44">
        <v>-3390742.2516517923</v>
      </c>
      <c r="H40" s="39">
        <v>0</v>
      </c>
      <c r="I40" s="39">
        <v>-434808.02893453877</v>
      </c>
      <c r="J40" s="39">
        <v>-2599113.6906359796</v>
      </c>
      <c r="K40" s="39">
        <v>-3095213.0779294814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3677480.8784999996</v>
      </c>
    </row>
    <row r="41" spans="2:27" x14ac:dyDescent="0.2">
      <c r="B41" s="36" t="s">
        <v>80</v>
      </c>
      <c r="C41" s="97">
        <v>1</v>
      </c>
      <c r="D41" s="36" t="s">
        <v>93</v>
      </c>
      <c r="E41" s="40">
        <v>1</v>
      </c>
      <c r="F41" s="38" t="s">
        <v>22</v>
      </c>
      <c r="G41" s="44">
        <v>-19664263.706198409</v>
      </c>
      <c r="H41" s="39">
        <v>0</v>
      </c>
      <c r="I41" s="39">
        <v>-240025.50239275914</v>
      </c>
      <c r="J41" s="39">
        <v>-428638.81411167764</v>
      </c>
      <c r="K41" s="39">
        <v>-11574458.386553369</v>
      </c>
      <c r="L41" s="39">
        <v>-9220589.2508417778</v>
      </c>
      <c r="M41" s="39">
        <v>-21541154.126669981</v>
      </c>
      <c r="N41" s="39">
        <v>-3548002.4469304425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34449122.710350007</v>
      </c>
    </row>
    <row r="42" spans="2:27" x14ac:dyDescent="0.2">
      <c r="B42" s="36" t="s">
        <v>80</v>
      </c>
      <c r="C42" s="97">
        <v>1</v>
      </c>
      <c r="D42" s="36" t="s">
        <v>94</v>
      </c>
      <c r="E42" s="40">
        <v>1</v>
      </c>
      <c r="F42" s="38" t="s">
        <v>22</v>
      </c>
      <c r="G42" s="44">
        <v>-14559843.766843349</v>
      </c>
      <c r="H42" s="39">
        <v>0</v>
      </c>
      <c r="I42" s="39">
        <v>-163400.81343598804</v>
      </c>
      <c r="J42" s="39">
        <v>-216528.40612245761</v>
      </c>
      <c r="K42" s="39">
        <v>-512142.28809900326</v>
      </c>
      <c r="L42" s="39">
        <v>-6709319.022758388</v>
      </c>
      <c r="M42" s="39">
        <v>-21098986.504584163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17220226.221000001</v>
      </c>
    </row>
    <row r="43" spans="2:27" x14ac:dyDescent="0.2">
      <c r="B43" s="36" t="s">
        <v>80</v>
      </c>
      <c r="C43" s="97">
        <v>2</v>
      </c>
      <c r="D43" s="36" t="s">
        <v>182</v>
      </c>
      <c r="E43" s="40">
        <v>1</v>
      </c>
      <c r="F43" s="38" t="s">
        <v>22</v>
      </c>
      <c r="G43" s="44">
        <v>-5977974.8668638384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-785682.75</v>
      </c>
      <c r="N43" s="39">
        <v>-5226312.75</v>
      </c>
      <c r="O43" s="39">
        <v>-8733801.75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10322058.074999999</v>
      </c>
    </row>
    <row r="44" spans="2:27" x14ac:dyDescent="0.2">
      <c r="B44" s="36" t="s">
        <v>81</v>
      </c>
      <c r="C44" s="97">
        <v>1</v>
      </c>
      <c r="D44" s="36" t="s">
        <v>88</v>
      </c>
      <c r="E44" s="40">
        <v>1</v>
      </c>
      <c r="F44" s="38" t="s">
        <v>22</v>
      </c>
      <c r="G44" s="44">
        <v>-3390742.2516517923</v>
      </c>
      <c r="H44" s="39">
        <v>0</v>
      </c>
      <c r="I44" s="39">
        <v>-434808.02893453877</v>
      </c>
      <c r="J44" s="39">
        <v>-2599113.6906359796</v>
      </c>
      <c r="K44" s="39">
        <v>-3095213.0779294814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3677480.8784999996</v>
      </c>
    </row>
    <row r="45" spans="2:27" x14ac:dyDescent="0.2">
      <c r="B45" s="36" t="s">
        <v>81</v>
      </c>
      <c r="C45" s="97">
        <v>1</v>
      </c>
      <c r="D45" s="36" t="s">
        <v>92</v>
      </c>
      <c r="E45" s="40">
        <v>1</v>
      </c>
      <c r="F45" s="38" t="s">
        <v>22</v>
      </c>
      <c r="G45" s="44">
        <v>-15076552.471379753</v>
      </c>
      <c r="H45" s="39">
        <v>0</v>
      </c>
      <c r="I45" s="39">
        <v>-224805.55144721779</v>
      </c>
      <c r="J45" s="39">
        <v>-397771.12299288885</v>
      </c>
      <c r="K45" s="39">
        <v>-11552840.507311612</v>
      </c>
      <c r="L45" s="39">
        <v>-8728524.8232668675</v>
      </c>
      <c r="M45" s="39">
        <v>-13559915.014409574</v>
      </c>
      <c r="N45" s="39">
        <v>-770788.88307183888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26073637.967849996</v>
      </c>
    </row>
    <row r="46" spans="2:27" x14ac:dyDescent="0.2">
      <c r="B46" s="36" t="s">
        <v>81</v>
      </c>
      <c r="C46" s="97">
        <v>1</v>
      </c>
      <c r="D46" s="36" t="s">
        <v>95</v>
      </c>
      <c r="E46" s="40">
        <v>1</v>
      </c>
      <c r="F46" s="38" t="s">
        <v>22</v>
      </c>
      <c r="G46" s="44">
        <v>-19385270.061107434</v>
      </c>
      <c r="H46" s="39">
        <v>0</v>
      </c>
      <c r="I46" s="39">
        <v>-217555.1420935051</v>
      </c>
      <c r="J46" s="39">
        <v>-288290.28305727453</v>
      </c>
      <c r="K46" s="39">
        <v>-681876.57429969229</v>
      </c>
      <c r="L46" s="39">
        <v>-8932922.8625469059</v>
      </c>
      <c r="M46" s="39">
        <v>-28091616.795502625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22927356.994500004</v>
      </c>
    </row>
    <row r="47" spans="2:27" x14ac:dyDescent="0.2">
      <c r="B47" s="36" t="s">
        <v>81</v>
      </c>
      <c r="C47" s="97">
        <v>2</v>
      </c>
      <c r="D47" s="36" t="s">
        <v>96</v>
      </c>
      <c r="E47" s="40">
        <v>1</v>
      </c>
      <c r="F47" s="38" t="s">
        <v>22</v>
      </c>
      <c r="G47" s="44">
        <v>-19834259.070558932</v>
      </c>
      <c r="H47" s="39">
        <v>0</v>
      </c>
      <c r="I47" s="39">
        <v>0</v>
      </c>
      <c r="J47" s="39">
        <v>-1545941.25</v>
      </c>
      <c r="K47" s="39">
        <v>-4406066.25</v>
      </c>
      <c r="L47" s="39">
        <v>-8259471</v>
      </c>
      <c r="M47" s="39">
        <v>-10445379.75</v>
      </c>
      <c r="N47" s="39">
        <v>-24542062.5</v>
      </c>
      <c r="O47" s="39">
        <v>-1135153.5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38253896.43</v>
      </c>
    </row>
    <row r="48" spans="2:27" x14ac:dyDescent="0.2">
      <c r="B48" s="36" t="s">
        <v>82</v>
      </c>
      <c r="C48" s="97">
        <v>1</v>
      </c>
      <c r="D48" s="36" t="s">
        <v>88</v>
      </c>
      <c r="E48" s="40">
        <v>1</v>
      </c>
      <c r="F48" s="38" t="s">
        <v>22</v>
      </c>
      <c r="G48" s="44">
        <v>-3390742.2516517923</v>
      </c>
      <c r="H48" s="39">
        <v>0</v>
      </c>
      <c r="I48" s="39">
        <v>-434808.02893453877</v>
      </c>
      <c r="J48" s="39">
        <v>-2599113.6906359796</v>
      </c>
      <c r="K48" s="39">
        <v>-3095213.0779294814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3677480.8784999996</v>
      </c>
    </row>
    <row r="49" spans="2:27" x14ac:dyDescent="0.2">
      <c r="B49" s="36" t="s">
        <v>82</v>
      </c>
      <c r="C49" s="97">
        <v>1</v>
      </c>
      <c r="D49" s="36" t="s">
        <v>97</v>
      </c>
      <c r="E49" s="40">
        <v>1</v>
      </c>
      <c r="F49" s="38" t="s">
        <v>22</v>
      </c>
      <c r="G49" s="44">
        <v>-39799522.905687645</v>
      </c>
      <c r="H49" s="39">
        <v>0</v>
      </c>
      <c r="I49" s="39">
        <v>-275708.66621232731</v>
      </c>
      <c r="J49" s="39">
        <v>-675043.52491005464</v>
      </c>
      <c r="K49" s="39">
        <v>-14552091.464044839</v>
      </c>
      <c r="L49" s="39">
        <v>-14165441.17104516</v>
      </c>
      <c r="M49" s="39">
        <v>-63266962.094457239</v>
      </c>
      <c r="N49" s="39">
        <v>-2215698.4643303752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70411699.584899992</v>
      </c>
    </row>
    <row r="50" spans="2:27" x14ac:dyDescent="0.2">
      <c r="B50" s="36" t="s">
        <v>82</v>
      </c>
      <c r="C50" s="97">
        <v>1</v>
      </c>
      <c r="D50" s="36" t="s">
        <v>104</v>
      </c>
      <c r="E50" s="40">
        <v>1</v>
      </c>
      <c r="F50" s="38" t="s">
        <v>22</v>
      </c>
      <c r="G50" s="44">
        <v>-19385270.061107434</v>
      </c>
      <c r="H50" s="39">
        <v>0</v>
      </c>
      <c r="I50" s="39">
        <v>-217555.1420935051</v>
      </c>
      <c r="J50" s="39">
        <v>-288290.28305727453</v>
      </c>
      <c r="K50" s="39">
        <v>-681876.57429969229</v>
      </c>
      <c r="L50" s="39">
        <v>-8932922.8625469059</v>
      </c>
      <c r="M50" s="39">
        <v>-28091616.795502625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22927356.994500004</v>
      </c>
    </row>
    <row r="51" spans="2:27" x14ac:dyDescent="0.2">
      <c r="B51" s="36" t="s">
        <v>82</v>
      </c>
      <c r="C51" s="97">
        <v>1</v>
      </c>
      <c r="D51" s="36" t="s">
        <v>94</v>
      </c>
      <c r="E51" s="40">
        <v>1</v>
      </c>
      <c r="F51" s="38" t="s">
        <v>22</v>
      </c>
      <c r="G51" s="44">
        <v>-14559843.766843349</v>
      </c>
      <c r="H51" s="39">
        <v>0</v>
      </c>
      <c r="I51" s="39">
        <v>-163400.81343598804</v>
      </c>
      <c r="J51" s="39">
        <v>-216528.40612245761</v>
      </c>
      <c r="K51" s="39">
        <v>-512142.28809900326</v>
      </c>
      <c r="L51" s="39">
        <v>-6709319.022758388</v>
      </c>
      <c r="M51" s="39">
        <v>-21098986.504584163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17220226.221000001</v>
      </c>
    </row>
    <row r="52" spans="2:27" x14ac:dyDescent="0.2">
      <c r="B52" s="36" t="s">
        <v>82</v>
      </c>
      <c r="C52" s="97">
        <v>2</v>
      </c>
      <c r="D52" s="36" t="s">
        <v>182</v>
      </c>
      <c r="E52" s="40">
        <v>1</v>
      </c>
      <c r="F52" s="38" t="s">
        <v>22</v>
      </c>
      <c r="G52" s="44">
        <v>-5977974.8668638384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-785682.75</v>
      </c>
      <c r="N52" s="39">
        <v>-5226312.75</v>
      </c>
      <c r="O52" s="39">
        <v>-8733801.75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10322058.074999999</v>
      </c>
    </row>
    <row r="53" spans="2:27" x14ac:dyDescent="0.2">
      <c r="B53" s="36" t="s">
        <v>83</v>
      </c>
      <c r="C53" s="97">
        <v>1</v>
      </c>
      <c r="D53" s="36" t="s">
        <v>88</v>
      </c>
      <c r="E53" s="40">
        <v>1</v>
      </c>
      <c r="F53" s="38" t="s">
        <v>22</v>
      </c>
      <c r="G53" s="44">
        <v>-3390742.2516517923</v>
      </c>
      <c r="H53" s="39">
        <v>0</v>
      </c>
      <c r="I53" s="39">
        <v>-434808.02893453877</v>
      </c>
      <c r="J53" s="39">
        <v>-2599113.6906359796</v>
      </c>
      <c r="K53" s="39">
        <v>-3095213.0779294814</v>
      </c>
      <c r="L53" s="39">
        <v>0</v>
      </c>
      <c r="M53" s="39">
        <v>0</v>
      </c>
      <c r="N53" s="39">
        <v>0</v>
      </c>
      <c r="O53" s="39">
        <v>0</v>
      </c>
      <c r="P53" s="39">
        <v>0</v>
      </c>
      <c r="Q53" s="39">
        <v>0</v>
      </c>
      <c r="R53" s="39">
        <v>0</v>
      </c>
      <c r="S53" s="39">
        <v>0</v>
      </c>
      <c r="T53" s="39">
        <v>0</v>
      </c>
      <c r="U53" s="39">
        <v>0</v>
      </c>
      <c r="V53" s="39">
        <v>0</v>
      </c>
      <c r="W53" s="39">
        <v>0</v>
      </c>
      <c r="X53" s="39">
        <v>0</v>
      </c>
      <c r="Y53" s="39">
        <v>0</v>
      </c>
      <c r="Z53" s="39">
        <v>0</v>
      </c>
      <c r="AA53" s="39">
        <v>3677480.8784999996</v>
      </c>
    </row>
    <row r="54" spans="2:27" x14ac:dyDescent="0.2">
      <c r="B54" s="36" t="s">
        <v>83</v>
      </c>
      <c r="C54" s="97">
        <v>1</v>
      </c>
      <c r="D54" s="36" t="s">
        <v>98</v>
      </c>
      <c r="E54" s="40">
        <v>1</v>
      </c>
      <c r="F54" s="38" t="s">
        <v>22</v>
      </c>
      <c r="G54" s="44">
        <v>-32534231.699285638</v>
      </c>
      <c r="H54" s="39">
        <v>0</v>
      </c>
      <c r="I54" s="39">
        <v>-800175.60430295137</v>
      </c>
      <c r="J54" s="39">
        <v>-2008413.0343529738</v>
      </c>
      <c r="K54" s="39">
        <v>-17489420.379097115</v>
      </c>
      <c r="L54" s="39">
        <v>-50099652.927246965</v>
      </c>
      <c r="M54" s="39">
        <v>0</v>
      </c>
      <c r="N54" s="39">
        <v>0</v>
      </c>
      <c r="O54" s="39">
        <v>0</v>
      </c>
      <c r="P54" s="39">
        <v>0</v>
      </c>
      <c r="Q54" s="39">
        <v>0</v>
      </c>
      <c r="R54" s="39">
        <v>0</v>
      </c>
      <c r="S54" s="39">
        <v>0</v>
      </c>
      <c r="T54" s="39">
        <v>0</v>
      </c>
      <c r="U54" s="39">
        <v>0</v>
      </c>
      <c r="V54" s="39">
        <v>0</v>
      </c>
      <c r="W54" s="39">
        <v>0</v>
      </c>
      <c r="X54" s="39">
        <v>0</v>
      </c>
      <c r="Y54" s="39">
        <v>0</v>
      </c>
      <c r="Z54" s="39">
        <v>0</v>
      </c>
      <c r="AA54" s="39">
        <v>49278363.36150001</v>
      </c>
    </row>
    <row r="55" spans="2:27" x14ac:dyDescent="0.2">
      <c r="B55" s="36" t="s">
        <v>83</v>
      </c>
      <c r="C55" s="97">
        <v>1</v>
      </c>
      <c r="D55" s="36" t="s">
        <v>94</v>
      </c>
      <c r="E55" s="40">
        <v>1</v>
      </c>
      <c r="F55" s="38" t="s">
        <v>22</v>
      </c>
      <c r="G55" s="44">
        <v>-14620432.351440731</v>
      </c>
      <c r="H55" s="39">
        <v>0</v>
      </c>
      <c r="I55" s="39">
        <v>-167114.46758344746</v>
      </c>
      <c r="J55" s="39">
        <v>-236125.83104965897</v>
      </c>
      <c r="K55" s="39">
        <v>-523781.87939313415</v>
      </c>
      <c r="L55" s="39">
        <v>-9644044.1861461774</v>
      </c>
      <c r="M55" s="39">
        <v>-18129310.663327582</v>
      </c>
      <c r="N55" s="39">
        <v>0</v>
      </c>
      <c r="O55" s="39">
        <v>0</v>
      </c>
      <c r="P55" s="39">
        <v>0</v>
      </c>
      <c r="Q55" s="39">
        <v>0</v>
      </c>
      <c r="R55" s="39">
        <v>0</v>
      </c>
      <c r="S55" s="39">
        <v>0</v>
      </c>
      <c r="T55" s="39">
        <v>0</v>
      </c>
      <c r="U55" s="39">
        <v>0</v>
      </c>
      <c r="V55" s="39">
        <v>0</v>
      </c>
      <c r="W55" s="39">
        <v>0</v>
      </c>
      <c r="X55" s="39">
        <v>0</v>
      </c>
      <c r="Y55" s="39">
        <v>0</v>
      </c>
      <c r="Z55" s="39">
        <v>0</v>
      </c>
      <c r="AA55" s="39">
        <v>17220226.216499999</v>
      </c>
    </row>
    <row r="56" spans="2:27" x14ac:dyDescent="0.2">
      <c r="B56" s="36" t="s">
        <v>83</v>
      </c>
      <c r="C56" s="97">
        <v>2</v>
      </c>
      <c r="D56" s="36" t="s">
        <v>183</v>
      </c>
      <c r="E56" s="40">
        <v>1</v>
      </c>
      <c r="F56" s="38" t="s">
        <v>22</v>
      </c>
      <c r="G56" s="44">
        <v>-5977974.8668638384</v>
      </c>
      <c r="H56" s="39">
        <v>0</v>
      </c>
      <c r="I56" s="39">
        <v>0</v>
      </c>
      <c r="J56" s="39">
        <v>0</v>
      </c>
      <c r="K56" s="39">
        <v>0</v>
      </c>
      <c r="L56" s="39">
        <v>0</v>
      </c>
      <c r="M56" s="39">
        <v>-785682.75</v>
      </c>
      <c r="N56" s="39">
        <v>-5226312.75</v>
      </c>
      <c r="O56" s="39">
        <v>-8733801.75</v>
      </c>
      <c r="P56" s="39">
        <v>0</v>
      </c>
      <c r="Q56" s="39">
        <v>0</v>
      </c>
      <c r="R56" s="39">
        <v>0</v>
      </c>
      <c r="S56" s="39">
        <v>0</v>
      </c>
      <c r="T56" s="39">
        <v>0</v>
      </c>
      <c r="U56" s="39">
        <v>0</v>
      </c>
      <c r="V56" s="39">
        <v>0</v>
      </c>
      <c r="W56" s="39">
        <v>0</v>
      </c>
      <c r="X56" s="39">
        <v>0</v>
      </c>
      <c r="Y56" s="39">
        <v>0</v>
      </c>
      <c r="Z56" s="39">
        <v>0</v>
      </c>
      <c r="AA56" s="39">
        <v>10322058.074999999</v>
      </c>
    </row>
    <row r="57" spans="2:27" x14ac:dyDescent="0.2">
      <c r="B57" s="36" t="s">
        <v>84</v>
      </c>
      <c r="C57" s="97">
        <v>1</v>
      </c>
      <c r="D57" s="36" t="s">
        <v>88</v>
      </c>
      <c r="E57" s="40">
        <v>1</v>
      </c>
      <c r="F57" s="38" t="s">
        <v>22</v>
      </c>
      <c r="G57" s="44">
        <v>-3390742.2516517923</v>
      </c>
      <c r="H57" s="39">
        <v>0</v>
      </c>
      <c r="I57" s="39">
        <v>-434808.02893453877</v>
      </c>
      <c r="J57" s="39">
        <v>-2599113.6906359796</v>
      </c>
      <c r="K57" s="39">
        <v>-3095213.0779294814</v>
      </c>
      <c r="L57" s="39">
        <v>0</v>
      </c>
      <c r="M57" s="39">
        <v>0</v>
      </c>
      <c r="N57" s="39">
        <v>0</v>
      </c>
      <c r="O57" s="39">
        <v>0</v>
      </c>
      <c r="P57" s="39">
        <v>0</v>
      </c>
      <c r="Q57" s="39">
        <v>0</v>
      </c>
      <c r="R57" s="39">
        <v>0</v>
      </c>
      <c r="S57" s="39">
        <v>0</v>
      </c>
      <c r="T57" s="39">
        <v>0</v>
      </c>
      <c r="U57" s="39">
        <v>0</v>
      </c>
      <c r="V57" s="39">
        <v>0</v>
      </c>
      <c r="W57" s="39">
        <v>0</v>
      </c>
      <c r="X57" s="39">
        <v>0</v>
      </c>
      <c r="Y57" s="39">
        <v>0</v>
      </c>
      <c r="Z57" s="39">
        <v>0</v>
      </c>
      <c r="AA57" s="39">
        <v>3677480.8784999996</v>
      </c>
    </row>
    <row r="58" spans="2:27" x14ac:dyDescent="0.2">
      <c r="B58" s="36" t="s">
        <v>84</v>
      </c>
      <c r="C58" s="97">
        <v>1</v>
      </c>
      <c r="D58" s="36" t="s">
        <v>98</v>
      </c>
      <c r="E58" s="40">
        <v>1</v>
      </c>
      <c r="F58" s="38" t="s">
        <v>22</v>
      </c>
      <c r="G58" s="44">
        <v>-32534231.699285638</v>
      </c>
      <c r="H58" s="39">
        <v>0</v>
      </c>
      <c r="I58" s="39">
        <v>-800175.60430295137</v>
      </c>
      <c r="J58" s="39">
        <v>-2008413.0343529738</v>
      </c>
      <c r="K58" s="39">
        <v>-17489420.379097115</v>
      </c>
      <c r="L58" s="39">
        <v>-50099652.927246965</v>
      </c>
      <c r="M58" s="39">
        <v>0</v>
      </c>
      <c r="N58" s="39">
        <v>0</v>
      </c>
      <c r="O58" s="39">
        <v>0</v>
      </c>
      <c r="P58" s="39">
        <v>0</v>
      </c>
      <c r="Q58" s="39">
        <v>0</v>
      </c>
      <c r="R58" s="39">
        <v>0</v>
      </c>
      <c r="S58" s="39">
        <v>0</v>
      </c>
      <c r="T58" s="39">
        <v>0</v>
      </c>
      <c r="U58" s="39">
        <v>0</v>
      </c>
      <c r="V58" s="39">
        <v>0</v>
      </c>
      <c r="W58" s="39">
        <v>0</v>
      </c>
      <c r="X58" s="39">
        <v>0</v>
      </c>
      <c r="Y58" s="39">
        <v>0</v>
      </c>
      <c r="Z58" s="39">
        <v>0</v>
      </c>
      <c r="AA58" s="39">
        <v>49278363.36150001</v>
      </c>
    </row>
    <row r="59" spans="2:27" x14ac:dyDescent="0.2">
      <c r="B59" s="36" t="s">
        <v>84</v>
      </c>
      <c r="C59" s="97">
        <v>1</v>
      </c>
      <c r="D59" s="36" t="s">
        <v>94</v>
      </c>
      <c r="E59" s="40">
        <v>1</v>
      </c>
      <c r="F59" s="38" t="s">
        <v>22</v>
      </c>
      <c r="G59" s="44">
        <v>-14620432.351440731</v>
      </c>
      <c r="H59" s="39">
        <v>0</v>
      </c>
      <c r="I59" s="39">
        <v>-167114.46758344746</v>
      </c>
      <c r="J59" s="39">
        <v>-236125.83104965897</v>
      </c>
      <c r="K59" s="39">
        <v>-523781.87939313415</v>
      </c>
      <c r="L59" s="39">
        <v>-9644044.1861461774</v>
      </c>
      <c r="M59" s="39">
        <v>-18129310.663327582</v>
      </c>
      <c r="N59" s="39">
        <v>0</v>
      </c>
      <c r="O59" s="39">
        <v>0</v>
      </c>
      <c r="P59" s="39">
        <v>0</v>
      </c>
      <c r="Q59" s="39">
        <v>0</v>
      </c>
      <c r="R59" s="39">
        <v>0</v>
      </c>
      <c r="S59" s="39">
        <v>0</v>
      </c>
      <c r="T59" s="39">
        <v>0</v>
      </c>
      <c r="U59" s="39">
        <v>0</v>
      </c>
      <c r="V59" s="39">
        <v>0</v>
      </c>
      <c r="W59" s="39">
        <v>0</v>
      </c>
      <c r="X59" s="39">
        <v>0</v>
      </c>
      <c r="Y59" s="39">
        <v>0</v>
      </c>
      <c r="Z59" s="39">
        <v>0</v>
      </c>
      <c r="AA59" s="39">
        <v>17220226.216499999</v>
      </c>
    </row>
    <row r="60" spans="2:27" x14ac:dyDescent="0.2">
      <c r="B60" s="36" t="s">
        <v>84</v>
      </c>
      <c r="C60" s="97">
        <v>2</v>
      </c>
      <c r="D60" s="36" t="s">
        <v>99</v>
      </c>
      <c r="E60" s="40">
        <v>1</v>
      </c>
      <c r="F60" s="38" t="s">
        <v>22</v>
      </c>
      <c r="G60" s="44">
        <v>-49542397.030124076</v>
      </c>
      <c r="H60" s="39">
        <v>0</v>
      </c>
      <c r="I60" s="39">
        <v>0</v>
      </c>
      <c r="J60" s="39">
        <v>0</v>
      </c>
      <c r="K60" s="39">
        <v>0</v>
      </c>
      <c r="L60" s="39">
        <v>-2786625.75</v>
      </c>
      <c r="M60" s="39">
        <v>-17998471.5</v>
      </c>
      <c r="N60" s="39">
        <v>-43893207.75</v>
      </c>
      <c r="O60" s="39">
        <v>-1277340.75</v>
      </c>
      <c r="P60" s="39">
        <v>0</v>
      </c>
      <c r="Q60" s="39">
        <v>0</v>
      </c>
      <c r="R60" s="39">
        <v>0</v>
      </c>
      <c r="S60" s="39">
        <v>0</v>
      </c>
      <c r="T60" s="39">
        <v>0</v>
      </c>
      <c r="U60" s="39">
        <v>0</v>
      </c>
      <c r="V60" s="39">
        <v>0</v>
      </c>
      <c r="W60" s="39">
        <v>0</v>
      </c>
      <c r="X60" s="39">
        <v>0</v>
      </c>
      <c r="Y60" s="39">
        <v>0</v>
      </c>
      <c r="Z60" s="39">
        <v>0</v>
      </c>
      <c r="AA60" s="39">
        <v>13191129.150000006</v>
      </c>
    </row>
    <row r="61" spans="2:27" x14ac:dyDescent="0.2">
      <c r="B61" s="36" t="s">
        <v>85</v>
      </c>
      <c r="C61" s="97">
        <v>1</v>
      </c>
      <c r="D61" s="36" t="s">
        <v>88</v>
      </c>
      <c r="E61" s="40">
        <v>1</v>
      </c>
      <c r="F61" s="38" t="s">
        <v>22</v>
      </c>
      <c r="G61" s="44">
        <v>-3390742.2516517923</v>
      </c>
      <c r="H61" s="39">
        <v>0</v>
      </c>
      <c r="I61" s="39">
        <v>-434808.02893453877</v>
      </c>
      <c r="J61" s="39">
        <v>-2599113.6906359796</v>
      </c>
      <c r="K61" s="39">
        <v>-3095213.0779294814</v>
      </c>
      <c r="L61" s="39">
        <v>0</v>
      </c>
      <c r="M61" s="39">
        <v>0</v>
      </c>
      <c r="N61" s="39">
        <v>0</v>
      </c>
      <c r="O61" s="39">
        <v>0</v>
      </c>
      <c r="P61" s="39">
        <v>0</v>
      </c>
      <c r="Q61" s="39">
        <v>0</v>
      </c>
      <c r="R61" s="39">
        <v>0</v>
      </c>
      <c r="S61" s="39">
        <v>0</v>
      </c>
      <c r="T61" s="39">
        <v>0</v>
      </c>
      <c r="U61" s="39">
        <v>0</v>
      </c>
      <c r="V61" s="39">
        <v>0</v>
      </c>
      <c r="W61" s="39">
        <v>0</v>
      </c>
      <c r="X61" s="39">
        <v>0</v>
      </c>
      <c r="Y61" s="39">
        <v>0</v>
      </c>
      <c r="Z61" s="39">
        <v>0</v>
      </c>
      <c r="AA61" s="39">
        <v>3677480.8784999996</v>
      </c>
    </row>
    <row r="62" spans="2:27" x14ac:dyDescent="0.2">
      <c r="B62" s="36" t="s">
        <v>85</v>
      </c>
      <c r="C62" s="97">
        <v>1</v>
      </c>
      <c r="D62" s="36" t="s">
        <v>98</v>
      </c>
      <c r="E62" s="40">
        <v>1</v>
      </c>
      <c r="F62" s="38" t="s">
        <v>22</v>
      </c>
      <c r="G62" s="44">
        <v>-32406392.79616683</v>
      </c>
      <c r="H62" s="39">
        <v>0</v>
      </c>
      <c r="I62" s="39">
        <v>-779588.74735059717</v>
      </c>
      <c r="J62" s="39">
        <v>-1846755.4839476021</v>
      </c>
      <c r="K62" s="39">
        <v>-11618086.440990146</v>
      </c>
      <c r="L62" s="39">
        <v>-56153231.257711664</v>
      </c>
      <c r="M62" s="39">
        <v>0</v>
      </c>
      <c r="N62" s="39">
        <v>0</v>
      </c>
      <c r="O62" s="39">
        <v>0</v>
      </c>
      <c r="P62" s="39">
        <v>0</v>
      </c>
      <c r="Q62" s="39">
        <v>0</v>
      </c>
      <c r="R62" s="39">
        <v>0</v>
      </c>
      <c r="S62" s="39">
        <v>0</v>
      </c>
      <c r="T62" s="39">
        <v>0</v>
      </c>
      <c r="U62" s="39">
        <v>0</v>
      </c>
      <c r="V62" s="39">
        <v>0</v>
      </c>
      <c r="W62" s="39">
        <v>0</v>
      </c>
      <c r="X62" s="39">
        <v>0</v>
      </c>
      <c r="Y62" s="39">
        <v>0</v>
      </c>
      <c r="Z62" s="39">
        <v>0</v>
      </c>
      <c r="AA62" s="39">
        <v>49278363.351000004</v>
      </c>
    </row>
    <row r="63" spans="2:27" x14ac:dyDescent="0.2">
      <c r="B63" s="36" t="s">
        <v>85</v>
      </c>
      <c r="C63" s="97">
        <v>2</v>
      </c>
      <c r="D63" s="36" t="s">
        <v>96</v>
      </c>
      <c r="E63" s="40">
        <v>1</v>
      </c>
      <c r="F63" s="38" t="s">
        <v>22</v>
      </c>
      <c r="G63" s="44">
        <v>-19834259.070558932</v>
      </c>
      <c r="H63" s="39">
        <v>0</v>
      </c>
      <c r="I63" s="39">
        <v>0</v>
      </c>
      <c r="J63" s="39">
        <v>-1545941.25</v>
      </c>
      <c r="K63" s="39">
        <v>-4406066.25</v>
      </c>
      <c r="L63" s="39">
        <v>-8259471</v>
      </c>
      <c r="M63" s="39">
        <v>-10445379.75</v>
      </c>
      <c r="N63" s="39">
        <v>-24542062.5</v>
      </c>
      <c r="O63" s="39">
        <v>-1135153.5</v>
      </c>
      <c r="P63" s="39">
        <v>0</v>
      </c>
      <c r="Q63" s="39">
        <v>0</v>
      </c>
      <c r="R63" s="39">
        <v>0</v>
      </c>
      <c r="S63" s="39">
        <v>0</v>
      </c>
      <c r="T63" s="39">
        <v>0</v>
      </c>
      <c r="U63" s="39">
        <v>0</v>
      </c>
      <c r="V63" s="39">
        <v>0</v>
      </c>
      <c r="W63" s="39">
        <v>0</v>
      </c>
      <c r="X63" s="39">
        <v>0</v>
      </c>
      <c r="Y63" s="39">
        <v>0</v>
      </c>
      <c r="Z63" s="39">
        <v>0</v>
      </c>
      <c r="AA63" s="39">
        <v>38253896.43</v>
      </c>
    </row>
    <row r="64" spans="2:27" x14ac:dyDescent="0.2">
      <c r="B64" s="36" t="s">
        <v>101</v>
      </c>
      <c r="C64" s="97">
        <v>1</v>
      </c>
      <c r="D64" s="36" t="s">
        <v>88</v>
      </c>
      <c r="E64" s="40">
        <v>1</v>
      </c>
      <c r="F64" s="38" t="s">
        <v>22</v>
      </c>
      <c r="G64" s="44">
        <v>-3390742.2516517923</v>
      </c>
      <c r="H64" s="39">
        <v>0</v>
      </c>
      <c r="I64" s="39">
        <v>-434808.02893453877</v>
      </c>
      <c r="J64" s="39">
        <v>-2599113.6906359796</v>
      </c>
      <c r="K64" s="39">
        <v>-3095213.0779294814</v>
      </c>
      <c r="L64" s="39">
        <v>0</v>
      </c>
      <c r="M64" s="39">
        <v>0</v>
      </c>
      <c r="N64" s="39">
        <v>0</v>
      </c>
      <c r="O64" s="39">
        <v>0</v>
      </c>
      <c r="P64" s="39">
        <v>0</v>
      </c>
      <c r="Q64" s="39">
        <v>0</v>
      </c>
      <c r="R64" s="39">
        <v>0</v>
      </c>
      <c r="S64" s="39">
        <v>0</v>
      </c>
      <c r="T64" s="39">
        <v>0</v>
      </c>
      <c r="U64" s="39">
        <v>0</v>
      </c>
      <c r="V64" s="39">
        <v>0</v>
      </c>
      <c r="W64" s="39">
        <v>0</v>
      </c>
      <c r="X64" s="39">
        <v>0</v>
      </c>
      <c r="Y64" s="39">
        <v>0</v>
      </c>
      <c r="Z64" s="39">
        <v>0</v>
      </c>
      <c r="AA64" s="39">
        <v>3677480.8784999996</v>
      </c>
    </row>
    <row r="65" spans="2:27" x14ac:dyDescent="0.2">
      <c r="B65" s="36" t="s">
        <v>101</v>
      </c>
      <c r="C65" s="97">
        <v>1</v>
      </c>
      <c r="D65" s="36" t="s">
        <v>184</v>
      </c>
      <c r="E65" s="40">
        <v>0</v>
      </c>
      <c r="F65" s="38" t="s">
        <v>22</v>
      </c>
      <c r="G65" s="44"/>
      <c r="H65" s="39" t="s">
        <v>179</v>
      </c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</row>
    <row r="66" spans="2:27" x14ac:dyDescent="0.2">
      <c r="B66" s="36" t="s">
        <v>101</v>
      </c>
      <c r="C66" s="97">
        <v>2</v>
      </c>
      <c r="D66" s="36" t="s">
        <v>98</v>
      </c>
      <c r="E66" s="40">
        <v>1</v>
      </c>
      <c r="F66" s="38" t="s">
        <v>22</v>
      </c>
      <c r="G66" s="44">
        <v>-25598400.610723868</v>
      </c>
      <c r="H66" s="39">
        <v>0</v>
      </c>
      <c r="I66" s="39">
        <v>0</v>
      </c>
      <c r="J66" s="39">
        <v>0</v>
      </c>
      <c r="K66" s="39">
        <v>0</v>
      </c>
      <c r="L66" s="39">
        <v>-800175.60430295137</v>
      </c>
      <c r="M66" s="39">
        <v>-2008413.0343529738</v>
      </c>
      <c r="N66" s="39">
        <v>-17489420.379097115</v>
      </c>
      <c r="O66" s="39">
        <v>-50099652.927246965</v>
      </c>
      <c r="P66" s="39">
        <v>0</v>
      </c>
      <c r="Q66" s="39">
        <v>0</v>
      </c>
      <c r="R66" s="39">
        <v>0</v>
      </c>
      <c r="S66" s="39">
        <v>0</v>
      </c>
      <c r="T66" s="39">
        <v>0</v>
      </c>
      <c r="U66" s="39">
        <v>0</v>
      </c>
      <c r="V66" s="39">
        <v>0</v>
      </c>
      <c r="W66" s="39">
        <v>0</v>
      </c>
      <c r="X66" s="39">
        <v>0</v>
      </c>
      <c r="Y66" s="39">
        <v>0</v>
      </c>
      <c r="Z66" s="39">
        <v>0</v>
      </c>
      <c r="AA66" s="39">
        <v>53502223.078200012</v>
      </c>
    </row>
    <row r="67" spans="2:27" x14ac:dyDescent="0.2">
      <c r="B67" s="36" t="s">
        <v>101</v>
      </c>
      <c r="C67" s="97">
        <v>2</v>
      </c>
      <c r="D67" s="36" t="s">
        <v>94</v>
      </c>
      <c r="E67" s="40">
        <v>1</v>
      </c>
      <c r="F67" s="38" t="s">
        <v>22</v>
      </c>
      <c r="G67" s="44">
        <v>-12422239.666876793</v>
      </c>
      <c r="H67" s="39">
        <v>0</v>
      </c>
      <c r="I67" s="39">
        <v>0</v>
      </c>
      <c r="J67" s="39">
        <v>0</v>
      </c>
      <c r="K67" s="39">
        <v>-167114.46758344746</v>
      </c>
      <c r="L67" s="39">
        <v>-236125.83104965897</v>
      </c>
      <c r="M67" s="39">
        <v>-523781.87939313415</v>
      </c>
      <c r="N67" s="39">
        <v>-9644044.1861461774</v>
      </c>
      <c r="O67" s="39">
        <v>-18129310.663327582</v>
      </c>
      <c r="P67" s="39">
        <v>0</v>
      </c>
      <c r="Q67" s="39">
        <v>0</v>
      </c>
      <c r="R67" s="39">
        <v>0</v>
      </c>
      <c r="S67" s="39">
        <v>0</v>
      </c>
      <c r="T67" s="39">
        <v>0</v>
      </c>
      <c r="U67" s="39">
        <v>0</v>
      </c>
      <c r="V67" s="39">
        <v>0</v>
      </c>
      <c r="W67" s="39">
        <v>0</v>
      </c>
      <c r="X67" s="39">
        <v>0</v>
      </c>
      <c r="Y67" s="39">
        <v>0</v>
      </c>
      <c r="Z67" s="39">
        <v>0</v>
      </c>
      <c r="AA67" s="39">
        <v>18860247.760928571</v>
      </c>
    </row>
    <row r="68" spans="2:27" x14ac:dyDescent="0.2">
      <c r="B68" s="36" t="s">
        <v>102</v>
      </c>
      <c r="C68" s="97">
        <v>1</v>
      </c>
      <c r="D68" s="36" t="s">
        <v>88</v>
      </c>
      <c r="E68" s="40">
        <v>1</v>
      </c>
      <c r="F68" s="38" t="s">
        <v>22</v>
      </c>
      <c r="G68" s="44">
        <v>-3390742.2516517923</v>
      </c>
      <c r="H68" s="39">
        <v>0</v>
      </c>
      <c r="I68" s="39">
        <v>-434808.02893453877</v>
      </c>
      <c r="J68" s="39">
        <v>-2599113.6906359796</v>
      </c>
      <c r="K68" s="39">
        <v>-3095213.0779294814</v>
      </c>
      <c r="L68" s="39">
        <v>0</v>
      </c>
      <c r="M68" s="39">
        <v>0</v>
      </c>
      <c r="N68" s="39">
        <v>0</v>
      </c>
      <c r="O68" s="39">
        <v>0</v>
      </c>
      <c r="P68" s="39">
        <v>0</v>
      </c>
      <c r="Q68" s="39">
        <v>0</v>
      </c>
      <c r="R68" s="39">
        <v>0</v>
      </c>
      <c r="S68" s="39">
        <v>0</v>
      </c>
      <c r="T68" s="39">
        <v>0</v>
      </c>
      <c r="U68" s="39">
        <v>0</v>
      </c>
      <c r="V68" s="39">
        <v>0</v>
      </c>
      <c r="W68" s="39">
        <v>0</v>
      </c>
      <c r="X68" s="39">
        <v>0</v>
      </c>
      <c r="Y68" s="39">
        <v>0</v>
      </c>
      <c r="Z68" s="39">
        <v>0</v>
      </c>
      <c r="AA68" s="39">
        <v>3677480.8784999996</v>
      </c>
    </row>
    <row r="69" spans="2:27" x14ac:dyDescent="0.2">
      <c r="B69" s="36" t="s">
        <v>102</v>
      </c>
      <c r="C69" s="97">
        <v>1</v>
      </c>
      <c r="D69" s="36" t="s">
        <v>184</v>
      </c>
      <c r="E69" s="40">
        <v>0</v>
      </c>
      <c r="F69" s="38" t="s">
        <v>22</v>
      </c>
      <c r="G69" s="44"/>
      <c r="H69" s="39" t="s">
        <v>179</v>
      </c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</row>
    <row r="70" spans="2:27" x14ac:dyDescent="0.2">
      <c r="B70" s="36" t="s">
        <v>102</v>
      </c>
      <c r="C70" s="97">
        <v>2</v>
      </c>
      <c r="D70" s="36" t="s">
        <v>98</v>
      </c>
      <c r="E70" s="40">
        <v>1</v>
      </c>
      <c r="F70" s="38" t="s">
        <v>22</v>
      </c>
      <c r="G70" s="44">
        <v>-25598400.610723868</v>
      </c>
      <c r="H70" s="39">
        <v>0</v>
      </c>
      <c r="I70" s="39">
        <v>0</v>
      </c>
      <c r="J70" s="39">
        <v>0</v>
      </c>
      <c r="K70" s="39">
        <v>0</v>
      </c>
      <c r="L70" s="39">
        <v>-800175.60430295137</v>
      </c>
      <c r="M70" s="39">
        <v>-2008413.0343529738</v>
      </c>
      <c r="N70" s="39">
        <v>-17489420.379097115</v>
      </c>
      <c r="O70" s="39">
        <v>-50099652.927246965</v>
      </c>
      <c r="P70" s="39">
        <v>0</v>
      </c>
      <c r="Q70" s="39">
        <v>0</v>
      </c>
      <c r="R70" s="39">
        <v>0</v>
      </c>
      <c r="S70" s="39">
        <v>0</v>
      </c>
      <c r="T70" s="39">
        <v>0</v>
      </c>
      <c r="U70" s="39">
        <v>0</v>
      </c>
      <c r="V70" s="39">
        <v>0</v>
      </c>
      <c r="W70" s="39">
        <v>0</v>
      </c>
      <c r="X70" s="39">
        <v>0</v>
      </c>
      <c r="Y70" s="39">
        <v>0</v>
      </c>
      <c r="Z70" s="39">
        <v>0</v>
      </c>
      <c r="AA70" s="39">
        <v>53502223.078200012</v>
      </c>
    </row>
    <row r="71" spans="2:27" x14ac:dyDescent="0.2">
      <c r="B71" s="36" t="s">
        <v>102</v>
      </c>
      <c r="C71" s="97">
        <v>2</v>
      </c>
      <c r="D71" s="36" t="s">
        <v>94</v>
      </c>
      <c r="E71" s="40">
        <v>1</v>
      </c>
      <c r="F71" s="38" t="s">
        <v>22</v>
      </c>
      <c r="G71" s="44">
        <v>-12422239.666876793</v>
      </c>
      <c r="H71" s="39">
        <v>0</v>
      </c>
      <c r="I71" s="39">
        <v>0</v>
      </c>
      <c r="J71" s="39">
        <v>0</v>
      </c>
      <c r="K71" s="39">
        <v>-167114.46758344746</v>
      </c>
      <c r="L71" s="39">
        <v>-236125.83104965897</v>
      </c>
      <c r="M71" s="39">
        <v>-523781.87939313415</v>
      </c>
      <c r="N71" s="39">
        <v>-9644044.1861461774</v>
      </c>
      <c r="O71" s="39">
        <v>-18129310.663327582</v>
      </c>
      <c r="P71" s="39">
        <v>0</v>
      </c>
      <c r="Q71" s="39">
        <v>0</v>
      </c>
      <c r="R71" s="39">
        <v>0</v>
      </c>
      <c r="S71" s="39">
        <v>0</v>
      </c>
      <c r="T71" s="39">
        <v>0</v>
      </c>
      <c r="U71" s="39">
        <v>0</v>
      </c>
      <c r="V71" s="39">
        <v>0</v>
      </c>
      <c r="W71" s="39">
        <v>0</v>
      </c>
      <c r="X71" s="39">
        <v>0</v>
      </c>
      <c r="Y71" s="39">
        <v>0</v>
      </c>
      <c r="Z71" s="39">
        <v>0</v>
      </c>
      <c r="AA71" s="39">
        <v>18860247.760928571</v>
      </c>
    </row>
    <row r="72" spans="2:27" x14ac:dyDescent="0.2">
      <c r="B72" s="36" t="s">
        <v>105</v>
      </c>
      <c r="C72" s="97"/>
      <c r="D72" s="36"/>
      <c r="E72" s="40"/>
      <c r="F72" s="38"/>
      <c r="G72" s="44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</row>
    <row r="73" spans="2:27" x14ac:dyDescent="0.2">
      <c r="B73" s="36" t="s">
        <v>78</v>
      </c>
      <c r="C73" s="97">
        <v>2</v>
      </c>
      <c r="D73" s="36" t="s">
        <v>91</v>
      </c>
      <c r="E73" s="40">
        <v>1</v>
      </c>
      <c r="F73" s="38" t="s">
        <v>22</v>
      </c>
      <c r="G73" s="44">
        <v>-3739885.4406424672</v>
      </c>
      <c r="H73" s="39">
        <v>0</v>
      </c>
      <c r="I73" s="39">
        <v>0</v>
      </c>
      <c r="J73" s="39">
        <v>0</v>
      </c>
      <c r="K73" s="39">
        <v>0</v>
      </c>
      <c r="L73" s="39">
        <v>0</v>
      </c>
      <c r="M73" s="39">
        <v>-9450000</v>
      </c>
      <c r="N73" s="39">
        <v>0</v>
      </c>
      <c r="O73" s="39">
        <v>0</v>
      </c>
      <c r="P73" s="39">
        <v>0</v>
      </c>
      <c r="Q73" s="39">
        <v>0</v>
      </c>
      <c r="R73" s="39">
        <v>0</v>
      </c>
      <c r="S73" s="39">
        <v>0</v>
      </c>
      <c r="T73" s="39">
        <v>0</v>
      </c>
      <c r="U73" s="39">
        <v>0</v>
      </c>
      <c r="V73" s="39">
        <v>0</v>
      </c>
      <c r="W73" s="39">
        <v>0</v>
      </c>
      <c r="X73" s="39">
        <v>0</v>
      </c>
      <c r="Y73" s="39">
        <v>0</v>
      </c>
      <c r="Z73" s="39">
        <v>0</v>
      </c>
      <c r="AA73" s="39">
        <v>7182000</v>
      </c>
    </row>
    <row r="74" spans="2:27" x14ac:dyDescent="0.2">
      <c r="B74" s="36" t="s">
        <v>79</v>
      </c>
      <c r="C74" s="97">
        <v>1</v>
      </c>
      <c r="D74" s="36" t="s">
        <v>92</v>
      </c>
      <c r="E74" s="40">
        <v>1</v>
      </c>
      <c r="F74" s="38" t="s">
        <v>22</v>
      </c>
      <c r="G74" s="44">
        <v>-2605447.0726201022</v>
      </c>
      <c r="H74" s="39">
        <v>0</v>
      </c>
      <c r="I74" s="39">
        <v>0</v>
      </c>
      <c r="J74" s="39">
        <v>0</v>
      </c>
      <c r="K74" s="39">
        <v>0</v>
      </c>
      <c r="L74" s="39">
        <v>-6075000</v>
      </c>
      <c r="M74" s="39">
        <v>0</v>
      </c>
      <c r="N74" s="39">
        <v>0</v>
      </c>
      <c r="O74" s="39">
        <v>0</v>
      </c>
      <c r="P74" s="39">
        <v>0</v>
      </c>
      <c r="Q74" s="39">
        <v>0</v>
      </c>
      <c r="R74" s="39">
        <v>0</v>
      </c>
      <c r="S74" s="39">
        <v>0</v>
      </c>
      <c r="T74" s="39">
        <v>0</v>
      </c>
      <c r="U74" s="39">
        <v>0</v>
      </c>
      <c r="V74" s="39">
        <v>0</v>
      </c>
      <c r="W74" s="39">
        <v>0</v>
      </c>
      <c r="X74" s="39">
        <v>0</v>
      </c>
      <c r="Y74" s="39">
        <v>0</v>
      </c>
      <c r="Z74" s="39">
        <v>0</v>
      </c>
      <c r="AA74" s="39">
        <v>4495500</v>
      </c>
    </row>
    <row r="75" spans="2:27" x14ac:dyDescent="0.2">
      <c r="B75" s="36" t="s">
        <v>80</v>
      </c>
      <c r="C75" s="97">
        <v>1</v>
      </c>
      <c r="D75" s="36" t="s">
        <v>93</v>
      </c>
      <c r="E75" s="40">
        <v>1</v>
      </c>
      <c r="F75" s="38" t="s">
        <v>22</v>
      </c>
      <c r="G75" s="44">
        <v>-2605447.0726201022</v>
      </c>
      <c r="H75" s="39">
        <v>0</v>
      </c>
      <c r="I75" s="39">
        <v>0</v>
      </c>
      <c r="J75" s="39">
        <v>0</v>
      </c>
      <c r="K75" s="39">
        <v>0</v>
      </c>
      <c r="L75" s="39">
        <v>-6075000</v>
      </c>
      <c r="M75" s="39">
        <v>0</v>
      </c>
      <c r="N75" s="39">
        <v>0</v>
      </c>
      <c r="O75" s="39">
        <v>0</v>
      </c>
      <c r="P75" s="39">
        <v>0</v>
      </c>
      <c r="Q75" s="39">
        <v>0</v>
      </c>
      <c r="R75" s="39">
        <v>0</v>
      </c>
      <c r="S75" s="39">
        <v>0</v>
      </c>
      <c r="T75" s="39">
        <v>0</v>
      </c>
      <c r="U75" s="39">
        <v>0</v>
      </c>
      <c r="V75" s="39">
        <v>0</v>
      </c>
      <c r="W75" s="39">
        <v>0</v>
      </c>
      <c r="X75" s="39">
        <v>0</v>
      </c>
      <c r="Y75" s="39">
        <v>0</v>
      </c>
      <c r="Z75" s="39">
        <v>0</v>
      </c>
      <c r="AA75" s="39">
        <v>4495500</v>
      </c>
    </row>
    <row r="76" spans="2:27" x14ac:dyDescent="0.2">
      <c r="B76" s="36" t="s">
        <v>81</v>
      </c>
      <c r="C76" s="97">
        <v>1</v>
      </c>
      <c r="D76" s="36" t="s">
        <v>92</v>
      </c>
      <c r="E76" s="40">
        <v>1</v>
      </c>
      <c r="F76" s="38" t="s">
        <v>22</v>
      </c>
      <c r="G76" s="44">
        <v>-2605447.0726201022</v>
      </c>
      <c r="H76" s="39">
        <v>0</v>
      </c>
      <c r="I76" s="39">
        <v>0</v>
      </c>
      <c r="J76" s="39">
        <v>0</v>
      </c>
      <c r="K76" s="39">
        <v>0</v>
      </c>
      <c r="L76" s="39">
        <v>-6075000</v>
      </c>
      <c r="M76" s="39">
        <v>0</v>
      </c>
      <c r="N76" s="39">
        <v>0</v>
      </c>
      <c r="O76" s="39">
        <v>0</v>
      </c>
      <c r="P76" s="39">
        <v>0</v>
      </c>
      <c r="Q76" s="39">
        <v>0</v>
      </c>
      <c r="R76" s="39">
        <v>0</v>
      </c>
      <c r="S76" s="39">
        <v>0</v>
      </c>
      <c r="T76" s="39">
        <v>0</v>
      </c>
      <c r="U76" s="39">
        <v>0</v>
      </c>
      <c r="V76" s="39">
        <v>0</v>
      </c>
      <c r="W76" s="39">
        <v>0</v>
      </c>
      <c r="X76" s="39">
        <v>0</v>
      </c>
      <c r="Y76" s="39">
        <v>0</v>
      </c>
      <c r="Z76" s="39">
        <v>0</v>
      </c>
      <c r="AA76" s="39">
        <v>4495500</v>
      </c>
    </row>
    <row r="77" spans="2:27" x14ac:dyDescent="0.2">
      <c r="B77" s="36" t="s">
        <v>81</v>
      </c>
      <c r="C77" s="97">
        <v>2</v>
      </c>
      <c r="D77" s="36" t="s">
        <v>96</v>
      </c>
      <c r="E77" s="40">
        <v>1</v>
      </c>
      <c r="F77" s="38" t="s">
        <v>22</v>
      </c>
      <c r="G77" s="44">
        <v>-4689697.6160437269</v>
      </c>
      <c r="H77" s="39">
        <v>0</v>
      </c>
      <c r="I77" s="39">
        <v>0</v>
      </c>
      <c r="J77" s="39">
        <v>0</v>
      </c>
      <c r="K77" s="39">
        <v>0</v>
      </c>
      <c r="L77" s="39">
        <v>0</v>
      </c>
      <c r="M77" s="39">
        <v>-11850000</v>
      </c>
      <c r="N77" s="39">
        <v>0</v>
      </c>
      <c r="O77" s="39">
        <v>0</v>
      </c>
      <c r="P77" s="39">
        <v>0</v>
      </c>
      <c r="Q77" s="39">
        <v>0</v>
      </c>
      <c r="R77" s="39">
        <v>0</v>
      </c>
      <c r="S77" s="39">
        <v>0</v>
      </c>
      <c r="T77" s="39">
        <v>0</v>
      </c>
      <c r="U77" s="39">
        <v>0</v>
      </c>
      <c r="V77" s="39">
        <v>0</v>
      </c>
      <c r="W77" s="39">
        <v>0</v>
      </c>
      <c r="X77" s="39">
        <v>0</v>
      </c>
      <c r="Y77" s="39">
        <v>0</v>
      </c>
      <c r="Z77" s="39">
        <v>0</v>
      </c>
      <c r="AA77" s="39">
        <v>9006000</v>
      </c>
    </row>
    <row r="78" spans="2:27" x14ac:dyDescent="0.2">
      <c r="B78" s="36" t="s">
        <v>82</v>
      </c>
      <c r="C78" s="97">
        <v>1</v>
      </c>
      <c r="D78" s="36" t="s">
        <v>97</v>
      </c>
      <c r="E78" s="40">
        <v>1</v>
      </c>
      <c r="F78" s="38" t="s">
        <v>22</v>
      </c>
      <c r="G78" s="44">
        <v>-2605447.0726201022</v>
      </c>
      <c r="H78" s="39">
        <v>0</v>
      </c>
      <c r="I78" s="39">
        <v>0</v>
      </c>
      <c r="J78" s="39">
        <v>0</v>
      </c>
      <c r="K78" s="39">
        <v>0</v>
      </c>
      <c r="L78" s="39">
        <v>-6075000</v>
      </c>
      <c r="M78" s="39">
        <v>0</v>
      </c>
      <c r="N78" s="39">
        <v>0</v>
      </c>
      <c r="O78" s="39">
        <v>0</v>
      </c>
      <c r="P78" s="39">
        <v>0</v>
      </c>
      <c r="Q78" s="39">
        <v>0</v>
      </c>
      <c r="R78" s="39">
        <v>0</v>
      </c>
      <c r="S78" s="39">
        <v>0</v>
      </c>
      <c r="T78" s="39">
        <v>0</v>
      </c>
      <c r="U78" s="39">
        <v>0</v>
      </c>
      <c r="V78" s="39">
        <v>0</v>
      </c>
      <c r="W78" s="39">
        <v>0</v>
      </c>
      <c r="X78" s="39">
        <v>0</v>
      </c>
      <c r="Y78" s="39">
        <v>0</v>
      </c>
      <c r="Z78" s="39">
        <v>0</v>
      </c>
      <c r="AA78" s="39">
        <v>4495500</v>
      </c>
    </row>
    <row r="79" spans="2:27" x14ac:dyDescent="0.2">
      <c r="B79" s="36" t="s">
        <v>85</v>
      </c>
      <c r="C79" s="97">
        <v>2</v>
      </c>
      <c r="D79" s="36" t="s">
        <v>96</v>
      </c>
      <c r="E79" s="40">
        <v>1</v>
      </c>
      <c r="F79" s="38" t="s">
        <v>22</v>
      </c>
      <c r="G79" s="44">
        <v>-4689697.6160437269</v>
      </c>
      <c r="H79" s="39">
        <v>0</v>
      </c>
      <c r="I79" s="39">
        <v>0</v>
      </c>
      <c r="J79" s="39">
        <v>0</v>
      </c>
      <c r="K79" s="39">
        <v>0</v>
      </c>
      <c r="L79" s="39">
        <v>0</v>
      </c>
      <c r="M79" s="39">
        <v>-11850000</v>
      </c>
      <c r="N79" s="39">
        <v>0</v>
      </c>
      <c r="O79" s="39">
        <v>0</v>
      </c>
      <c r="P79" s="39">
        <v>0</v>
      </c>
      <c r="Q79" s="39">
        <v>0</v>
      </c>
      <c r="R79" s="39">
        <v>0</v>
      </c>
      <c r="S79" s="39">
        <v>0</v>
      </c>
      <c r="T79" s="39">
        <v>0</v>
      </c>
      <c r="U79" s="39">
        <v>0</v>
      </c>
      <c r="V79" s="39">
        <v>0</v>
      </c>
      <c r="W79" s="39">
        <v>0</v>
      </c>
      <c r="X79" s="39">
        <v>0</v>
      </c>
      <c r="Y79" s="39">
        <v>0</v>
      </c>
      <c r="Z79" s="39">
        <v>0</v>
      </c>
      <c r="AA79" s="39">
        <v>9006000</v>
      </c>
    </row>
    <row r="80" spans="2:27" x14ac:dyDescent="0.2">
      <c r="B80" s="36" t="s">
        <v>112</v>
      </c>
      <c r="C80" s="97"/>
      <c r="D80" s="36"/>
      <c r="E80" s="40"/>
      <c r="F80" s="38"/>
      <c r="G80" s="44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</row>
    <row r="81" spans="2:28" x14ac:dyDescent="0.2">
      <c r="B81" s="36" t="s">
        <v>78</v>
      </c>
      <c r="C81" s="97">
        <v>2</v>
      </c>
      <c r="D81" s="36" t="s">
        <v>91</v>
      </c>
      <c r="E81" s="40">
        <v>1</v>
      </c>
      <c r="F81" s="38" t="s">
        <v>22</v>
      </c>
      <c r="G81" s="44">
        <v>-11977446.161236761</v>
      </c>
      <c r="H81" s="39">
        <v>0</v>
      </c>
      <c r="I81" s="39">
        <v>0</v>
      </c>
      <c r="J81" s="39">
        <v>0</v>
      </c>
      <c r="K81" s="39">
        <v>0</v>
      </c>
      <c r="L81" s="39">
        <v>0</v>
      </c>
      <c r="M81" s="39">
        <v>0</v>
      </c>
      <c r="N81" s="39">
        <v>0</v>
      </c>
      <c r="O81" s="39">
        <v>-33540000</v>
      </c>
      <c r="P81" s="39">
        <v>0</v>
      </c>
      <c r="Q81" s="39">
        <v>0</v>
      </c>
      <c r="R81" s="39">
        <v>0</v>
      </c>
      <c r="S81" s="39">
        <v>0</v>
      </c>
      <c r="T81" s="39">
        <v>0</v>
      </c>
      <c r="U81" s="39">
        <v>0</v>
      </c>
      <c r="V81" s="39">
        <v>0</v>
      </c>
      <c r="W81" s="39">
        <v>0</v>
      </c>
      <c r="X81" s="39">
        <v>0</v>
      </c>
      <c r="Y81" s="39">
        <v>0</v>
      </c>
      <c r="Z81" s="39">
        <v>0</v>
      </c>
      <c r="AA81" s="39">
        <v>25490400</v>
      </c>
    </row>
    <row r="82" spans="2:28" x14ac:dyDescent="0.2">
      <c r="B82" s="36" t="s">
        <v>79</v>
      </c>
      <c r="C82" s="97">
        <v>1</v>
      </c>
      <c r="D82" s="36" t="s">
        <v>92</v>
      </c>
      <c r="E82" s="40">
        <v>1</v>
      </c>
      <c r="F82" s="38" t="s">
        <v>22</v>
      </c>
      <c r="G82" s="44">
        <v>-5888283.3701680163</v>
      </c>
      <c r="H82" s="39">
        <v>0</v>
      </c>
      <c r="I82" s="39">
        <v>0</v>
      </c>
      <c r="J82" s="39">
        <v>0</v>
      </c>
      <c r="K82" s="39">
        <v>0</v>
      </c>
      <c r="L82" s="39">
        <v>0</v>
      </c>
      <c r="M82" s="39">
        <v>-14400000</v>
      </c>
      <c r="N82" s="39">
        <v>0</v>
      </c>
      <c r="O82" s="39">
        <v>0</v>
      </c>
      <c r="P82" s="39">
        <v>0</v>
      </c>
      <c r="Q82" s="39">
        <v>0</v>
      </c>
      <c r="R82" s="39">
        <v>0</v>
      </c>
      <c r="S82" s="39">
        <v>0</v>
      </c>
      <c r="T82" s="39">
        <v>0</v>
      </c>
      <c r="U82" s="39">
        <v>0</v>
      </c>
      <c r="V82" s="39">
        <v>0</v>
      </c>
      <c r="W82" s="39">
        <v>0</v>
      </c>
      <c r="X82" s="39">
        <v>0</v>
      </c>
      <c r="Y82" s="39">
        <v>0</v>
      </c>
      <c r="Z82" s="39">
        <v>0</v>
      </c>
      <c r="AA82" s="39">
        <v>10656000</v>
      </c>
    </row>
    <row r="83" spans="2:28" x14ac:dyDescent="0.2">
      <c r="B83" s="36" t="s">
        <v>80</v>
      </c>
      <c r="C83" s="97">
        <v>1</v>
      </c>
      <c r="D83" s="36" t="s">
        <v>93</v>
      </c>
      <c r="E83" s="40">
        <v>1</v>
      </c>
      <c r="F83" s="38" t="s">
        <v>22</v>
      </c>
      <c r="G83" s="44">
        <v>-5888283.3701680163</v>
      </c>
      <c r="H83" s="39">
        <v>0</v>
      </c>
      <c r="I83" s="39">
        <v>0</v>
      </c>
      <c r="J83" s="39">
        <v>0</v>
      </c>
      <c r="K83" s="39">
        <v>0</v>
      </c>
      <c r="L83" s="39">
        <v>0</v>
      </c>
      <c r="M83" s="39">
        <v>-14400000</v>
      </c>
      <c r="N83" s="39">
        <v>0</v>
      </c>
      <c r="O83" s="39">
        <v>0</v>
      </c>
      <c r="P83" s="39">
        <v>0</v>
      </c>
      <c r="Q83" s="39">
        <v>0</v>
      </c>
      <c r="R83" s="39">
        <v>0</v>
      </c>
      <c r="S83" s="39">
        <v>0</v>
      </c>
      <c r="T83" s="39">
        <v>0</v>
      </c>
      <c r="U83" s="39">
        <v>0</v>
      </c>
      <c r="V83" s="39">
        <v>0</v>
      </c>
      <c r="W83" s="39">
        <v>0</v>
      </c>
      <c r="X83" s="39">
        <v>0</v>
      </c>
      <c r="Y83" s="39">
        <v>0</v>
      </c>
      <c r="Z83" s="39">
        <v>0</v>
      </c>
      <c r="AA83" s="39">
        <v>10656000</v>
      </c>
    </row>
    <row r="84" spans="2:28" x14ac:dyDescent="0.2">
      <c r="B84" s="36" t="s">
        <v>81</v>
      </c>
      <c r="C84" s="97">
        <v>1</v>
      </c>
      <c r="D84" s="36" t="s">
        <v>92</v>
      </c>
      <c r="E84" s="40">
        <v>1</v>
      </c>
      <c r="F84" s="38" t="s">
        <v>22</v>
      </c>
      <c r="G84" s="44">
        <v>-5888283.3701680163</v>
      </c>
      <c r="H84" s="39">
        <v>0</v>
      </c>
      <c r="I84" s="39">
        <v>0</v>
      </c>
      <c r="J84" s="39">
        <v>0</v>
      </c>
      <c r="K84" s="39">
        <v>0</v>
      </c>
      <c r="L84" s="39">
        <v>0</v>
      </c>
      <c r="M84" s="39">
        <v>-14400000</v>
      </c>
      <c r="N84" s="39">
        <v>0</v>
      </c>
      <c r="O84" s="39">
        <v>0</v>
      </c>
      <c r="P84" s="39">
        <v>0</v>
      </c>
      <c r="Q84" s="39">
        <v>0</v>
      </c>
      <c r="R84" s="39">
        <v>0</v>
      </c>
      <c r="S84" s="39">
        <v>0</v>
      </c>
      <c r="T84" s="39">
        <v>0</v>
      </c>
      <c r="U84" s="39">
        <v>0</v>
      </c>
      <c r="V84" s="39">
        <v>0</v>
      </c>
      <c r="W84" s="39">
        <v>0</v>
      </c>
      <c r="X84" s="39">
        <v>0</v>
      </c>
      <c r="Y84" s="39">
        <v>0</v>
      </c>
      <c r="Z84" s="39">
        <v>0</v>
      </c>
      <c r="AA84" s="39">
        <v>10656000</v>
      </c>
    </row>
    <row r="85" spans="2:28" x14ac:dyDescent="0.2">
      <c r="B85" s="36" t="s">
        <v>81</v>
      </c>
      <c r="C85" s="97">
        <v>2</v>
      </c>
      <c r="D85" s="36" t="s">
        <v>96</v>
      </c>
      <c r="E85" s="40">
        <v>1</v>
      </c>
      <c r="F85" s="38" t="s">
        <v>22</v>
      </c>
      <c r="G85" s="44">
        <v>-6529282.7537088841</v>
      </c>
      <c r="H85" s="39">
        <v>0</v>
      </c>
      <c r="I85" s="39">
        <v>0</v>
      </c>
      <c r="J85" s="39">
        <v>0</v>
      </c>
      <c r="K85" s="39">
        <v>0</v>
      </c>
      <c r="L85" s="39">
        <v>0</v>
      </c>
      <c r="M85" s="39">
        <v>0</v>
      </c>
      <c r="N85" s="39">
        <v>-17355000</v>
      </c>
      <c r="O85" s="39">
        <v>0</v>
      </c>
      <c r="P85" s="39">
        <v>0</v>
      </c>
      <c r="Q85" s="39">
        <v>0</v>
      </c>
      <c r="R85" s="39">
        <v>0</v>
      </c>
      <c r="S85" s="39">
        <v>0</v>
      </c>
      <c r="T85" s="39">
        <v>0</v>
      </c>
      <c r="U85" s="39">
        <v>0</v>
      </c>
      <c r="V85" s="39">
        <v>0</v>
      </c>
      <c r="W85" s="39">
        <v>0</v>
      </c>
      <c r="X85" s="39">
        <v>0</v>
      </c>
      <c r="Y85" s="39">
        <v>0</v>
      </c>
      <c r="Z85" s="39">
        <v>0</v>
      </c>
      <c r="AA85" s="39">
        <v>13189800</v>
      </c>
    </row>
    <row r="86" spans="2:28" x14ac:dyDescent="0.2">
      <c r="B86" s="36" t="s">
        <v>82</v>
      </c>
      <c r="C86" s="97">
        <v>1</v>
      </c>
      <c r="D86" s="36" t="s">
        <v>97</v>
      </c>
      <c r="E86" s="40">
        <v>1</v>
      </c>
      <c r="F86" s="38" t="s">
        <v>22</v>
      </c>
      <c r="G86" s="44">
        <v>-7464625.8973900788</v>
      </c>
      <c r="H86" s="39">
        <v>0</v>
      </c>
      <c r="I86" s="39">
        <v>0</v>
      </c>
      <c r="J86" s="39">
        <v>0</v>
      </c>
      <c r="K86" s="39">
        <v>0</v>
      </c>
      <c r="L86" s="39">
        <v>0</v>
      </c>
      <c r="M86" s="39">
        <v>-18255000</v>
      </c>
      <c r="N86" s="39">
        <v>0</v>
      </c>
      <c r="O86" s="39">
        <v>0</v>
      </c>
      <c r="P86" s="39">
        <v>0</v>
      </c>
      <c r="Q86" s="39">
        <v>0</v>
      </c>
      <c r="R86" s="39">
        <v>0</v>
      </c>
      <c r="S86" s="39">
        <v>0</v>
      </c>
      <c r="T86" s="39">
        <v>0</v>
      </c>
      <c r="U86" s="39">
        <v>0</v>
      </c>
      <c r="V86" s="39">
        <v>0</v>
      </c>
      <c r="W86" s="39">
        <v>0</v>
      </c>
      <c r="X86" s="39">
        <v>0</v>
      </c>
      <c r="Y86" s="39">
        <v>0</v>
      </c>
      <c r="Z86" s="39">
        <v>0</v>
      </c>
      <c r="AA86" s="39">
        <v>13508700</v>
      </c>
    </row>
    <row r="87" spans="2:28" x14ac:dyDescent="0.2">
      <c r="B87" s="36" t="s">
        <v>85</v>
      </c>
      <c r="C87" s="97">
        <v>2</v>
      </c>
      <c r="D87" s="36" t="s">
        <v>96</v>
      </c>
      <c r="E87" s="40">
        <v>1</v>
      </c>
      <c r="F87" s="38" t="s">
        <v>22</v>
      </c>
      <c r="G87" s="44">
        <v>-6529282.7537088841</v>
      </c>
      <c r="H87" s="39">
        <v>0</v>
      </c>
      <c r="I87" s="39">
        <v>0</v>
      </c>
      <c r="J87" s="39">
        <v>0</v>
      </c>
      <c r="K87" s="39">
        <v>0</v>
      </c>
      <c r="L87" s="39">
        <v>0</v>
      </c>
      <c r="M87" s="39">
        <v>0</v>
      </c>
      <c r="N87" s="39">
        <v>-17355000</v>
      </c>
      <c r="O87" s="39">
        <v>0</v>
      </c>
      <c r="P87" s="39">
        <v>0</v>
      </c>
      <c r="Q87" s="39">
        <v>0</v>
      </c>
      <c r="R87" s="39">
        <v>0</v>
      </c>
      <c r="S87" s="39">
        <v>0</v>
      </c>
      <c r="T87" s="39">
        <v>0</v>
      </c>
      <c r="U87" s="39">
        <v>0</v>
      </c>
      <c r="V87" s="39">
        <v>0</v>
      </c>
      <c r="W87" s="39">
        <v>0</v>
      </c>
      <c r="X87" s="39">
        <v>0</v>
      </c>
      <c r="Y87" s="39">
        <v>0</v>
      </c>
      <c r="Z87" s="39">
        <v>0</v>
      </c>
      <c r="AA87" s="39">
        <v>13189800</v>
      </c>
    </row>
    <row r="89" spans="2:28" ht="15" x14ac:dyDescent="0.25">
      <c r="B89" s="31" t="s">
        <v>46</v>
      </c>
      <c r="C89" s="31"/>
      <c r="D89" s="9"/>
      <c r="E89" s="9"/>
      <c r="F89" s="32"/>
      <c r="G89" s="43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</row>
    <row r="90" spans="2:28" ht="15" x14ac:dyDescent="0.25">
      <c r="B90" s="33" t="s">
        <v>21</v>
      </c>
      <c r="C90" s="33"/>
      <c r="D90" s="33"/>
      <c r="E90" s="33"/>
      <c r="F90" s="34" t="s">
        <v>13</v>
      </c>
      <c r="G90" s="35" t="s">
        <v>41</v>
      </c>
      <c r="H90" s="35">
        <v>2022</v>
      </c>
      <c r="I90" s="35">
        <v>2023</v>
      </c>
      <c r="J90" s="35">
        <v>2024</v>
      </c>
      <c r="K90" s="35">
        <v>2025</v>
      </c>
      <c r="L90" s="35">
        <v>2026</v>
      </c>
      <c r="M90" s="35">
        <v>2027</v>
      </c>
      <c r="N90" s="35">
        <v>2028</v>
      </c>
      <c r="O90" s="35">
        <v>2029</v>
      </c>
      <c r="P90" s="35">
        <v>2030</v>
      </c>
      <c r="Q90" s="35">
        <v>2031</v>
      </c>
      <c r="R90" s="35">
        <v>2032</v>
      </c>
      <c r="S90" s="35">
        <v>2033</v>
      </c>
      <c r="T90" s="35">
        <v>2034</v>
      </c>
      <c r="U90" s="35">
        <v>2035</v>
      </c>
      <c r="V90" s="35">
        <v>2036</v>
      </c>
      <c r="W90" s="35">
        <v>2037</v>
      </c>
      <c r="X90" s="35">
        <v>2038</v>
      </c>
      <c r="Y90" s="35">
        <v>2039</v>
      </c>
      <c r="Z90" s="35">
        <v>2040</v>
      </c>
      <c r="AA90" s="35">
        <v>2041</v>
      </c>
    </row>
    <row r="91" spans="2:28" x14ac:dyDescent="0.2">
      <c r="B91" s="36" t="s">
        <v>77</v>
      </c>
      <c r="C91" s="36"/>
      <c r="D91" s="37"/>
      <c r="E91" s="37"/>
      <c r="F91" s="38" t="s">
        <v>22</v>
      </c>
      <c r="G91" s="44">
        <v>-110440085.39348097</v>
      </c>
      <c r="H91" s="39">
        <v>0</v>
      </c>
      <c r="I91" s="39">
        <v>-2559008.0591891529</v>
      </c>
      <c r="J91" s="39">
        <v>-9817781.8867541179</v>
      </c>
      <c r="K91" s="39">
        <v>-50367371.665759012</v>
      </c>
      <c r="L91" s="39">
        <v>-73445233.229198948</v>
      </c>
      <c r="M91" s="39">
        <v>-56165862.56205909</v>
      </c>
      <c r="N91" s="39">
        <v>-12035642.863710236</v>
      </c>
      <c r="O91" s="39">
        <v>-8733801.8658294566</v>
      </c>
      <c r="P91" s="39">
        <v>0</v>
      </c>
      <c r="Q91" s="39">
        <v>0</v>
      </c>
      <c r="R91" s="39">
        <v>0</v>
      </c>
      <c r="S91" s="39">
        <v>0</v>
      </c>
      <c r="T91" s="39">
        <v>0</v>
      </c>
      <c r="U91" s="39">
        <v>0</v>
      </c>
      <c r="V91" s="39">
        <v>0</v>
      </c>
      <c r="W91" s="39">
        <v>0</v>
      </c>
      <c r="X91" s="39">
        <v>0</v>
      </c>
      <c r="Y91" s="39">
        <v>0</v>
      </c>
      <c r="Z91" s="39">
        <v>0</v>
      </c>
      <c r="AA91" s="39">
        <v>127985854.00189285</v>
      </c>
      <c r="AB91" s="107"/>
    </row>
    <row r="92" spans="2:28" x14ac:dyDescent="0.2">
      <c r="B92" s="36" t="s">
        <v>78</v>
      </c>
      <c r="C92" s="36"/>
      <c r="D92" s="37"/>
      <c r="E92" s="37"/>
      <c r="F92" s="38" t="s">
        <v>22</v>
      </c>
      <c r="G92" s="44">
        <v>-94645364.215517834</v>
      </c>
      <c r="H92" s="39">
        <v>0</v>
      </c>
      <c r="I92" s="39">
        <v>-1930879.673519887</v>
      </c>
      <c r="J92" s="39">
        <v>-11152875.485369567</v>
      </c>
      <c r="K92" s="39">
        <v>-54682826.537241191</v>
      </c>
      <c r="L92" s="39">
        <v>-38711382.808869354</v>
      </c>
      <c r="M92" s="39">
        <v>-30759057</v>
      </c>
      <c r="N92" s="39">
        <v>-30461952.75</v>
      </c>
      <c r="O92" s="39">
        <v>-39013725</v>
      </c>
      <c r="P92" s="39">
        <v>0</v>
      </c>
      <c r="Q92" s="39">
        <v>0</v>
      </c>
      <c r="R92" s="39">
        <v>0</v>
      </c>
      <c r="S92" s="39">
        <v>0</v>
      </c>
      <c r="T92" s="39">
        <v>0</v>
      </c>
      <c r="U92" s="39">
        <v>0</v>
      </c>
      <c r="V92" s="39">
        <v>0</v>
      </c>
      <c r="W92" s="39">
        <v>0</v>
      </c>
      <c r="X92" s="39">
        <v>0</v>
      </c>
      <c r="Y92" s="39">
        <v>0</v>
      </c>
      <c r="Z92" s="39">
        <v>0</v>
      </c>
      <c r="AA92" s="39">
        <v>140199420.01114285</v>
      </c>
      <c r="AB92" s="107"/>
    </row>
    <row r="93" spans="2:28" x14ac:dyDescent="0.2">
      <c r="B93" s="36" t="s">
        <v>79</v>
      </c>
      <c r="C93" s="36"/>
      <c r="D93" s="37"/>
      <c r="E93" s="37"/>
      <c r="F93" s="38" t="s">
        <v>22</v>
      </c>
      <c r="G93" s="44">
        <v>-65807606.7967804</v>
      </c>
      <c r="H93" s="39">
        <v>0</v>
      </c>
      <c r="I93" s="39">
        <v>-1012245.0323614903</v>
      </c>
      <c r="J93" s="39">
        <v>-3423858.2475346453</v>
      </c>
      <c r="K93" s="39">
        <v>-15721472.604379352</v>
      </c>
      <c r="L93" s="39">
        <v>-24212370.143697236</v>
      </c>
      <c r="M93" s="39">
        <v>-63883604.132730894</v>
      </c>
      <c r="N93" s="39">
        <v>-26509864.731796395</v>
      </c>
      <c r="O93" s="39">
        <v>-8733801.75</v>
      </c>
      <c r="P93" s="39">
        <v>0</v>
      </c>
      <c r="Q93" s="39">
        <v>0</v>
      </c>
      <c r="R93" s="39">
        <v>0</v>
      </c>
      <c r="S93" s="39">
        <v>0</v>
      </c>
      <c r="T93" s="39">
        <v>0</v>
      </c>
      <c r="U93" s="39">
        <v>0</v>
      </c>
      <c r="V93" s="39">
        <v>0</v>
      </c>
      <c r="W93" s="39">
        <v>0</v>
      </c>
      <c r="X93" s="39">
        <v>0</v>
      </c>
      <c r="Y93" s="39">
        <v>0</v>
      </c>
      <c r="Z93" s="39">
        <v>0</v>
      </c>
      <c r="AA93" s="39">
        <v>96192270.909278587</v>
      </c>
      <c r="AB93" s="107"/>
    </row>
    <row r="94" spans="2:28" x14ac:dyDescent="0.2">
      <c r="B94" s="36" t="s">
        <v>80</v>
      </c>
      <c r="C94" s="36"/>
      <c r="D94" s="37"/>
      <c r="E94" s="37"/>
      <c r="F94" s="38" t="s">
        <v>22</v>
      </c>
      <c r="G94" s="44">
        <v>-52086555.034345508</v>
      </c>
      <c r="H94" s="39">
        <v>0</v>
      </c>
      <c r="I94" s="39">
        <v>-838234.34476328595</v>
      </c>
      <c r="J94" s="39">
        <v>-3244280.9108701148</v>
      </c>
      <c r="K94" s="39">
        <v>-15181813.752581855</v>
      </c>
      <c r="L94" s="39">
        <v>-22004908.273600165</v>
      </c>
      <c r="M94" s="39">
        <v>-57825823.381254144</v>
      </c>
      <c r="N94" s="39">
        <v>-8774315.196930442</v>
      </c>
      <c r="O94" s="39">
        <v>-8733801.75</v>
      </c>
      <c r="P94" s="39">
        <v>0</v>
      </c>
      <c r="Q94" s="39">
        <v>0</v>
      </c>
      <c r="R94" s="39">
        <v>0</v>
      </c>
      <c r="S94" s="39">
        <v>0</v>
      </c>
      <c r="T94" s="39">
        <v>0</v>
      </c>
      <c r="U94" s="39">
        <v>0</v>
      </c>
      <c r="V94" s="39">
        <v>0</v>
      </c>
      <c r="W94" s="39">
        <v>0</v>
      </c>
      <c r="X94" s="39">
        <v>0</v>
      </c>
      <c r="Y94" s="39">
        <v>0</v>
      </c>
      <c r="Z94" s="39">
        <v>0</v>
      </c>
      <c r="AA94" s="39">
        <v>80820387.88485001</v>
      </c>
      <c r="AB94" s="107"/>
    </row>
    <row r="95" spans="2:28" x14ac:dyDescent="0.2">
      <c r="B95" s="36" t="s">
        <v>81</v>
      </c>
      <c r="C95" s="36"/>
      <c r="D95" s="37"/>
      <c r="E95" s="37"/>
      <c r="F95" s="38" t="s">
        <v>22</v>
      </c>
      <c r="G95" s="44">
        <v>-77399534.667238638</v>
      </c>
      <c r="H95" s="39">
        <v>0</v>
      </c>
      <c r="I95" s="39">
        <v>-877168.72247526166</v>
      </c>
      <c r="J95" s="39">
        <v>-4831116.3466861434</v>
      </c>
      <c r="K95" s="39">
        <v>-19735996.409540787</v>
      </c>
      <c r="L95" s="39">
        <v>-31995918.685813773</v>
      </c>
      <c r="M95" s="39">
        <v>-78346911.559912205</v>
      </c>
      <c r="N95" s="39">
        <v>-42667851.38307184</v>
      </c>
      <c r="O95" s="39">
        <v>-1135153.5</v>
      </c>
      <c r="P95" s="39">
        <v>0</v>
      </c>
      <c r="Q95" s="39">
        <v>0</v>
      </c>
      <c r="R95" s="39">
        <v>0</v>
      </c>
      <c r="S95" s="39">
        <v>0</v>
      </c>
      <c r="T95" s="39">
        <v>0</v>
      </c>
      <c r="U95" s="39">
        <v>0</v>
      </c>
      <c r="V95" s="39">
        <v>0</v>
      </c>
      <c r="W95" s="39">
        <v>0</v>
      </c>
      <c r="X95" s="39">
        <v>0</v>
      </c>
      <c r="Y95" s="39">
        <v>0</v>
      </c>
      <c r="Z95" s="39">
        <v>0</v>
      </c>
      <c r="AA95" s="39">
        <v>128279672.27085</v>
      </c>
      <c r="AB95" s="107"/>
    </row>
    <row r="96" spans="2:28" x14ac:dyDescent="0.2">
      <c r="B96" s="36" t="s">
        <v>82</v>
      </c>
      <c r="C96" s="36"/>
      <c r="D96" s="37"/>
      <c r="E96" s="37"/>
      <c r="F96" s="38" t="s">
        <v>22</v>
      </c>
      <c r="G96" s="44">
        <v>-93183426.822164282</v>
      </c>
      <c r="H96" s="39">
        <v>0</v>
      </c>
      <c r="I96" s="39">
        <v>-1091472.6506763594</v>
      </c>
      <c r="J96" s="39">
        <v>-3778975.9047257663</v>
      </c>
      <c r="K96" s="39">
        <v>-18841323.404373016</v>
      </c>
      <c r="L96" s="39">
        <v>-35882683.056350455</v>
      </c>
      <c r="M96" s="39">
        <v>-131498248.14454404</v>
      </c>
      <c r="N96" s="39">
        <v>-7442011.2143303752</v>
      </c>
      <c r="O96" s="39">
        <v>-8733801.75</v>
      </c>
      <c r="P96" s="39">
        <v>0</v>
      </c>
      <c r="Q96" s="39">
        <v>0</v>
      </c>
      <c r="R96" s="39">
        <v>0</v>
      </c>
      <c r="S96" s="39">
        <v>0</v>
      </c>
      <c r="T96" s="39">
        <v>0</v>
      </c>
      <c r="U96" s="39">
        <v>0</v>
      </c>
      <c r="V96" s="39">
        <v>0</v>
      </c>
      <c r="W96" s="39">
        <v>0</v>
      </c>
      <c r="X96" s="39">
        <v>0</v>
      </c>
      <c r="Y96" s="39">
        <v>0</v>
      </c>
      <c r="Z96" s="39">
        <v>0</v>
      </c>
      <c r="AA96" s="39">
        <v>142563021.75389999</v>
      </c>
      <c r="AB96" s="107"/>
    </row>
    <row r="97" spans="2:28" x14ac:dyDescent="0.2">
      <c r="B97" s="36" t="s">
        <v>83</v>
      </c>
      <c r="C97" s="36"/>
      <c r="D97" s="37"/>
      <c r="E97" s="37"/>
      <c r="F97" s="38" t="s">
        <v>22</v>
      </c>
      <c r="G97" s="44">
        <v>-56523381.169242002</v>
      </c>
      <c r="H97" s="39">
        <v>0</v>
      </c>
      <c r="I97" s="39">
        <v>-1402098.1008209377</v>
      </c>
      <c r="J97" s="39">
        <v>-4843652.5560386125</v>
      </c>
      <c r="K97" s="39">
        <v>-21108415.336419731</v>
      </c>
      <c r="L97" s="39">
        <v>-59743697.113393143</v>
      </c>
      <c r="M97" s="39">
        <v>-18914993.413327582</v>
      </c>
      <c r="N97" s="39">
        <v>-5226312.75</v>
      </c>
      <c r="O97" s="39">
        <v>-8733801.75</v>
      </c>
      <c r="P97" s="39">
        <v>0</v>
      </c>
      <c r="Q97" s="39">
        <v>0</v>
      </c>
      <c r="R97" s="39">
        <v>0</v>
      </c>
      <c r="S97" s="39">
        <v>0</v>
      </c>
      <c r="T97" s="39">
        <v>0</v>
      </c>
      <c r="U97" s="39">
        <v>0</v>
      </c>
      <c r="V97" s="39">
        <v>0</v>
      </c>
      <c r="W97" s="39">
        <v>0</v>
      </c>
      <c r="X97" s="39">
        <v>0</v>
      </c>
      <c r="Y97" s="39">
        <v>0</v>
      </c>
      <c r="Z97" s="39">
        <v>0</v>
      </c>
      <c r="AA97" s="39">
        <v>80498128.531500012</v>
      </c>
      <c r="AB97" s="107"/>
    </row>
    <row r="98" spans="2:28" x14ac:dyDescent="0.2">
      <c r="B98" s="36" t="s">
        <v>84</v>
      </c>
      <c r="C98" s="36"/>
      <c r="D98" s="37"/>
      <c r="E98" s="37"/>
      <c r="F98" s="38" t="s">
        <v>22</v>
      </c>
      <c r="G98" s="44">
        <v>-100087803.33250222</v>
      </c>
      <c r="H98" s="39">
        <v>0</v>
      </c>
      <c r="I98" s="39">
        <v>-1402098.1008209377</v>
      </c>
      <c r="J98" s="39">
        <v>-4843652.5560386125</v>
      </c>
      <c r="K98" s="39">
        <v>-21108415.336419731</v>
      </c>
      <c r="L98" s="39">
        <v>-62530322.863393143</v>
      </c>
      <c r="M98" s="39">
        <v>-36127782.163327582</v>
      </c>
      <c r="N98" s="39">
        <v>-43893207.75</v>
      </c>
      <c r="O98" s="39">
        <v>-1277340.75</v>
      </c>
      <c r="P98" s="39">
        <v>0</v>
      </c>
      <c r="Q98" s="39">
        <v>0</v>
      </c>
      <c r="R98" s="39">
        <v>0</v>
      </c>
      <c r="S98" s="39">
        <v>0</v>
      </c>
      <c r="T98" s="39">
        <v>0</v>
      </c>
      <c r="U98" s="39">
        <v>0</v>
      </c>
      <c r="V98" s="39">
        <v>0</v>
      </c>
      <c r="W98" s="39">
        <v>0</v>
      </c>
      <c r="X98" s="39">
        <v>0</v>
      </c>
      <c r="Y98" s="39">
        <v>0</v>
      </c>
      <c r="Z98" s="39">
        <v>0</v>
      </c>
      <c r="AA98" s="39">
        <v>83367199.606500015</v>
      </c>
      <c r="AB98" s="107"/>
    </row>
    <row r="99" spans="2:28" x14ac:dyDescent="0.2">
      <c r="B99" s="36" t="s">
        <v>85</v>
      </c>
      <c r="C99" s="36"/>
      <c r="D99" s="37"/>
      <c r="E99" s="37"/>
      <c r="F99" s="38" t="s">
        <v>22</v>
      </c>
      <c r="G99" s="44">
        <v>-66850374.488130167</v>
      </c>
      <c r="H99" s="39">
        <v>0</v>
      </c>
      <c r="I99" s="39">
        <v>-1214396.7762851359</v>
      </c>
      <c r="J99" s="39">
        <v>-5991810.4245835822</v>
      </c>
      <c r="K99" s="39">
        <v>-19119365.768919628</v>
      </c>
      <c r="L99" s="39">
        <v>-64412702.257711664</v>
      </c>
      <c r="M99" s="39">
        <v>-22295379.75</v>
      </c>
      <c r="N99" s="39">
        <v>-41897062.5</v>
      </c>
      <c r="O99" s="39">
        <v>-1135153.5</v>
      </c>
      <c r="P99" s="39">
        <v>0</v>
      </c>
      <c r="Q99" s="39">
        <v>0</v>
      </c>
      <c r="R99" s="39">
        <v>0</v>
      </c>
      <c r="S99" s="39">
        <v>0</v>
      </c>
      <c r="T99" s="39">
        <v>0</v>
      </c>
      <c r="U99" s="39">
        <v>0</v>
      </c>
      <c r="V99" s="39">
        <v>0</v>
      </c>
      <c r="W99" s="39">
        <v>0</v>
      </c>
      <c r="X99" s="39">
        <v>0</v>
      </c>
      <c r="Y99" s="39">
        <v>0</v>
      </c>
      <c r="Z99" s="39">
        <v>0</v>
      </c>
      <c r="AA99" s="39">
        <v>113405540.6595</v>
      </c>
      <c r="AB99" s="107"/>
    </row>
    <row r="100" spans="2:28" x14ac:dyDescent="0.2">
      <c r="B100" s="36" t="s">
        <v>101</v>
      </c>
      <c r="C100" s="36"/>
      <c r="D100" s="37"/>
      <c r="E100" s="37"/>
      <c r="F100" s="38" t="s">
        <v>22</v>
      </c>
      <c r="G100" s="44"/>
      <c r="H100" s="39" t="s">
        <v>179</v>
      </c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107"/>
    </row>
    <row r="101" spans="2:28" x14ac:dyDescent="0.2">
      <c r="B101" s="36" t="s">
        <v>102</v>
      </c>
      <c r="C101" s="36"/>
      <c r="D101" s="37"/>
      <c r="E101" s="37"/>
      <c r="F101" s="38" t="s">
        <v>22</v>
      </c>
      <c r="G101" s="44"/>
      <c r="H101" s="39" t="s">
        <v>179</v>
      </c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107"/>
    </row>
    <row r="102" spans="2:28" x14ac:dyDescent="0.2">
      <c r="AB102" s="107"/>
    </row>
    <row r="103" spans="2:28" ht="15" x14ac:dyDescent="0.25">
      <c r="B103" s="31" t="s">
        <v>47</v>
      </c>
      <c r="C103" s="31"/>
      <c r="D103" s="9"/>
      <c r="E103" s="9"/>
      <c r="F103" s="32"/>
      <c r="G103" s="43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107"/>
    </row>
    <row r="104" spans="2:28" ht="15" x14ac:dyDescent="0.25">
      <c r="B104" s="33" t="s">
        <v>21</v>
      </c>
      <c r="C104" s="33"/>
      <c r="D104" s="33"/>
      <c r="E104" s="33"/>
      <c r="F104" s="34" t="s">
        <v>13</v>
      </c>
      <c r="G104" s="35" t="s">
        <v>41</v>
      </c>
      <c r="H104" s="35">
        <v>2022</v>
      </c>
      <c r="I104" s="35">
        <v>2023</v>
      </c>
      <c r="J104" s="35">
        <v>2024</v>
      </c>
      <c r="K104" s="35">
        <v>2025</v>
      </c>
      <c r="L104" s="35">
        <v>2026</v>
      </c>
      <c r="M104" s="35">
        <v>2027</v>
      </c>
      <c r="N104" s="35">
        <v>2028</v>
      </c>
      <c r="O104" s="35">
        <v>2029</v>
      </c>
      <c r="P104" s="35">
        <v>2030</v>
      </c>
      <c r="Q104" s="35">
        <v>2031</v>
      </c>
      <c r="R104" s="35">
        <v>2032</v>
      </c>
      <c r="S104" s="35">
        <v>2033</v>
      </c>
      <c r="T104" s="35">
        <v>2034</v>
      </c>
      <c r="U104" s="35">
        <v>2035</v>
      </c>
      <c r="V104" s="35">
        <v>2036</v>
      </c>
      <c r="W104" s="35">
        <v>2037</v>
      </c>
      <c r="X104" s="35">
        <v>2038</v>
      </c>
      <c r="Y104" s="35">
        <v>2039</v>
      </c>
      <c r="Z104" s="35">
        <v>2040</v>
      </c>
      <c r="AA104" s="35">
        <v>2041</v>
      </c>
      <c r="AB104" s="107"/>
    </row>
    <row r="105" spans="2:28" x14ac:dyDescent="0.2">
      <c r="B105" s="36" t="s">
        <v>77</v>
      </c>
      <c r="C105" s="36"/>
      <c r="D105" s="37"/>
      <c r="E105" s="37"/>
      <c r="F105" s="38" t="s">
        <v>22</v>
      </c>
      <c r="G105" s="44">
        <v>0</v>
      </c>
      <c r="H105" s="39">
        <v>0</v>
      </c>
      <c r="I105" s="39">
        <v>0</v>
      </c>
      <c r="J105" s="39">
        <v>0</v>
      </c>
      <c r="K105" s="39">
        <v>0</v>
      </c>
      <c r="L105" s="39">
        <v>0</v>
      </c>
      <c r="M105" s="39">
        <v>0</v>
      </c>
      <c r="N105" s="39">
        <v>0</v>
      </c>
      <c r="O105" s="39">
        <v>0</v>
      </c>
      <c r="P105" s="39">
        <v>0</v>
      </c>
      <c r="Q105" s="39">
        <v>0</v>
      </c>
      <c r="R105" s="39">
        <v>0</v>
      </c>
      <c r="S105" s="39">
        <v>0</v>
      </c>
      <c r="T105" s="39">
        <v>0</v>
      </c>
      <c r="U105" s="39">
        <v>0</v>
      </c>
      <c r="V105" s="39">
        <v>0</v>
      </c>
      <c r="W105" s="39">
        <v>0</v>
      </c>
      <c r="X105" s="39">
        <v>0</v>
      </c>
      <c r="Y105" s="39">
        <v>0</v>
      </c>
      <c r="Z105" s="39">
        <v>0</v>
      </c>
      <c r="AA105" s="39">
        <v>0</v>
      </c>
      <c r="AB105" s="107"/>
    </row>
    <row r="106" spans="2:28" x14ac:dyDescent="0.2">
      <c r="B106" s="36" t="s">
        <v>78</v>
      </c>
      <c r="C106" s="36"/>
      <c r="D106" s="37"/>
      <c r="E106" s="37"/>
      <c r="F106" s="38" t="s">
        <v>22</v>
      </c>
      <c r="G106" s="44">
        <v>0</v>
      </c>
      <c r="H106" s="39">
        <v>0</v>
      </c>
      <c r="I106" s="39">
        <v>0</v>
      </c>
      <c r="J106" s="39">
        <v>0</v>
      </c>
      <c r="K106" s="39">
        <v>0</v>
      </c>
      <c r="L106" s="39">
        <v>0</v>
      </c>
      <c r="M106" s="39">
        <v>0</v>
      </c>
      <c r="N106" s="39">
        <v>0</v>
      </c>
      <c r="O106" s="39">
        <v>0</v>
      </c>
      <c r="P106" s="39">
        <v>0</v>
      </c>
      <c r="Q106" s="39">
        <v>0</v>
      </c>
      <c r="R106" s="39">
        <v>0</v>
      </c>
      <c r="S106" s="39">
        <v>0</v>
      </c>
      <c r="T106" s="39">
        <v>0</v>
      </c>
      <c r="U106" s="39">
        <v>0</v>
      </c>
      <c r="V106" s="39">
        <v>0</v>
      </c>
      <c r="W106" s="39">
        <v>0</v>
      </c>
      <c r="X106" s="39">
        <v>0</v>
      </c>
      <c r="Y106" s="39">
        <v>0</v>
      </c>
      <c r="Z106" s="39">
        <v>0</v>
      </c>
      <c r="AA106" s="39">
        <v>0</v>
      </c>
      <c r="AB106" s="107"/>
    </row>
    <row r="107" spans="2:28" x14ac:dyDescent="0.2">
      <c r="B107" s="36" t="s">
        <v>79</v>
      </c>
      <c r="C107" s="36"/>
      <c r="D107" s="37"/>
      <c r="E107" s="37"/>
      <c r="F107" s="38" t="s">
        <v>22</v>
      </c>
      <c r="G107" s="44">
        <v>0</v>
      </c>
      <c r="H107" s="39">
        <v>0</v>
      </c>
      <c r="I107" s="39">
        <v>0</v>
      </c>
      <c r="J107" s="39">
        <v>0</v>
      </c>
      <c r="K107" s="39">
        <v>0</v>
      </c>
      <c r="L107" s="39">
        <v>0</v>
      </c>
      <c r="M107" s="39">
        <v>0</v>
      </c>
      <c r="N107" s="39">
        <v>0</v>
      </c>
      <c r="O107" s="39">
        <v>0</v>
      </c>
      <c r="P107" s="39">
        <v>0</v>
      </c>
      <c r="Q107" s="39">
        <v>0</v>
      </c>
      <c r="R107" s="39">
        <v>0</v>
      </c>
      <c r="S107" s="39">
        <v>0</v>
      </c>
      <c r="T107" s="39">
        <v>0</v>
      </c>
      <c r="U107" s="39">
        <v>0</v>
      </c>
      <c r="V107" s="39">
        <v>0</v>
      </c>
      <c r="W107" s="39">
        <v>0</v>
      </c>
      <c r="X107" s="39">
        <v>0</v>
      </c>
      <c r="Y107" s="39">
        <v>0</v>
      </c>
      <c r="Z107" s="39">
        <v>0</v>
      </c>
      <c r="AA107" s="39">
        <v>0</v>
      </c>
      <c r="AB107" s="107"/>
    </row>
    <row r="108" spans="2:28" x14ac:dyDescent="0.2">
      <c r="B108" s="36" t="s">
        <v>80</v>
      </c>
      <c r="C108" s="36"/>
      <c r="D108" s="37"/>
      <c r="E108" s="37"/>
      <c r="F108" s="38" t="s">
        <v>22</v>
      </c>
      <c r="G108" s="44">
        <v>0</v>
      </c>
      <c r="H108" s="39">
        <v>0</v>
      </c>
      <c r="I108" s="39">
        <v>0</v>
      </c>
      <c r="J108" s="39">
        <v>0</v>
      </c>
      <c r="K108" s="39">
        <v>0</v>
      </c>
      <c r="L108" s="39">
        <v>0</v>
      </c>
      <c r="M108" s="39">
        <v>0</v>
      </c>
      <c r="N108" s="39">
        <v>0</v>
      </c>
      <c r="O108" s="39">
        <v>0</v>
      </c>
      <c r="P108" s="39">
        <v>0</v>
      </c>
      <c r="Q108" s="39">
        <v>0</v>
      </c>
      <c r="R108" s="39">
        <v>0</v>
      </c>
      <c r="S108" s="39">
        <v>0</v>
      </c>
      <c r="T108" s="39">
        <v>0</v>
      </c>
      <c r="U108" s="39">
        <v>0</v>
      </c>
      <c r="V108" s="39">
        <v>0</v>
      </c>
      <c r="W108" s="39">
        <v>0</v>
      </c>
      <c r="X108" s="39">
        <v>0</v>
      </c>
      <c r="Y108" s="39">
        <v>0</v>
      </c>
      <c r="Z108" s="39">
        <v>0</v>
      </c>
      <c r="AA108" s="39">
        <v>0</v>
      </c>
      <c r="AB108" s="107"/>
    </row>
    <row r="109" spans="2:28" x14ac:dyDescent="0.2">
      <c r="B109" s="36" t="s">
        <v>81</v>
      </c>
      <c r="C109" s="36"/>
      <c r="D109" s="37"/>
      <c r="E109" s="37"/>
      <c r="F109" s="38" t="s">
        <v>22</v>
      </c>
      <c r="G109" s="44">
        <v>0</v>
      </c>
      <c r="H109" s="39">
        <v>0</v>
      </c>
      <c r="I109" s="39">
        <v>0</v>
      </c>
      <c r="J109" s="39">
        <v>0</v>
      </c>
      <c r="K109" s="39">
        <v>0</v>
      </c>
      <c r="L109" s="39">
        <v>0</v>
      </c>
      <c r="M109" s="39">
        <v>0</v>
      </c>
      <c r="N109" s="39">
        <v>0</v>
      </c>
      <c r="O109" s="39">
        <v>0</v>
      </c>
      <c r="P109" s="39">
        <v>0</v>
      </c>
      <c r="Q109" s="39">
        <v>0</v>
      </c>
      <c r="R109" s="39">
        <v>0</v>
      </c>
      <c r="S109" s="39">
        <v>0</v>
      </c>
      <c r="T109" s="39">
        <v>0</v>
      </c>
      <c r="U109" s="39">
        <v>0</v>
      </c>
      <c r="V109" s="39">
        <v>0</v>
      </c>
      <c r="W109" s="39">
        <v>0</v>
      </c>
      <c r="X109" s="39">
        <v>0</v>
      </c>
      <c r="Y109" s="39">
        <v>0</v>
      </c>
      <c r="Z109" s="39">
        <v>0</v>
      </c>
      <c r="AA109" s="39">
        <v>0</v>
      </c>
      <c r="AB109" s="107"/>
    </row>
    <row r="110" spans="2:28" x14ac:dyDescent="0.2">
      <c r="B110" s="36" t="s">
        <v>82</v>
      </c>
      <c r="C110" s="36"/>
      <c r="D110" s="37"/>
      <c r="E110" s="37"/>
      <c r="F110" s="38" t="s">
        <v>22</v>
      </c>
      <c r="G110" s="44">
        <v>0</v>
      </c>
      <c r="H110" s="39">
        <v>0</v>
      </c>
      <c r="I110" s="39">
        <v>0</v>
      </c>
      <c r="J110" s="39">
        <v>0</v>
      </c>
      <c r="K110" s="39">
        <v>0</v>
      </c>
      <c r="L110" s="39">
        <v>0</v>
      </c>
      <c r="M110" s="39">
        <v>0</v>
      </c>
      <c r="N110" s="39">
        <v>0</v>
      </c>
      <c r="O110" s="39">
        <v>0</v>
      </c>
      <c r="P110" s="39">
        <v>0</v>
      </c>
      <c r="Q110" s="39">
        <v>0</v>
      </c>
      <c r="R110" s="39">
        <v>0</v>
      </c>
      <c r="S110" s="39">
        <v>0</v>
      </c>
      <c r="T110" s="39">
        <v>0</v>
      </c>
      <c r="U110" s="39">
        <v>0</v>
      </c>
      <c r="V110" s="39">
        <v>0</v>
      </c>
      <c r="W110" s="39">
        <v>0</v>
      </c>
      <c r="X110" s="39">
        <v>0</v>
      </c>
      <c r="Y110" s="39">
        <v>0</v>
      </c>
      <c r="Z110" s="39">
        <v>0</v>
      </c>
      <c r="AA110" s="39">
        <v>0</v>
      </c>
      <c r="AB110" s="107"/>
    </row>
    <row r="111" spans="2:28" x14ac:dyDescent="0.2">
      <c r="B111" s="36" t="s">
        <v>83</v>
      </c>
      <c r="C111" s="36"/>
      <c r="D111" s="37"/>
      <c r="E111" s="37"/>
      <c r="F111" s="38" t="s">
        <v>22</v>
      </c>
      <c r="G111" s="44">
        <v>0</v>
      </c>
      <c r="H111" s="39">
        <v>0</v>
      </c>
      <c r="I111" s="39">
        <v>0</v>
      </c>
      <c r="J111" s="39">
        <v>0</v>
      </c>
      <c r="K111" s="39">
        <v>0</v>
      </c>
      <c r="L111" s="39">
        <v>0</v>
      </c>
      <c r="M111" s="39">
        <v>0</v>
      </c>
      <c r="N111" s="39">
        <v>0</v>
      </c>
      <c r="O111" s="39">
        <v>0</v>
      </c>
      <c r="P111" s="39">
        <v>0</v>
      </c>
      <c r="Q111" s="39">
        <v>0</v>
      </c>
      <c r="R111" s="39">
        <v>0</v>
      </c>
      <c r="S111" s="39">
        <v>0</v>
      </c>
      <c r="T111" s="39">
        <v>0</v>
      </c>
      <c r="U111" s="39">
        <v>0</v>
      </c>
      <c r="V111" s="39">
        <v>0</v>
      </c>
      <c r="W111" s="39">
        <v>0</v>
      </c>
      <c r="X111" s="39">
        <v>0</v>
      </c>
      <c r="Y111" s="39">
        <v>0</v>
      </c>
      <c r="Z111" s="39">
        <v>0</v>
      </c>
      <c r="AA111" s="39">
        <v>0</v>
      </c>
      <c r="AB111" s="107"/>
    </row>
    <row r="112" spans="2:28" x14ac:dyDescent="0.2">
      <c r="B112" s="36" t="s">
        <v>84</v>
      </c>
      <c r="C112" s="36"/>
      <c r="D112" s="37"/>
      <c r="E112" s="37"/>
      <c r="F112" s="38" t="s">
        <v>22</v>
      </c>
      <c r="G112" s="44">
        <v>0</v>
      </c>
      <c r="H112" s="39">
        <v>0</v>
      </c>
      <c r="I112" s="39">
        <v>0</v>
      </c>
      <c r="J112" s="39">
        <v>0</v>
      </c>
      <c r="K112" s="39">
        <v>0</v>
      </c>
      <c r="L112" s="39">
        <v>0</v>
      </c>
      <c r="M112" s="39">
        <v>0</v>
      </c>
      <c r="N112" s="39">
        <v>0</v>
      </c>
      <c r="O112" s="39">
        <v>0</v>
      </c>
      <c r="P112" s="39">
        <v>0</v>
      </c>
      <c r="Q112" s="39">
        <v>0</v>
      </c>
      <c r="R112" s="39">
        <v>0</v>
      </c>
      <c r="S112" s="39">
        <v>0</v>
      </c>
      <c r="T112" s="39">
        <v>0</v>
      </c>
      <c r="U112" s="39">
        <v>0</v>
      </c>
      <c r="V112" s="39">
        <v>0</v>
      </c>
      <c r="W112" s="39">
        <v>0</v>
      </c>
      <c r="X112" s="39">
        <v>0</v>
      </c>
      <c r="Y112" s="39">
        <v>0</v>
      </c>
      <c r="Z112" s="39">
        <v>0</v>
      </c>
      <c r="AA112" s="39">
        <v>0</v>
      </c>
      <c r="AB112" s="107"/>
    </row>
    <row r="113" spans="1:28" x14ac:dyDescent="0.2">
      <c r="B113" s="36" t="s">
        <v>85</v>
      </c>
      <c r="C113" s="36"/>
      <c r="D113" s="37"/>
      <c r="E113" s="37"/>
      <c r="F113" s="38" t="s">
        <v>22</v>
      </c>
      <c r="G113" s="44">
        <v>0</v>
      </c>
      <c r="H113" s="39">
        <v>0</v>
      </c>
      <c r="I113" s="39">
        <v>0</v>
      </c>
      <c r="J113" s="39">
        <v>0</v>
      </c>
      <c r="K113" s="39">
        <v>0</v>
      </c>
      <c r="L113" s="39">
        <v>0</v>
      </c>
      <c r="M113" s="39">
        <v>0</v>
      </c>
      <c r="N113" s="39">
        <v>0</v>
      </c>
      <c r="O113" s="39">
        <v>0</v>
      </c>
      <c r="P113" s="39">
        <v>0</v>
      </c>
      <c r="Q113" s="39">
        <v>0</v>
      </c>
      <c r="R113" s="39">
        <v>0</v>
      </c>
      <c r="S113" s="39">
        <v>0</v>
      </c>
      <c r="T113" s="39">
        <v>0</v>
      </c>
      <c r="U113" s="39">
        <v>0</v>
      </c>
      <c r="V113" s="39">
        <v>0</v>
      </c>
      <c r="W113" s="39">
        <v>0</v>
      </c>
      <c r="X113" s="39">
        <v>0</v>
      </c>
      <c r="Y113" s="39">
        <v>0</v>
      </c>
      <c r="Z113" s="39">
        <v>0</v>
      </c>
      <c r="AA113" s="39">
        <v>0</v>
      </c>
      <c r="AB113" s="107"/>
    </row>
    <row r="114" spans="1:28" x14ac:dyDescent="0.2">
      <c r="B114" s="36" t="s">
        <v>101</v>
      </c>
      <c r="C114" s="36"/>
      <c r="D114" s="37"/>
      <c r="E114" s="37"/>
      <c r="F114" s="38" t="s">
        <v>22</v>
      </c>
      <c r="G114" s="44"/>
      <c r="H114" s="39" t="s">
        <v>179</v>
      </c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107"/>
    </row>
    <row r="115" spans="1:28" ht="15.95" customHeight="1" x14ac:dyDescent="0.2">
      <c r="B115" s="36" t="s">
        <v>102</v>
      </c>
      <c r="C115" s="36"/>
      <c r="D115" s="37"/>
      <c r="E115" s="37"/>
      <c r="F115" s="38" t="s">
        <v>22</v>
      </c>
      <c r="G115" s="44"/>
      <c r="H115" s="39" t="s">
        <v>179</v>
      </c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107"/>
    </row>
    <row r="116" spans="1:28" x14ac:dyDescent="0.2">
      <c r="B116" s="105"/>
      <c r="AB116" s="107"/>
    </row>
    <row r="117" spans="1:28" ht="15" x14ac:dyDescent="0.25">
      <c r="A117" s="76"/>
      <c r="B117" s="29" t="s">
        <v>74</v>
      </c>
      <c r="C117" s="29"/>
      <c r="D117" s="30"/>
      <c r="E117" s="30"/>
      <c r="F117" s="6"/>
      <c r="G117" s="19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107"/>
    </row>
    <row r="118" spans="1:28" ht="15" x14ac:dyDescent="0.25">
      <c r="A118" s="76"/>
      <c r="B118" s="33" t="s">
        <v>21</v>
      </c>
      <c r="C118" s="33" t="s">
        <v>87</v>
      </c>
      <c r="D118" s="33" t="s">
        <v>108</v>
      </c>
      <c r="E118" s="34" t="s">
        <v>44</v>
      </c>
      <c r="F118" s="34" t="s">
        <v>13</v>
      </c>
      <c r="G118" s="35" t="s">
        <v>41</v>
      </c>
      <c r="H118" s="35">
        <v>2022</v>
      </c>
      <c r="I118" s="35">
        <v>2023</v>
      </c>
      <c r="J118" s="35">
        <v>2024</v>
      </c>
      <c r="K118" s="35">
        <v>2025</v>
      </c>
      <c r="L118" s="35">
        <v>2026</v>
      </c>
      <c r="M118" s="35">
        <v>2027</v>
      </c>
      <c r="N118" s="35">
        <v>2028</v>
      </c>
      <c r="O118" s="35">
        <v>2029</v>
      </c>
      <c r="P118" s="35">
        <v>2030</v>
      </c>
      <c r="Q118" s="35">
        <v>2031</v>
      </c>
      <c r="R118" s="35">
        <v>2032</v>
      </c>
      <c r="S118" s="35">
        <v>2033</v>
      </c>
      <c r="T118" s="35">
        <v>2034</v>
      </c>
      <c r="U118" s="35">
        <v>2035</v>
      </c>
      <c r="V118" s="35">
        <v>2036</v>
      </c>
      <c r="W118" s="35">
        <v>2037</v>
      </c>
      <c r="X118" s="35">
        <v>2038</v>
      </c>
      <c r="Y118" s="35">
        <v>2039</v>
      </c>
      <c r="Z118" s="35">
        <v>2040</v>
      </c>
      <c r="AA118" s="35">
        <v>2041</v>
      </c>
      <c r="AB118" s="107"/>
    </row>
    <row r="119" spans="1:28" x14ac:dyDescent="0.2">
      <c r="A119" s="76"/>
      <c r="B119" s="37" t="s">
        <v>77</v>
      </c>
      <c r="C119" s="72">
        <v>1</v>
      </c>
      <c r="D119" s="37" t="s">
        <v>88</v>
      </c>
      <c r="E119" s="38">
        <v>1</v>
      </c>
      <c r="F119" s="38" t="s">
        <v>22</v>
      </c>
      <c r="G119" s="44">
        <v>-1529819.5501684269</v>
      </c>
      <c r="H119" s="39">
        <v>0</v>
      </c>
      <c r="I119" s="39">
        <v>0</v>
      </c>
      <c r="J119" s="39">
        <v>0</v>
      </c>
      <c r="K119" s="39">
        <v>0</v>
      </c>
      <c r="L119" s="39">
        <v>-122582.69594999999</v>
      </c>
      <c r="M119" s="39">
        <v>-122582.69594999999</v>
      </c>
      <c r="N119" s="39">
        <v>-122582.69594999999</v>
      </c>
      <c r="O119" s="39">
        <v>-122582.69594999999</v>
      </c>
      <c r="P119" s="39">
        <v>-122582.69594999999</v>
      </c>
      <c r="Q119" s="39">
        <v>-122582.69594999999</v>
      </c>
      <c r="R119" s="39">
        <v>-122582.69594999999</v>
      </c>
      <c r="S119" s="39">
        <v>-122582.69594999999</v>
      </c>
      <c r="T119" s="39">
        <v>-122582.69594999999</v>
      </c>
      <c r="U119" s="39">
        <v>-122582.69594999999</v>
      </c>
      <c r="V119" s="39">
        <v>-122582.69594999999</v>
      </c>
      <c r="W119" s="39">
        <v>-122582.69594999999</v>
      </c>
      <c r="X119" s="39">
        <v>-122582.69594999999</v>
      </c>
      <c r="Y119" s="39">
        <v>-122582.69594999999</v>
      </c>
      <c r="Z119" s="39">
        <v>-122582.69594999999</v>
      </c>
      <c r="AA119" s="39">
        <v>-122582.69594999999</v>
      </c>
    </row>
    <row r="120" spans="1:28" x14ac:dyDescent="0.2">
      <c r="A120" s="76"/>
      <c r="B120" s="37" t="s">
        <v>77</v>
      </c>
      <c r="C120" s="72">
        <v>1</v>
      </c>
      <c r="D120" s="37" t="s">
        <v>89</v>
      </c>
      <c r="E120" s="38">
        <v>1</v>
      </c>
      <c r="F120" s="38" t="s">
        <v>22</v>
      </c>
      <c r="G120" s="44">
        <v>-9537702.6112374682</v>
      </c>
      <c r="H120" s="39">
        <v>0</v>
      </c>
      <c r="I120" s="39">
        <v>0</v>
      </c>
      <c r="J120" s="39">
        <v>0</v>
      </c>
      <c r="K120" s="39">
        <v>0</v>
      </c>
      <c r="L120" s="39">
        <v>-764245.23345000006</v>
      </c>
      <c r="M120" s="39">
        <v>-764245.23345000006</v>
      </c>
      <c r="N120" s="39">
        <v>-764245.23345000006</v>
      </c>
      <c r="O120" s="39">
        <v>-764245.23345000006</v>
      </c>
      <c r="P120" s="39">
        <v>-764245.23345000006</v>
      </c>
      <c r="Q120" s="39">
        <v>-764245.23345000006</v>
      </c>
      <c r="R120" s="39">
        <v>-764245.23345000006</v>
      </c>
      <c r="S120" s="39">
        <v>-764245.23345000006</v>
      </c>
      <c r="T120" s="39">
        <v>-764245.23345000006</v>
      </c>
      <c r="U120" s="39">
        <v>-764245.23345000006</v>
      </c>
      <c r="V120" s="39">
        <v>-764245.23345000006</v>
      </c>
      <c r="W120" s="39">
        <v>-764245.23345000006</v>
      </c>
      <c r="X120" s="39">
        <v>-764245.23345000006</v>
      </c>
      <c r="Y120" s="39">
        <v>-764245.23345000006</v>
      </c>
      <c r="Z120" s="39">
        <v>-764245.23345000006</v>
      </c>
      <c r="AA120" s="39">
        <v>-764245.23345000006</v>
      </c>
    </row>
    <row r="121" spans="1:28" x14ac:dyDescent="0.2">
      <c r="A121" s="76"/>
      <c r="B121" s="37" t="s">
        <v>77</v>
      </c>
      <c r="C121" s="72">
        <v>1</v>
      </c>
      <c r="D121" s="37" t="s">
        <v>180</v>
      </c>
      <c r="E121" s="38">
        <v>1</v>
      </c>
      <c r="F121" s="38" t="s">
        <v>22</v>
      </c>
      <c r="G121" s="44">
        <v>-3450659.1841879962</v>
      </c>
      <c r="H121" s="39">
        <v>0</v>
      </c>
      <c r="I121" s="39">
        <v>0</v>
      </c>
      <c r="J121" s="39">
        <v>0</v>
      </c>
      <c r="K121" s="39">
        <v>0</v>
      </c>
      <c r="L121" s="39">
        <v>-276497.38530000002</v>
      </c>
      <c r="M121" s="39">
        <v>-276497.38530000002</v>
      </c>
      <c r="N121" s="39">
        <v>-276497.38530000002</v>
      </c>
      <c r="O121" s="39">
        <v>-276497.38530000002</v>
      </c>
      <c r="P121" s="39">
        <v>-276497.38530000002</v>
      </c>
      <c r="Q121" s="39">
        <v>-276497.38530000002</v>
      </c>
      <c r="R121" s="39">
        <v>-276497.38530000002</v>
      </c>
      <c r="S121" s="39">
        <v>-276497.38530000002</v>
      </c>
      <c r="T121" s="39">
        <v>-276497.38530000002</v>
      </c>
      <c r="U121" s="39">
        <v>-276497.38530000002</v>
      </c>
      <c r="V121" s="39">
        <v>-276497.38530000002</v>
      </c>
      <c r="W121" s="39">
        <v>-276497.38530000002</v>
      </c>
      <c r="X121" s="39">
        <v>-276497.38530000002</v>
      </c>
      <c r="Y121" s="39">
        <v>-276497.38530000002</v>
      </c>
      <c r="Z121" s="39">
        <v>-276497.38530000002</v>
      </c>
      <c r="AA121" s="39">
        <v>-276497.38530000002</v>
      </c>
    </row>
    <row r="122" spans="1:28" x14ac:dyDescent="0.2">
      <c r="A122" s="76"/>
      <c r="B122" s="37" t="s">
        <v>77</v>
      </c>
      <c r="C122" s="72">
        <v>1</v>
      </c>
      <c r="D122" s="37" t="s">
        <v>94</v>
      </c>
      <c r="E122" s="38">
        <v>1</v>
      </c>
      <c r="F122" s="38" t="s">
        <v>22</v>
      </c>
      <c r="G122" s="44">
        <v>-5621082.9787157401</v>
      </c>
      <c r="H122" s="39">
        <v>0</v>
      </c>
      <c r="I122" s="39">
        <v>0</v>
      </c>
      <c r="J122" s="39">
        <v>0</v>
      </c>
      <c r="K122" s="39">
        <v>0</v>
      </c>
      <c r="L122" s="39">
        <v>0</v>
      </c>
      <c r="M122" s="39">
        <v>0</v>
      </c>
      <c r="N122" s="39">
        <v>0</v>
      </c>
      <c r="O122" s="39">
        <v>-574007.54040000006</v>
      </c>
      <c r="P122" s="39">
        <v>-574007.54040000006</v>
      </c>
      <c r="Q122" s="39">
        <v>-574007.54040000006</v>
      </c>
      <c r="R122" s="39">
        <v>-574007.54040000006</v>
      </c>
      <c r="S122" s="39">
        <v>-574007.54040000006</v>
      </c>
      <c r="T122" s="39">
        <v>-574007.54040000006</v>
      </c>
      <c r="U122" s="39">
        <v>-574007.54040000006</v>
      </c>
      <c r="V122" s="39">
        <v>-574007.54040000006</v>
      </c>
      <c r="W122" s="39">
        <v>-574007.54040000006</v>
      </c>
      <c r="X122" s="39">
        <v>-574007.54040000006</v>
      </c>
      <c r="Y122" s="39">
        <v>-574007.54040000006</v>
      </c>
      <c r="Z122" s="39">
        <v>-574007.54040000006</v>
      </c>
      <c r="AA122" s="39">
        <v>-574007.54040000006</v>
      </c>
    </row>
    <row r="123" spans="1:28" x14ac:dyDescent="0.2">
      <c r="A123" s="76"/>
      <c r="B123" s="37" t="s">
        <v>77</v>
      </c>
      <c r="C123" s="72">
        <v>1</v>
      </c>
      <c r="D123" s="37" t="s">
        <v>103</v>
      </c>
      <c r="E123" s="38">
        <v>1</v>
      </c>
      <c r="F123" s="38" t="s">
        <v>22</v>
      </c>
      <c r="G123" s="44">
        <v>-23793930.518105164</v>
      </c>
      <c r="H123" s="39">
        <v>0</v>
      </c>
      <c r="I123" s="39">
        <v>0</v>
      </c>
      <c r="J123" s="39">
        <v>0</v>
      </c>
      <c r="K123" s="39">
        <v>0</v>
      </c>
      <c r="L123" s="39">
        <v>0</v>
      </c>
      <c r="M123" s="39">
        <v>0</v>
      </c>
      <c r="N123" s="39">
        <v>-2230245.2355</v>
      </c>
      <c r="O123" s="39">
        <v>-2230245.2355</v>
      </c>
      <c r="P123" s="39">
        <v>-2230245.2355</v>
      </c>
      <c r="Q123" s="39">
        <v>-2230245.2355</v>
      </c>
      <c r="R123" s="39">
        <v>-2230245.2355</v>
      </c>
      <c r="S123" s="39">
        <v>-2230245.2355</v>
      </c>
      <c r="T123" s="39">
        <v>-2230245.2355</v>
      </c>
      <c r="U123" s="39">
        <v>-2230245.2355</v>
      </c>
      <c r="V123" s="39">
        <v>-2230245.2355</v>
      </c>
      <c r="W123" s="39">
        <v>-2230245.2355</v>
      </c>
      <c r="X123" s="39">
        <v>-2230245.2355</v>
      </c>
      <c r="Y123" s="39">
        <v>-2230245.2355</v>
      </c>
      <c r="Z123" s="39">
        <v>-2230245.2355</v>
      </c>
      <c r="AA123" s="39">
        <v>-2230245.2355</v>
      </c>
    </row>
    <row r="124" spans="1:28" x14ac:dyDescent="0.2">
      <c r="A124" s="76"/>
      <c r="B124" s="37" t="s">
        <v>77</v>
      </c>
      <c r="C124" s="72">
        <v>2</v>
      </c>
      <c r="D124" s="37" t="s">
        <v>181</v>
      </c>
      <c r="E124" s="38">
        <v>1</v>
      </c>
      <c r="F124" s="38" t="s">
        <v>22</v>
      </c>
      <c r="G124" s="44">
        <v>-2635297.2110760375</v>
      </c>
      <c r="H124" s="39">
        <v>0</v>
      </c>
      <c r="I124" s="39">
        <v>0</v>
      </c>
      <c r="J124" s="39">
        <v>0</v>
      </c>
      <c r="K124" s="39">
        <v>0</v>
      </c>
      <c r="L124" s="39">
        <v>0</v>
      </c>
      <c r="M124" s="39">
        <v>0</v>
      </c>
      <c r="N124" s="39">
        <v>0</v>
      </c>
      <c r="O124" s="39">
        <v>0</v>
      </c>
      <c r="P124" s="39">
        <v>-294915.95204999996</v>
      </c>
      <c r="Q124" s="39">
        <v>-294915.95204999996</v>
      </c>
      <c r="R124" s="39">
        <v>-294915.95204999996</v>
      </c>
      <c r="S124" s="39">
        <v>-294915.95204999996</v>
      </c>
      <c r="T124" s="39">
        <v>-294915.95204999996</v>
      </c>
      <c r="U124" s="39">
        <v>-294915.95204999996</v>
      </c>
      <c r="V124" s="39">
        <v>-294915.95204999996</v>
      </c>
      <c r="W124" s="39">
        <v>-294915.95204999996</v>
      </c>
      <c r="X124" s="39">
        <v>-294915.95204999996</v>
      </c>
      <c r="Y124" s="39">
        <v>-294915.95204999996</v>
      </c>
      <c r="Z124" s="39">
        <v>-294915.95204999996</v>
      </c>
      <c r="AA124" s="39">
        <v>-294915.95204999996</v>
      </c>
    </row>
    <row r="125" spans="1:28" x14ac:dyDescent="0.2">
      <c r="A125" s="76"/>
      <c r="B125" s="37" t="s">
        <v>78</v>
      </c>
      <c r="C125" s="72">
        <v>1</v>
      </c>
      <c r="D125" s="37" t="s">
        <v>88</v>
      </c>
      <c r="E125" s="38">
        <v>1</v>
      </c>
      <c r="F125" s="38" t="s">
        <v>22</v>
      </c>
      <c r="G125" s="44">
        <v>-1529819.5501684269</v>
      </c>
      <c r="H125" s="39">
        <v>0</v>
      </c>
      <c r="I125" s="39">
        <v>0</v>
      </c>
      <c r="J125" s="39">
        <v>0</v>
      </c>
      <c r="K125" s="39">
        <v>0</v>
      </c>
      <c r="L125" s="39">
        <v>-122582.69594999999</v>
      </c>
      <c r="M125" s="39">
        <v>-122582.69594999999</v>
      </c>
      <c r="N125" s="39">
        <v>-122582.69594999999</v>
      </c>
      <c r="O125" s="39">
        <v>-122582.69594999999</v>
      </c>
      <c r="P125" s="39">
        <v>-122582.69594999999</v>
      </c>
      <c r="Q125" s="39">
        <v>-122582.69594999999</v>
      </c>
      <c r="R125" s="39">
        <v>-122582.69594999999</v>
      </c>
      <c r="S125" s="39">
        <v>-122582.69594999999</v>
      </c>
      <c r="T125" s="39">
        <v>-122582.69594999999</v>
      </c>
      <c r="U125" s="39">
        <v>-122582.69594999999</v>
      </c>
      <c r="V125" s="39">
        <v>-122582.69594999999</v>
      </c>
      <c r="W125" s="39">
        <v>-122582.69594999999</v>
      </c>
      <c r="X125" s="39">
        <v>-122582.69594999999</v>
      </c>
      <c r="Y125" s="39">
        <v>-122582.69594999999</v>
      </c>
      <c r="Z125" s="39">
        <v>-122582.69594999999</v>
      </c>
      <c r="AA125" s="39">
        <v>-122582.69594999999</v>
      </c>
    </row>
    <row r="126" spans="1:28" x14ac:dyDescent="0.2">
      <c r="A126" s="76"/>
      <c r="B126" s="37" t="s">
        <v>78</v>
      </c>
      <c r="C126" s="72">
        <v>1</v>
      </c>
      <c r="D126" s="37" t="s">
        <v>89</v>
      </c>
      <c r="E126" s="38">
        <v>1</v>
      </c>
      <c r="F126" s="38" t="s">
        <v>22</v>
      </c>
      <c r="G126" s="44">
        <v>-9537702.6112374682</v>
      </c>
      <c r="H126" s="39">
        <v>0</v>
      </c>
      <c r="I126" s="39">
        <v>0</v>
      </c>
      <c r="J126" s="39">
        <v>0</v>
      </c>
      <c r="K126" s="39">
        <v>0</v>
      </c>
      <c r="L126" s="39">
        <v>-764245.23345000006</v>
      </c>
      <c r="M126" s="39">
        <v>-764245.23345000006</v>
      </c>
      <c r="N126" s="39">
        <v>-764245.23345000006</v>
      </c>
      <c r="O126" s="39">
        <v>-764245.23345000006</v>
      </c>
      <c r="P126" s="39">
        <v>-764245.23345000006</v>
      </c>
      <c r="Q126" s="39">
        <v>-764245.23345000006</v>
      </c>
      <c r="R126" s="39">
        <v>-764245.23345000006</v>
      </c>
      <c r="S126" s="39">
        <v>-764245.23345000006</v>
      </c>
      <c r="T126" s="39">
        <v>-764245.23345000006</v>
      </c>
      <c r="U126" s="39">
        <v>-764245.23345000006</v>
      </c>
      <c r="V126" s="39">
        <v>-764245.23345000006</v>
      </c>
      <c r="W126" s="39">
        <v>-764245.23345000006</v>
      </c>
      <c r="X126" s="39">
        <v>-764245.23345000006</v>
      </c>
      <c r="Y126" s="39">
        <v>-764245.23345000006</v>
      </c>
      <c r="Z126" s="39">
        <v>-764245.23345000006</v>
      </c>
      <c r="AA126" s="39">
        <v>-764245.23345000006</v>
      </c>
    </row>
    <row r="127" spans="1:28" x14ac:dyDescent="0.2">
      <c r="A127" s="76"/>
      <c r="B127" s="37" t="s">
        <v>78</v>
      </c>
      <c r="C127" s="72">
        <v>1</v>
      </c>
      <c r="D127" s="37" t="s">
        <v>180</v>
      </c>
      <c r="E127" s="38">
        <v>1</v>
      </c>
      <c r="F127" s="38" t="s">
        <v>22</v>
      </c>
      <c r="G127" s="44">
        <v>-3450659.1841879962</v>
      </c>
      <c r="H127" s="39">
        <v>0</v>
      </c>
      <c r="I127" s="39">
        <v>0</v>
      </c>
      <c r="J127" s="39">
        <v>0</v>
      </c>
      <c r="K127" s="39">
        <v>0</v>
      </c>
      <c r="L127" s="39">
        <v>-276497.38530000002</v>
      </c>
      <c r="M127" s="39">
        <v>-276497.38530000002</v>
      </c>
      <c r="N127" s="39">
        <v>-276497.38530000002</v>
      </c>
      <c r="O127" s="39">
        <v>-276497.38530000002</v>
      </c>
      <c r="P127" s="39">
        <v>-276497.38530000002</v>
      </c>
      <c r="Q127" s="39">
        <v>-276497.38530000002</v>
      </c>
      <c r="R127" s="39">
        <v>-276497.38530000002</v>
      </c>
      <c r="S127" s="39">
        <v>-276497.38530000002</v>
      </c>
      <c r="T127" s="39">
        <v>-276497.38530000002</v>
      </c>
      <c r="U127" s="39">
        <v>-276497.38530000002</v>
      </c>
      <c r="V127" s="39">
        <v>-276497.38530000002</v>
      </c>
      <c r="W127" s="39">
        <v>-276497.38530000002</v>
      </c>
      <c r="X127" s="39">
        <v>-276497.38530000002</v>
      </c>
      <c r="Y127" s="39">
        <v>-276497.38530000002</v>
      </c>
      <c r="Z127" s="39">
        <v>-276497.38530000002</v>
      </c>
      <c r="AA127" s="39">
        <v>-276497.38530000002</v>
      </c>
    </row>
    <row r="128" spans="1:28" x14ac:dyDescent="0.2">
      <c r="A128" s="76"/>
      <c r="B128" s="37" t="s">
        <v>78</v>
      </c>
      <c r="C128" s="72">
        <v>1</v>
      </c>
      <c r="D128" s="37" t="s">
        <v>90</v>
      </c>
      <c r="E128" s="38">
        <v>1</v>
      </c>
      <c r="F128" s="38" t="s">
        <v>22</v>
      </c>
      <c r="G128" s="44">
        <v>-6638017.5568342544</v>
      </c>
      <c r="H128" s="39">
        <v>0</v>
      </c>
      <c r="I128" s="39">
        <v>0</v>
      </c>
      <c r="J128" s="39">
        <v>0</v>
      </c>
      <c r="K128" s="39">
        <v>0</v>
      </c>
      <c r="L128" s="39">
        <v>0</v>
      </c>
      <c r="M128" s="39">
        <v>-574007.54040000006</v>
      </c>
      <c r="N128" s="39">
        <v>-574007.54040000006</v>
      </c>
      <c r="O128" s="39">
        <v>-574007.54040000006</v>
      </c>
      <c r="P128" s="39">
        <v>-574007.54040000006</v>
      </c>
      <c r="Q128" s="39">
        <v>-574007.54040000006</v>
      </c>
      <c r="R128" s="39">
        <v>-574007.54040000006</v>
      </c>
      <c r="S128" s="39">
        <v>-574007.54040000006</v>
      </c>
      <c r="T128" s="39">
        <v>-574007.54040000006</v>
      </c>
      <c r="U128" s="39">
        <v>-574007.54040000006</v>
      </c>
      <c r="V128" s="39">
        <v>-574007.54040000006</v>
      </c>
      <c r="W128" s="39">
        <v>-574007.54040000006</v>
      </c>
      <c r="X128" s="39">
        <v>-574007.54040000006</v>
      </c>
      <c r="Y128" s="39">
        <v>-574007.54040000006</v>
      </c>
      <c r="Z128" s="39">
        <v>-574007.54040000006</v>
      </c>
      <c r="AA128" s="39">
        <v>-574007.54040000006</v>
      </c>
    </row>
    <row r="129" spans="1:27" x14ac:dyDescent="0.2">
      <c r="A129" s="76"/>
      <c r="B129" s="37" t="s">
        <v>78</v>
      </c>
      <c r="C129" s="72">
        <v>2</v>
      </c>
      <c r="D129" s="37" t="s">
        <v>91</v>
      </c>
      <c r="E129" s="38">
        <v>1</v>
      </c>
      <c r="F129" s="38" t="s">
        <v>22</v>
      </c>
      <c r="G129" s="44">
        <v>-13735340.522672987</v>
      </c>
      <c r="H129" s="39">
        <v>0</v>
      </c>
      <c r="I129" s="39">
        <v>0</v>
      </c>
      <c r="J129" s="39">
        <v>0</v>
      </c>
      <c r="K129" s="39">
        <v>0</v>
      </c>
      <c r="L129" s="39">
        <v>0</v>
      </c>
      <c r="M129" s="39">
        <v>0</v>
      </c>
      <c r="N129" s="39">
        <v>0</v>
      </c>
      <c r="O129" s="39">
        <v>0</v>
      </c>
      <c r="P129" s="39">
        <v>-1537121.1300000001</v>
      </c>
      <c r="Q129" s="39">
        <v>-1537121.1300000001</v>
      </c>
      <c r="R129" s="39">
        <v>-1537121.1300000001</v>
      </c>
      <c r="S129" s="39">
        <v>-1537121.1300000001</v>
      </c>
      <c r="T129" s="39">
        <v>-1537121.1300000001</v>
      </c>
      <c r="U129" s="39">
        <v>-1537121.1300000001</v>
      </c>
      <c r="V129" s="39">
        <v>-1537121.1300000001</v>
      </c>
      <c r="W129" s="39">
        <v>-1537121.1300000001</v>
      </c>
      <c r="X129" s="39">
        <v>-1537121.1300000001</v>
      </c>
      <c r="Y129" s="39">
        <v>-1537121.1300000001</v>
      </c>
      <c r="Z129" s="39">
        <v>-1537121.1300000001</v>
      </c>
      <c r="AA129" s="39">
        <v>-1537121.1300000001</v>
      </c>
    </row>
    <row r="130" spans="1:27" x14ac:dyDescent="0.2">
      <c r="A130" s="76"/>
      <c r="B130" s="37" t="s">
        <v>79</v>
      </c>
      <c r="C130" s="72">
        <v>1</v>
      </c>
      <c r="D130" s="37" t="s">
        <v>88</v>
      </c>
      <c r="E130" s="38">
        <v>1</v>
      </c>
      <c r="F130" s="38" t="s">
        <v>22</v>
      </c>
      <c r="G130" s="44">
        <v>-1529819.5501684269</v>
      </c>
      <c r="H130" s="39">
        <v>0</v>
      </c>
      <c r="I130" s="39">
        <v>0</v>
      </c>
      <c r="J130" s="39">
        <v>0</v>
      </c>
      <c r="K130" s="39">
        <v>0</v>
      </c>
      <c r="L130" s="39">
        <v>-122582.69594999999</v>
      </c>
      <c r="M130" s="39">
        <v>-122582.69594999999</v>
      </c>
      <c r="N130" s="39">
        <v>-122582.69594999999</v>
      </c>
      <c r="O130" s="39">
        <v>-122582.69594999999</v>
      </c>
      <c r="P130" s="39">
        <v>-122582.69594999999</v>
      </c>
      <c r="Q130" s="39">
        <v>-122582.69594999999</v>
      </c>
      <c r="R130" s="39">
        <v>-122582.69594999999</v>
      </c>
      <c r="S130" s="39">
        <v>-122582.69594999999</v>
      </c>
      <c r="T130" s="39">
        <v>-122582.69594999999</v>
      </c>
      <c r="U130" s="39">
        <v>-122582.69594999999</v>
      </c>
      <c r="V130" s="39">
        <v>-122582.69594999999</v>
      </c>
      <c r="W130" s="39">
        <v>-122582.69594999999</v>
      </c>
      <c r="X130" s="39">
        <v>-122582.69594999999</v>
      </c>
      <c r="Y130" s="39">
        <v>-122582.69594999999</v>
      </c>
      <c r="Z130" s="39">
        <v>-122582.69594999999</v>
      </c>
      <c r="AA130" s="39">
        <v>-122582.69594999999</v>
      </c>
    </row>
    <row r="131" spans="1:27" x14ac:dyDescent="0.2">
      <c r="A131" s="76"/>
      <c r="B131" s="37" t="s">
        <v>79</v>
      </c>
      <c r="C131" s="72">
        <v>1</v>
      </c>
      <c r="D131" s="37" t="s">
        <v>92</v>
      </c>
      <c r="E131" s="38">
        <v>1</v>
      </c>
      <c r="F131" s="38" t="s">
        <v>22</v>
      </c>
      <c r="G131" s="44">
        <v>-6900845.5256738318</v>
      </c>
      <c r="H131" s="39">
        <v>0</v>
      </c>
      <c r="I131" s="39">
        <v>0</v>
      </c>
      <c r="J131" s="39">
        <v>0</v>
      </c>
      <c r="K131" s="39">
        <v>0</v>
      </c>
      <c r="L131" s="39">
        <v>0</v>
      </c>
      <c r="M131" s="39">
        <v>0</v>
      </c>
      <c r="N131" s="39">
        <v>0</v>
      </c>
      <c r="O131" s="39">
        <v>-704692.91805000009</v>
      </c>
      <c r="P131" s="39">
        <v>-704692.91805000009</v>
      </c>
      <c r="Q131" s="39">
        <v>-704692.91805000009</v>
      </c>
      <c r="R131" s="39">
        <v>-704692.91805000009</v>
      </c>
      <c r="S131" s="39">
        <v>-704692.91805000009</v>
      </c>
      <c r="T131" s="39">
        <v>-704692.91805000009</v>
      </c>
      <c r="U131" s="39">
        <v>-704692.91805000009</v>
      </c>
      <c r="V131" s="39">
        <v>-704692.91805000009</v>
      </c>
      <c r="W131" s="39">
        <v>-704692.91805000009</v>
      </c>
      <c r="X131" s="39">
        <v>-704692.91805000009</v>
      </c>
      <c r="Y131" s="39">
        <v>-704692.91805000009</v>
      </c>
      <c r="Z131" s="39">
        <v>-704692.91805000009</v>
      </c>
      <c r="AA131" s="39">
        <v>-704692.91805000009</v>
      </c>
    </row>
    <row r="132" spans="1:27" x14ac:dyDescent="0.2">
      <c r="A132" s="76"/>
      <c r="B132" s="37" t="s">
        <v>79</v>
      </c>
      <c r="C132" s="72">
        <v>1</v>
      </c>
      <c r="D132" s="37" t="s">
        <v>104</v>
      </c>
      <c r="E132" s="38">
        <v>1</v>
      </c>
      <c r="F132" s="38" t="s">
        <v>22</v>
      </c>
      <c r="G132" s="44">
        <v>-8153541.9006454749</v>
      </c>
      <c r="H132" s="39">
        <v>0</v>
      </c>
      <c r="I132" s="39">
        <v>0</v>
      </c>
      <c r="J132" s="39">
        <v>0</v>
      </c>
      <c r="K132" s="39">
        <v>0</v>
      </c>
      <c r="L132" s="39">
        <v>0</v>
      </c>
      <c r="M132" s="39">
        <v>0</v>
      </c>
      <c r="N132" s="39">
        <v>-764245.23315000022</v>
      </c>
      <c r="O132" s="39">
        <v>-764245.23315000022</v>
      </c>
      <c r="P132" s="39">
        <v>-764245.23315000022</v>
      </c>
      <c r="Q132" s="39">
        <v>-764245.23315000022</v>
      </c>
      <c r="R132" s="39">
        <v>-764245.23315000022</v>
      </c>
      <c r="S132" s="39">
        <v>-764245.23315000022</v>
      </c>
      <c r="T132" s="39">
        <v>-764245.23315000022</v>
      </c>
      <c r="U132" s="39">
        <v>-764245.23315000022</v>
      </c>
      <c r="V132" s="39">
        <v>-764245.23315000022</v>
      </c>
      <c r="W132" s="39">
        <v>-764245.23315000022</v>
      </c>
      <c r="X132" s="39">
        <v>-764245.23315000022</v>
      </c>
      <c r="Y132" s="39">
        <v>-764245.23315000022</v>
      </c>
      <c r="Z132" s="39">
        <v>-764245.23315000022</v>
      </c>
      <c r="AA132" s="39">
        <v>-764245.23315000022</v>
      </c>
    </row>
    <row r="133" spans="1:27" x14ac:dyDescent="0.2">
      <c r="A133" s="76"/>
      <c r="B133" s="37" t="s">
        <v>79</v>
      </c>
      <c r="C133" s="72">
        <v>1</v>
      </c>
      <c r="D133" s="37" t="s">
        <v>94</v>
      </c>
      <c r="E133" s="38">
        <v>1</v>
      </c>
      <c r="F133" s="38" t="s">
        <v>22</v>
      </c>
      <c r="G133" s="44">
        <v>-5621082.9816535488</v>
      </c>
      <c r="H133" s="39">
        <v>0</v>
      </c>
      <c r="I133" s="39">
        <v>0</v>
      </c>
      <c r="J133" s="39">
        <v>0</v>
      </c>
      <c r="K133" s="39">
        <v>0</v>
      </c>
      <c r="L133" s="39">
        <v>0</v>
      </c>
      <c r="M133" s="39">
        <v>0</v>
      </c>
      <c r="N133" s="39">
        <v>0</v>
      </c>
      <c r="O133" s="39">
        <v>-574007.5406999999</v>
      </c>
      <c r="P133" s="39">
        <v>-574007.5406999999</v>
      </c>
      <c r="Q133" s="39">
        <v>-574007.5406999999</v>
      </c>
      <c r="R133" s="39">
        <v>-574007.5406999999</v>
      </c>
      <c r="S133" s="39">
        <v>-574007.5406999999</v>
      </c>
      <c r="T133" s="39">
        <v>-574007.5406999999</v>
      </c>
      <c r="U133" s="39">
        <v>-574007.5406999999</v>
      </c>
      <c r="V133" s="39">
        <v>-574007.5406999999</v>
      </c>
      <c r="W133" s="39">
        <v>-574007.5406999999</v>
      </c>
      <c r="X133" s="39">
        <v>-574007.5406999999</v>
      </c>
      <c r="Y133" s="39">
        <v>-574007.5406999999</v>
      </c>
      <c r="Z133" s="39">
        <v>-574007.5406999999</v>
      </c>
      <c r="AA133" s="39">
        <v>-574007.5406999999</v>
      </c>
    </row>
    <row r="134" spans="1:27" x14ac:dyDescent="0.2">
      <c r="A134" s="76"/>
      <c r="B134" s="37" t="s">
        <v>79</v>
      </c>
      <c r="C134" s="72">
        <v>2</v>
      </c>
      <c r="D134" s="37" t="s">
        <v>182</v>
      </c>
      <c r="E134" s="38">
        <v>1</v>
      </c>
      <c r="F134" s="38" t="s">
        <v>22</v>
      </c>
      <c r="G134" s="44">
        <v>-2635297.1480789529</v>
      </c>
      <c r="H134" s="39">
        <v>0</v>
      </c>
      <c r="I134" s="39">
        <v>0</v>
      </c>
      <c r="J134" s="39">
        <v>0</v>
      </c>
      <c r="K134" s="39">
        <v>0</v>
      </c>
      <c r="L134" s="39">
        <v>0</v>
      </c>
      <c r="M134" s="39">
        <v>0</v>
      </c>
      <c r="N134" s="39">
        <v>0</v>
      </c>
      <c r="O134" s="39">
        <v>0</v>
      </c>
      <c r="P134" s="39">
        <v>-294915.94500000001</v>
      </c>
      <c r="Q134" s="39">
        <v>-294915.94500000001</v>
      </c>
      <c r="R134" s="39">
        <v>-294915.94500000001</v>
      </c>
      <c r="S134" s="39">
        <v>-294915.94500000001</v>
      </c>
      <c r="T134" s="39">
        <v>-294915.94500000001</v>
      </c>
      <c r="U134" s="39">
        <v>-294915.94500000001</v>
      </c>
      <c r="V134" s="39">
        <v>-294915.94500000001</v>
      </c>
      <c r="W134" s="39">
        <v>-294915.94500000001</v>
      </c>
      <c r="X134" s="39">
        <v>-294915.94500000001</v>
      </c>
      <c r="Y134" s="39">
        <v>-294915.94500000001</v>
      </c>
      <c r="Z134" s="39">
        <v>-294915.94500000001</v>
      </c>
      <c r="AA134" s="39">
        <v>-294915.94500000001</v>
      </c>
    </row>
    <row r="135" spans="1:27" x14ac:dyDescent="0.2">
      <c r="A135" s="76"/>
      <c r="B135" s="37" t="s">
        <v>80</v>
      </c>
      <c r="C135" s="72">
        <v>1</v>
      </c>
      <c r="D135" s="37" t="s">
        <v>88</v>
      </c>
      <c r="E135" s="38">
        <v>1</v>
      </c>
      <c r="F135" s="38" t="s">
        <v>22</v>
      </c>
      <c r="G135" s="44">
        <v>-1529819.5501684269</v>
      </c>
      <c r="H135" s="39">
        <v>0</v>
      </c>
      <c r="I135" s="39">
        <v>0</v>
      </c>
      <c r="J135" s="39">
        <v>0</v>
      </c>
      <c r="K135" s="39">
        <v>0</v>
      </c>
      <c r="L135" s="39">
        <v>-122582.69594999999</v>
      </c>
      <c r="M135" s="39">
        <v>-122582.69594999999</v>
      </c>
      <c r="N135" s="39">
        <v>-122582.69594999999</v>
      </c>
      <c r="O135" s="39">
        <v>-122582.69594999999</v>
      </c>
      <c r="P135" s="39">
        <v>-122582.69594999999</v>
      </c>
      <c r="Q135" s="39">
        <v>-122582.69594999999</v>
      </c>
      <c r="R135" s="39">
        <v>-122582.69594999999</v>
      </c>
      <c r="S135" s="39">
        <v>-122582.69594999999</v>
      </c>
      <c r="T135" s="39">
        <v>-122582.69594999999</v>
      </c>
      <c r="U135" s="39">
        <v>-122582.69594999999</v>
      </c>
      <c r="V135" s="39">
        <v>-122582.69594999999</v>
      </c>
      <c r="W135" s="39">
        <v>-122582.69594999999</v>
      </c>
      <c r="X135" s="39">
        <v>-122582.69594999999</v>
      </c>
      <c r="Y135" s="39">
        <v>-122582.69594999999</v>
      </c>
      <c r="Z135" s="39">
        <v>-122582.69594999999</v>
      </c>
      <c r="AA135" s="39">
        <v>-122582.69594999999</v>
      </c>
    </row>
    <row r="136" spans="1:27" x14ac:dyDescent="0.2">
      <c r="A136" s="76"/>
      <c r="B136" s="37" t="s">
        <v>80</v>
      </c>
      <c r="C136" s="72">
        <v>1</v>
      </c>
      <c r="D136" s="37" t="s">
        <v>93</v>
      </c>
      <c r="E136" s="38">
        <v>1</v>
      </c>
      <c r="F136" s="38" t="s">
        <v>22</v>
      </c>
      <c r="G136" s="44">
        <v>-9117564.4385427665</v>
      </c>
      <c r="H136" s="39">
        <v>0</v>
      </c>
      <c r="I136" s="39">
        <v>0</v>
      </c>
      <c r="J136" s="39">
        <v>0</v>
      </c>
      <c r="K136" s="39">
        <v>0</v>
      </c>
      <c r="L136" s="39">
        <v>0</v>
      </c>
      <c r="M136" s="39">
        <v>0</v>
      </c>
      <c r="N136" s="39">
        <v>0</v>
      </c>
      <c r="O136" s="39">
        <v>-931057.37055000023</v>
      </c>
      <c r="P136" s="39">
        <v>-931057.37055000023</v>
      </c>
      <c r="Q136" s="39">
        <v>-931057.37055000023</v>
      </c>
      <c r="R136" s="39">
        <v>-931057.37055000023</v>
      </c>
      <c r="S136" s="39">
        <v>-931057.37055000023</v>
      </c>
      <c r="T136" s="39">
        <v>-931057.37055000023</v>
      </c>
      <c r="U136" s="39">
        <v>-931057.37055000023</v>
      </c>
      <c r="V136" s="39">
        <v>-931057.37055000023</v>
      </c>
      <c r="W136" s="39">
        <v>-931057.37055000023</v>
      </c>
      <c r="X136" s="39">
        <v>-931057.37055000023</v>
      </c>
      <c r="Y136" s="39">
        <v>-931057.37055000023</v>
      </c>
      <c r="Z136" s="39">
        <v>-931057.37055000023</v>
      </c>
      <c r="AA136" s="39">
        <v>-931057.37055000023</v>
      </c>
    </row>
    <row r="137" spans="1:27" x14ac:dyDescent="0.2">
      <c r="A137" s="76"/>
      <c r="B137" s="37" t="s">
        <v>80</v>
      </c>
      <c r="C137" s="72">
        <v>1</v>
      </c>
      <c r="D137" s="37" t="s">
        <v>94</v>
      </c>
      <c r="E137" s="38">
        <v>1</v>
      </c>
      <c r="F137" s="38" t="s">
        <v>22</v>
      </c>
      <c r="G137" s="44">
        <v>-6123943.377564149</v>
      </c>
      <c r="H137" s="39">
        <v>0</v>
      </c>
      <c r="I137" s="39">
        <v>0</v>
      </c>
      <c r="J137" s="39">
        <v>0</v>
      </c>
      <c r="K137" s="39">
        <v>0</v>
      </c>
      <c r="L137" s="39">
        <v>0</v>
      </c>
      <c r="M137" s="39">
        <v>0</v>
      </c>
      <c r="N137" s="39">
        <v>-574007.54070000001</v>
      </c>
      <c r="O137" s="39">
        <v>-574007.54070000001</v>
      </c>
      <c r="P137" s="39">
        <v>-574007.54070000001</v>
      </c>
      <c r="Q137" s="39">
        <v>-574007.54070000001</v>
      </c>
      <c r="R137" s="39">
        <v>-574007.54070000001</v>
      </c>
      <c r="S137" s="39">
        <v>-574007.54070000001</v>
      </c>
      <c r="T137" s="39">
        <v>-574007.54070000001</v>
      </c>
      <c r="U137" s="39">
        <v>-574007.54070000001</v>
      </c>
      <c r="V137" s="39">
        <v>-574007.54070000001</v>
      </c>
      <c r="W137" s="39">
        <v>-574007.54070000001</v>
      </c>
      <c r="X137" s="39">
        <v>-574007.54070000001</v>
      </c>
      <c r="Y137" s="39">
        <v>-574007.54070000001</v>
      </c>
      <c r="Z137" s="39">
        <v>-574007.54070000001</v>
      </c>
      <c r="AA137" s="39">
        <v>-574007.54070000001</v>
      </c>
    </row>
    <row r="138" spans="1:27" x14ac:dyDescent="0.2">
      <c r="A138" s="76"/>
      <c r="B138" s="37" t="s">
        <v>80</v>
      </c>
      <c r="C138" s="72">
        <v>2</v>
      </c>
      <c r="D138" s="37" t="s">
        <v>182</v>
      </c>
      <c r="E138" s="38">
        <v>1</v>
      </c>
      <c r="F138" s="38" t="s">
        <v>22</v>
      </c>
      <c r="G138" s="44">
        <v>-2635297.1480789529</v>
      </c>
      <c r="H138" s="39">
        <v>0</v>
      </c>
      <c r="I138" s="39">
        <v>0</v>
      </c>
      <c r="J138" s="39">
        <v>0</v>
      </c>
      <c r="K138" s="39">
        <v>0</v>
      </c>
      <c r="L138" s="39">
        <v>0</v>
      </c>
      <c r="M138" s="39">
        <v>0</v>
      </c>
      <c r="N138" s="39">
        <v>0</v>
      </c>
      <c r="O138" s="39">
        <v>0</v>
      </c>
      <c r="P138" s="39">
        <v>-294915.94500000001</v>
      </c>
      <c r="Q138" s="39">
        <v>-294915.94500000001</v>
      </c>
      <c r="R138" s="39">
        <v>-294915.94500000001</v>
      </c>
      <c r="S138" s="39">
        <v>-294915.94500000001</v>
      </c>
      <c r="T138" s="39">
        <v>-294915.94500000001</v>
      </c>
      <c r="U138" s="39">
        <v>-294915.94500000001</v>
      </c>
      <c r="V138" s="39">
        <v>-294915.94500000001</v>
      </c>
      <c r="W138" s="39">
        <v>-294915.94500000001</v>
      </c>
      <c r="X138" s="39">
        <v>-294915.94500000001</v>
      </c>
      <c r="Y138" s="39">
        <v>-294915.94500000001</v>
      </c>
      <c r="Z138" s="39">
        <v>-294915.94500000001</v>
      </c>
      <c r="AA138" s="39">
        <v>-294915.94500000001</v>
      </c>
    </row>
    <row r="139" spans="1:27" x14ac:dyDescent="0.2">
      <c r="A139" s="76"/>
      <c r="B139" s="37" t="s">
        <v>81</v>
      </c>
      <c r="C139" s="72">
        <v>1</v>
      </c>
      <c r="D139" s="37" t="s">
        <v>88</v>
      </c>
      <c r="E139" s="38">
        <v>1</v>
      </c>
      <c r="F139" s="38" t="s">
        <v>22</v>
      </c>
      <c r="G139" s="44">
        <v>-1529819.5501684269</v>
      </c>
      <c r="H139" s="39">
        <v>0</v>
      </c>
      <c r="I139" s="39">
        <v>0</v>
      </c>
      <c r="J139" s="39">
        <v>0</v>
      </c>
      <c r="K139" s="39">
        <v>0</v>
      </c>
      <c r="L139" s="39">
        <v>-122582.69594999999</v>
      </c>
      <c r="M139" s="39">
        <v>-122582.69594999999</v>
      </c>
      <c r="N139" s="39">
        <v>-122582.69594999999</v>
      </c>
      <c r="O139" s="39">
        <v>-122582.69594999999</v>
      </c>
      <c r="P139" s="39">
        <v>-122582.69594999999</v>
      </c>
      <c r="Q139" s="39">
        <v>-122582.69594999999</v>
      </c>
      <c r="R139" s="39">
        <v>-122582.69594999999</v>
      </c>
      <c r="S139" s="39">
        <v>-122582.69594999999</v>
      </c>
      <c r="T139" s="39">
        <v>-122582.69594999999</v>
      </c>
      <c r="U139" s="39">
        <v>-122582.69594999999</v>
      </c>
      <c r="V139" s="39">
        <v>-122582.69594999999</v>
      </c>
      <c r="W139" s="39">
        <v>-122582.69594999999</v>
      </c>
      <c r="X139" s="39">
        <v>-122582.69594999999</v>
      </c>
      <c r="Y139" s="39">
        <v>-122582.69594999999</v>
      </c>
      <c r="Z139" s="39">
        <v>-122582.69594999999</v>
      </c>
      <c r="AA139" s="39">
        <v>-122582.69594999999</v>
      </c>
    </row>
    <row r="140" spans="1:27" x14ac:dyDescent="0.2">
      <c r="A140" s="76"/>
      <c r="B140" s="37" t="s">
        <v>81</v>
      </c>
      <c r="C140" s="72">
        <v>1</v>
      </c>
      <c r="D140" s="37" t="s">
        <v>92</v>
      </c>
      <c r="E140" s="38">
        <v>1</v>
      </c>
      <c r="F140" s="38" t="s">
        <v>22</v>
      </c>
      <c r="G140" s="44">
        <v>-6900845.5256738309</v>
      </c>
      <c r="H140" s="39">
        <v>0</v>
      </c>
      <c r="I140" s="39">
        <v>0</v>
      </c>
      <c r="J140" s="39">
        <v>0</v>
      </c>
      <c r="K140" s="39">
        <v>0</v>
      </c>
      <c r="L140" s="39">
        <v>0</v>
      </c>
      <c r="M140" s="39">
        <v>0</v>
      </c>
      <c r="N140" s="39">
        <v>0</v>
      </c>
      <c r="O140" s="39">
        <v>-704692.91804999998</v>
      </c>
      <c r="P140" s="39">
        <v>-704692.91804999998</v>
      </c>
      <c r="Q140" s="39">
        <v>-704692.91804999998</v>
      </c>
      <c r="R140" s="39">
        <v>-704692.91804999998</v>
      </c>
      <c r="S140" s="39">
        <v>-704692.91804999998</v>
      </c>
      <c r="T140" s="39">
        <v>-704692.91804999998</v>
      </c>
      <c r="U140" s="39">
        <v>-704692.91804999998</v>
      </c>
      <c r="V140" s="39">
        <v>-704692.91804999998</v>
      </c>
      <c r="W140" s="39">
        <v>-704692.91804999998</v>
      </c>
      <c r="X140" s="39">
        <v>-704692.91804999998</v>
      </c>
      <c r="Y140" s="39">
        <v>-704692.91804999998</v>
      </c>
      <c r="Z140" s="39">
        <v>-704692.91804999998</v>
      </c>
      <c r="AA140" s="39">
        <v>-704692.91804999998</v>
      </c>
    </row>
    <row r="141" spans="1:27" x14ac:dyDescent="0.2">
      <c r="A141" s="76"/>
      <c r="B141" s="37" t="s">
        <v>81</v>
      </c>
      <c r="C141" s="72">
        <v>1</v>
      </c>
      <c r="D141" s="37" t="s">
        <v>95</v>
      </c>
      <c r="E141" s="38">
        <v>1</v>
      </c>
      <c r="F141" s="38" t="s">
        <v>22</v>
      </c>
      <c r="G141" s="44">
        <v>-8153541.9006454749</v>
      </c>
      <c r="H141" s="39">
        <v>0</v>
      </c>
      <c r="I141" s="39">
        <v>0</v>
      </c>
      <c r="J141" s="39">
        <v>0</v>
      </c>
      <c r="K141" s="39">
        <v>0</v>
      </c>
      <c r="L141" s="39">
        <v>0</v>
      </c>
      <c r="M141" s="39">
        <v>0</v>
      </c>
      <c r="N141" s="39">
        <v>-764245.23315000022</v>
      </c>
      <c r="O141" s="39">
        <v>-764245.23315000022</v>
      </c>
      <c r="P141" s="39">
        <v>-764245.23315000022</v>
      </c>
      <c r="Q141" s="39">
        <v>-764245.23315000022</v>
      </c>
      <c r="R141" s="39">
        <v>-764245.23315000022</v>
      </c>
      <c r="S141" s="39">
        <v>-764245.23315000022</v>
      </c>
      <c r="T141" s="39">
        <v>-764245.23315000022</v>
      </c>
      <c r="U141" s="39">
        <v>-764245.23315000022</v>
      </c>
      <c r="V141" s="39">
        <v>-764245.23315000022</v>
      </c>
      <c r="W141" s="39">
        <v>-764245.23315000022</v>
      </c>
      <c r="X141" s="39">
        <v>-764245.23315000022</v>
      </c>
      <c r="Y141" s="39">
        <v>-764245.23315000022</v>
      </c>
      <c r="Z141" s="39">
        <v>-764245.23315000022</v>
      </c>
      <c r="AA141" s="39">
        <v>-764245.23315000022</v>
      </c>
    </row>
    <row r="142" spans="1:27" x14ac:dyDescent="0.2">
      <c r="A142" s="76"/>
      <c r="B142" s="37" t="s">
        <v>81</v>
      </c>
      <c r="C142" s="72">
        <v>2</v>
      </c>
      <c r="D142" s="37" t="s">
        <v>96</v>
      </c>
      <c r="E142" s="38">
        <v>1</v>
      </c>
      <c r="F142" s="38" t="s">
        <v>22</v>
      </c>
      <c r="G142" s="44">
        <v>-8995460.881046582</v>
      </c>
      <c r="H142" s="39">
        <v>0</v>
      </c>
      <c r="I142" s="39">
        <v>0</v>
      </c>
      <c r="J142" s="39">
        <v>0</v>
      </c>
      <c r="K142" s="39">
        <v>0</v>
      </c>
      <c r="L142" s="39">
        <v>0</v>
      </c>
      <c r="M142" s="39">
        <v>0</v>
      </c>
      <c r="N142" s="39">
        <v>0</v>
      </c>
      <c r="O142" s="39">
        <v>0</v>
      </c>
      <c r="P142" s="39">
        <v>-1006681.485</v>
      </c>
      <c r="Q142" s="39">
        <v>-1006681.485</v>
      </c>
      <c r="R142" s="39">
        <v>-1006681.485</v>
      </c>
      <c r="S142" s="39">
        <v>-1006681.485</v>
      </c>
      <c r="T142" s="39">
        <v>-1006681.485</v>
      </c>
      <c r="U142" s="39">
        <v>-1006681.485</v>
      </c>
      <c r="V142" s="39">
        <v>-1006681.485</v>
      </c>
      <c r="W142" s="39">
        <v>-1006681.485</v>
      </c>
      <c r="X142" s="39">
        <v>-1006681.485</v>
      </c>
      <c r="Y142" s="39">
        <v>-1006681.485</v>
      </c>
      <c r="Z142" s="39">
        <v>-1006681.485</v>
      </c>
      <c r="AA142" s="39">
        <v>-1006681.485</v>
      </c>
    </row>
    <row r="143" spans="1:27" x14ac:dyDescent="0.2">
      <c r="A143" s="76"/>
      <c r="B143" s="37" t="s">
        <v>82</v>
      </c>
      <c r="C143" s="72">
        <v>1</v>
      </c>
      <c r="D143" s="37" t="s">
        <v>88</v>
      </c>
      <c r="E143" s="38">
        <v>1</v>
      </c>
      <c r="F143" s="38" t="s">
        <v>22</v>
      </c>
      <c r="G143" s="44">
        <v>-1529819.5501684269</v>
      </c>
      <c r="H143" s="39">
        <v>0</v>
      </c>
      <c r="I143" s="39">
        <v>0</v>
      </c>
      <c r="J143" s="39">
        <v>0</v>
      </c>
      <c r="K143" s="39">
        <v>0</v>
      </c>
      <c r="L143" s="39">
        <v>-122582.69594999999</v>
      </c>
      <c r="M143" s="39">
        <v>-122582.69594999999</v>
      </c>
      <c r="N143" s="39">
        <v>-122582.69594999999</v>
      </c>
      <c r="O143" s="39">
        <v>-122582.69594999999</v>
      </c>
      <c r="P143" s="39">
        <v>-122582.69594999999</v>
      </c>
      <c r="Q143" s="39">
        <v>-122582.69594999999</v>
      </c>
      <c r="R143" s="39">
        <v>-122582.69594999999</v>
      </c>
      <c r="S143" s="39">
        <v>-122582.69594999999</v>
      </c>
      <c r="T143" s="39">
        <v>-122582.69594999999</v>
      </c>
      <c r="U143" s="39">
        <v>-122582.69594999999</v>
      </c>
      <c r="V143" s="39">
        <v>-122582.69594999999</v>
      </c>
      <c r="W143" s="39">
        <v>-122582.69594999999</v>
      </c>
      <c r="X143" s="39">
        <v>-122582.69594999999</v>
      </c>
      <c r="Y143" s="39">
        <v>-122582.69594999999</v>
      </c>
      <c r="Z143" s="39">
        <v>-122582.69594999999</v>
      </c>
      <c r="AA143" s="39">
        <v>-122582.69594999999</v>
      </c>
    </row>
    <row r="144" spans="1:27" x14ac:dyDescent="0.2">
      <c r="A144" s="76"/>
      <c r="B144" s="37" t="s">
        <v>82</v>
      </c>
      <c r="C144" s="72">
        <v>1</v>
      </c>
      <c r="D144" s="37" t="s">
        <v>97</v>
      </c>
      <c r="E144" s="38">
        <v>1</v>
      </c>
      <c r="F144" s="38" t="s">
        <v>22</v>
      </c>
      <c r="G144" s="44">
        <v>-18635691.062163416</v>
      </c>
      <c r="H144" s="39">
        <v>0</v>
      </c>
      <c r="I144" s="39">
        <v>0</v>
      </c>
      <c r="J144" s="39">
        <v>0</v>
      </c>
      <c r="K144" s="39">
        <v>0</v>
      </c>
      <c r="L144" s="39">
        <v>0</v>
      </c>
      <c r="M144" s="39">
        <v>0</v>
      </c>
      <c r="N144" s="39">
        <v>0</v>
      </c>
      <c r="O144" s="39">
        <v>-1903018.9076999999</v>
      </c>
      <c r="P144" s="39">
        <v>-1903018.9076999999</v>
      </c>
      <c r="Q144" s="39">
        <v>-1903018.9076999999</v>
      </c>
      <c r="R144" s="39">
        <v>-1903018.9076999999</v>
      </c>
      <c r="S144" s="39">
        <v>-1903018.9076999999</v>
      </c>
      <c r="T144" s="39">
        <v>-1903018.9076999999</v>
      </c>
      <c r="U144" s="39">
        <v>-1903018.9076999999</v>
      </c>
      <c r="V144" s="39">
        <v>-1903018.9076999999</v>
      </c>
      <c r="W144" s="39">
        <v>-1903018.9076999999</v>
      </c>
      <c r="X144" s="39">
        <v>-1903018.9076999999</v>
      </c>
      <c r="Y144" s="39">
        <v>-1903018.9076999999</v>
      </c>
      <c r="Z144" s="39">
        <v>-1903018.9076999999</v>
      </c>
      <c r="AA144" s="39">
        <v>-1903018.9076999999</v>
      </c>
    </row>
    <row r="145" spans="1:27" x14ac:dyDescent="0.2">
      <c r="A145" s="76"/>
      <c r="B145" s="37" t="s">
        <v>82</v>
      </c>
      <c r="C145" s="72">
        <v>1</v>
      </c>
      <c r="D145" s="37" t="s">
        <v>104</v>
      </c>
      <c r="E145" s="38">
        <v>1</v>
      </c>
      <c r="F145" s="38" t="s">
        <v>22</v>
      </c>
      <c r="G145" s="44">
        <v>-8153541.9006454749</v>
      </c>
      <c r="H145" s="39">
        <v>0</v>
      </c>
      <c r="I145" s="39">
        <v>0</v>
      </c>
      <c r="J145" s="39">
        <v>0</v>
      </c>
      <c r="K145" s="39">
        <v>0</v>
      </c>
      <c r="L145" s="39">
        <v>0</v>
      </c>
      <c r="M145" s="39">
        <v>0</v>
      </c>
      <c r="N145" s="39">
        <v>-764245.23315000022</v>
      </c>
      <c r="O145" s="39">
        <v>-764245.23315000022</v>
      </c>
      <c r="P145" s="39">
        <v>-764245.23315000022</v>
      </c>
      <c r="Q145" s="39">
        <v>-764245.23315000022</v>
      </c>
      <c r="R145" s="39">
        <v>-764245.23315000022</v>
      </c>
      <c r="S145" s="39">
        <v>-764245.23315000022</v>
      </c>
      <c r="T145" s="39">
        <v>-764245.23315000022</v>
      </c>
      <c r="U145" s="39">
        <v>-764245.23315000022</v>
      </c>
      <c r="V145" s="39">
        <v>-764245.23315000022</v>
      </c>
      <c r="W145" s="39">
        <v>-764245.23315000022</v>
      </c>
      <c r="X145" s="39">
        <v>-764245.23315000022</v>
      </c>
      <c r="Y145" s="39">
        <v>-764245.23315000022</v>
      </c>
      <c r="Z145" s="39">
        <v>-764245.23315000022</v>
      </c>
      <c r="AA145" s="39">
        <v>-764245.23315000022</v>
      </c>
    </row>
    <row r="146" spans="1:27" x14ac:dyDescent="0.2">
      <c r="A146" s="76"/>
      <c r="B146" s="37" t="s">
        <v>82</v>
      </c>
      <c r="C146" s="72">
        <v>1</v>
      </c>
      <c r="D146" s="37" t="s">
        <v>94</v>
      </c>
      <c r="E146" s="38">
        <v>1</v>
      </c>
      <c r="F146" s="38" t="s">
        <v>22</v>
      </c>
      <c r="G146" s="44">
        <v>-6123943.377564149</v>
      </c>
      <c r="H146" s="39">
        <v>0</v>
      </c>
      <c r="I146" s="39">
        <v>0</v>
      </c>
      <c r="J146" s="39">
        <v>0</v>
      </c>
      <c r="K146" s="39">
        <v>0</v>
      </c>
      <c r="L146" s="39">
        <v>0</v>
      </c>
      <c r="M146" s="39">
        <v>0</v>
      </c>
      <c r="N146" s="39">
        <v>-574007.54070000001</v>
      </c>
      <c r="O146" s="39">
        <v>-574007.54070000001</v>
      </c>
      <c r="P146" s="39">
        <v>-574007.54070000001</v>
      </c>
      <c r="Q146" s="39">
        <v>-574007.54070000001</v>
      </c>
      <c r="R146" s="39">
        <v>-574007.54070000001</v>
      </c>
      <c r="S146" s="39">
        <v>-574007.54070000001</v>
      </c>
      <c r="T146" s="39">
        <v>-574007.54070000001</v>
      </c>
      <c r="U146" s="39">
        <v>-574007.54070000001</v>
      </c>
      <c r="V146" s="39">
        <v>-574007.54070000001</v>
      </c>
      <c r="W146" s="39">
        <v>-574007.54070000001</v>
      </c>
      <c r="X146" s="39">
        <v>-574007.54070000001</v>
      </c>
      <c r="Y146" s="39">
        <v>-574007.54070000001</v>
      </c>
      <c r="Z146" s="39">
        <v>-574007.54070000001</v>
      </c>
      <c r="AA146" s="39">
        <v>-574007.54070000001</v>
      </c>
    </row>
    <row r="147" spans="1:27" x14ac:dyDescent="0.2">
      <c r="A147" s="76"/>
      <c r="B147" s="37" t="s">
        <v>82</v>
      </c>
      <c r="C147" s="72">
        <v>2</v>
      </c>
      <c r="D147" s="37" t="s">
        <v>182</v>
      </c>
      <c r="E147" s="38">
        <v>1</v>
      </c>
      <c r="F147" s="38" t="s">
        <v>22</v>
      </c>
      <c r="G147" s="44">
        <v>-2635297.1480789529</v>
      </c>
      <c r="H147" s="39">
        <v>0</v>
      </c>
      <c r="I147" s="39">
        <v>0</v>
      </c>
      <c r="J147" s="39">
        <v>0</v>
      </c>
      <c r="K147" s="39">
        <v>0</v>
      </c>
      <c r="L147" s="39">
        <v>0</v>
      </c>
      <c r="M147" s="39">
        <v>0</v>
      </c>
      <c r="N147" s="39">
        <v>0</v>
      </c>
      <c r="O147" s="39">
        <v>0</v>
      </c>
      <c r="P147" s="39">
        <v>-294915.94500000001</v>
      </c>
      <c r="Q147" s="39">
        <v>-294915.94500000001</v>
      </c>
      <c r="R147" s="39">
        <v>-294915.94500000001</v>
      </c>
      <c r="S147" s="39">
        <v>-294915.94500000001</v>
      </c>
      <c r="T147" s="39">
        <v>-294915.94500000001</v>
      </c>
      <c r="U147" s="39">
        <v>-294915.94500000001</v>
      </c>
      <c r="V147" s="39">
        <v>-294915.94500000001</v>
      </c>
      <c r="W147" s="39">
        <v>-294915.94500000001</v>
      </c>
      <c r="X147" s="39">
        <v>-294915.94500000001</v>
      </c>
      <c r="Y147" s="39">
        <v>-294915.94500000001</v>
      </c>
      <c r="Z147" s="39">
        <v>-294915.94500000001</v>
      </c>
      <c r="AA147" s="39">
        <v>-294915.94500000001</v>
      </c>
    </row>
    <row r="148" spans="1:27" x14ac:dyDescent="0.2">
      <c r="A148" s="76"/>
      <c r="B148" s="37" t="s">
        <v>83</v>
      </c>
      <c r="C148" s="72">
        <v>1</v>
      </c>
      <c r="D148" s="37" t="s">
        <v>88</v>
      </c>
      <c r="E148" s="38">
        <v>1</v>
      </c>
      <c r="F148" s="38" t="s">
        <v>22</v>
      </c>
      <c r="G148" s="44">
        <v>-1529819.5501684269</v>
      </c>
      <c r="H148" s="39">
        <v>0</v>
      </c>
      <c r="I148" s="39">
        <v>0</v>
      </c>
      <c r="J148" s="39">
        <v>0</v>
      </c>
      <c r="K148" s="39">
        <v>0</v>
      </c>
      <c r="L148" s="39">
        <v>-122582.69594999999</v>
      </c>
      <c r="M148" s="39">
        <v>-122582.69594999999</v>
      </c>
      <c r="N148" s="39">
        <v>-122582.69594999999</v>
      </c>
      <c r="O148" s="39">
        <v>-122582.69594999999</v>
      </c>
      <c r="P148" s="39">
        <v>-122582.69594999999</v>
      </c>
      <c r="Q148" s="39">
        <v>-122582.69594999999</v>
      </c>
      <c r="R148" s="39">
        <v>-122582.69594999999</v>
      </c>
      <c r="S148" s="39">
        <v>-122582.69594999999</v>
      </c>
      <c r="T148" s="39">
        <v>-122582.69594999999</v>
      </c>
      <c r="U148" s="39">
        <v>-122582.69594999999</v>
      </c>
      <c r="V148" s="39">
        <v>-122582.69594999999</v>
      </c>
      <c r="W148" s="39">
        <v>-122582.69594999999</v>
      </c>
      <c r="X148" s="39">
        <v>-122582.69594999999</v>
      </c>
      <c r="Y148" s="39">
        <v>-122582.69594999999</v>
      </c>
      <c r="Z148" s="39">
        <v>-122582.69594999999</v>
      </c>
      <c r="AA148" s="39">
        <v>-122582.69594999999</v>
      </c>
    </row>
    <row r="149" spans="1:27" x14ac:dyDescent="0.2">
      <c r="A149" s="76"/>
      <c r="B149" s="37" t="s">
        <v>83</v>
      </c>
      <c r="C149" s="72">
        <v>1</v>
      </c>
      <c r="D149" s="37" t="s">
        <v>98</v>
      </c>
      <c r="E149" s="38">
        <v>1</v>
      </c>
      <c r="F149" s="38" t="s">
        <v>22</v>
      </c>
      <c r="G149" s="44">
        <v>-16282047.989312181</v>
      </c>
      <c r="H149" s="39">
        <v>0</v>
      </c>
      <c r="I149" s="39">
        <v>0</v>
      </c>
      <c r="J149" s="39">
        <v>0</v>
      </c>
      <c r="K149" s="39">
        <v>0</v>
      </c>
      <c r="L149" s="39">
        <v>0</v>
      </c>
      <c r="M149" s="39">
        <v>-1407953.2389000002</v>
      </c>
      <c r="N149" s="39">
        <v>-1407953.2389000002</v>
      </c>
      <c r="O149" s="39">
        <v>-1407953.2389000002</v>
      </c>
      <c r="P149" s="39">
        <v>-1407953.2389000002</v>
      </c>
      <c r="Q149" s="39">
        <v>-1407953.2389000002</v>
      </c>
      <c r="R149" s="39">
        <v>-1407953.2389000002</v>
      </c>
      <c r="S149" s="39">
        <v>-1407953.2389000002</v>
      </c>
      <c r="T149" s="39">
        <v>-1407953.2389000002</v>
      </c>
      <c r="U149" s="39">
        <v>-1407953.2389000002</v>
      </c>
      <c r="V149" s="39">
        <v>-1407953.2389000002</v>
      </c>
      <c r="W149" s="39">
        <v>-1407953.2389000002</v>
      </c>
      <c r="X149" s="39">
        <v>-1407953.2389000002</v>
      </c>
      <c r="Y149" s="39">
        <v>-1407953.2389000002</v>
      </c>
      <c r="Z149" s="39">
        <v>-1407953.2389000002</v>
      </c>
      <c r="AA149" s="39">
        <v>-1407953.2389000002</v>
      </c>
    </row>
    <row r="150" spans="1:27" x14ac:dyDescent="0.2">
      <c r="A150" s="76"/>
      <c r="B150" s="37" t="s">
        <v>83</v>
      </c>
      <c r="C150" s="72">
        <v>1</v>
      </c>
      <c r="D150" s="37" t="s">
        <v>94</v>
      </c>
      <c r="E150" s="38">
        <v>1</v>
      </c>
      <c r="F150" s="38" t="s">
        <v>22</v>
      </c>
      <c r="G150" s="44">
        <v>-6123943.375963836</v>
      </c>
      <c r="H150" s="39">
        <v>0</v>
      </c>
      <c r="I150" s="39">
        <v>0</v>
      </c>
      <c r="J150" s="39">
        <v>0</v>
      </c>
      <c r="K150" s="39">
        <v>0</v>
      </c>
      <c r="L150" s="39">
        <v>0</v>
      </c>
      <c r="M150" s="39">
        <v>0</v>
      </c>
      <c r="N150" s="39">
        <v>-574007.54055000003</v>
      </c>
      <c r="O150" s="39">
        <v>-574007.54055000003</v>
      </c>
      <c r="P150" s="39">
        <v>-574007.54055000003</v>
      </c>
      <c r="Q150" s="39">
        <v>-574007.54055000003</v>
      </c>
      <c r="R150" s="39">
        <v>-574007.54055000003</v>
      </c>
      <c r="S150" s="39">
        <v>-574007.54055000003</v>
      </c>
      <c r="T150" s="39">
        <v>-574007.54055000003</v>
      </c>
      <c r="U150" s="39">
        <v>-574007.54055000003</v>
      </c>
      <c r="V150" s="39">
        <v>-574007.54055000003</v>
      </c>
      <c r="W150" s="39">
        <v>-574007.54055000003</v>
      </c>
      <c r="X150" s="39">
        <v>-574007.54055000003</v>
      </c>
      <c r="Y150" s="39">
        <v>-574007.54055000003</v>
      </c>
      <c r="Z150" s="39">
        <v>-574007.54055000003</v>
      </c>
      <c r="AA150" s="39">
        <v>-574007.54055000003</v>
      </c>
    </row>
    <row r="151" spans="1:27" x14ac:dyDescent="0.2">
      <c r="A151" s="76"/>
      <c r="B151" s="37" t="s">
        <v>83</v>
      </c>
      <c r="C151" s="72">
        <v>2</v>
      </c>
      <c r="D151" s="37" t="s">
        <v>183</v>
      </c>
      <c r="E151" s="38">
        <v>1</v>
      </c>
      <c r="F151" s="38" t="s">
        <v>22</v>
      </c>
      <c r="G151" s="44">
        <v>-2635297.1480789529</v>
      </c>
      <c r="H151" s="39">
        <v>0</v>
      </c>
      <c r="I151" s="39">
        <v>0</v>
      </c>
      <c r="J151" s="39">
        <v>0</v>
      </c>
      <c r="K151" s="39">
        <v>0</v>
      </c>
      <c r="L151" s="39">
        <v>0</v>
      </c>
      <c r="M151" s="39">
        <v>0</v>
      </c>
      <c r="N151" s="39">
        <v>0</v>
      </c>
      <c r="O151" s="39">
        <v>0</v>
      </c>
      <c r="P151" s="39">
        <v>-294915.94500000001</v>
      </c>
      <c r="Q151" s="39">
        <v>-294915.94500000001</v>
      </c>
      <c r="R151" s="39">
        <v>-294915.94500000001</v>
      </c>
      <c r="S151" s="39">
        <v>-294915.94500000001</v>
      </c>
      <c r="T151" s="39">
        <v>-294915.94500000001</v>
      </c>
      <c r="U151" s="39">
        <v>-294915.94500000001</v>
      </c>
      <c r="V151" s="39">
        <v>-294915.94500000001</v>
      </c>
      <c r="W151" s="39">
        <v>-294915.94500000001</v>
      </c>
      <c r="X151" s="39">
        <v>-294915.94500000001</v>
      </c>
      <c r="Y151" s="39">
        <v>-294915.94500000001</v>
      </c>
      <c r="Z151" s="39">
        <v>-294915.94500000001</v>
      </c>
      <c r="AA151" s="39">
        <v>-294915.94500000001</v>
      </c>
    </row>
    <row r="152" spans="1:27" x14ac:dyDescent="0.2">
      <c r="A152" s="76"/>
      <c r="B152" s="37" t="s">
        <v>84</v>
      </c>
      <c r="C152" s="72">
        <v>1</v>
      </c>
      <c r="D152" s="37" t="s">
        <v>88</v>
      </c>
      <c r="E152" s="38">
        <v>1</v>
      </c>
      <c r="F152" s="38" t="s">
        <v>22</v>
      </c>
      <c r="G152" s="44">
        <v>-1529819.5501684269</v>
      </c>
      <c r="H152" s="39">
        <v>0</v>
      </c>
      <c r="I152" s="39">
        <v>0</v>
      </c>
      <c r="J152" s="39">
        <v>0</v>
      </c>
      <c r="K152" s="39">
        <v>0</v>
      </c>
      <c r="L152" s="39">
        <v>-122582.69594999999</v>
      </c>
      <c r="M152" s="39">
        <v>-122582.69594999999</v>
      </c>
      <c r="N152" s="39">
        <v>-122582.69594999999</v>
      </c>
      <c r="O152" s="39">
        <v>-122582.69594999999</v>
      </c>
      <c r="P152" s="39">
        <v>-122582.69594999999</v>
      </c>
      <c r="Q152" s="39">
        <v>-122582.69594999999</v>
      </c>
      <c r="R152" s="39">
        <v>-122582.69594999999</v>
      </c>
      <c r="S152" s="39">
        <v>-122582.69594999999</v>
      </c>
      <c r="T152" s="39">
        <v>-122582.69594999999</v>
      </c>
      <c r="U152" s="39">
        <v>-122582.69594999999</v>
      </c>
      <c r="V152" s="39">
        <v>-122582.69594999999</v>
      </c>
      <c r="W152" s="39">
        <v>-122582.69594999999</v>
      </c>
      <c r="X152" s="39">
        <v>-122582.69594999999</v>
      </c>
      <c r="Y152" s="39">
        <v>-122582.69594999999</v>
      </c>
      <c r="Z152" s="39">
        <v>-122582.69594999999</v>
      </c>
      <c r="AA152" s="39">
        <v>-122582.69594999999</v>
      </c>
    </row>
    <row r="153" spans="1:27" x14ac:dyDescent="0.2">
      <c r="A153" s="76"/>
      <c r="B153" s="37" t="s">
        <v>84</v>
      </c>
      <c r="C153" s="72">
        <v>1</v>
      </c>
      <c r="D153" s="37" t="s">
        <v>98</v>
      </c>
      <c r="E153" s="38">
        <v>1</v>
      </c>
      <c r="F153" s="38" t="s">
        <v>22</v>
      </c>
      <c r="G153" s="44">
        <v>-16282047.989312181</v>
      </c>
      <c r="H153" s="39">
        <v>0</v>
      </c>
      <c r="I153" s="39">
        <v>0</v>
      </c>
      <c r="J153" s="39">
        <v>0</v>
      </c>
      <c r="K153" s="39">
        <v>0</v>
      </c>
      <c r="L153" s="39">
        <v>0</v>
      </c>
      <c r="M153" s="39">
        <v>-1407953.2389000002</v>
      </c>
      <c r="N153" s="39">
        <v>-1407953.2389000002</v>
      </c>
      <c r="O153" s="39">
        <v>-1407953.2389000002</v>
      </c>
      <c r="P153" s="39">
        <v>-1407953.2389000002</v>
      </c>
      <c r="Q153" s="39">
        <v>-1407953.2389000002</v>
      </c>
      <c r="R153" s="39">
        <v>-1407953.2389000002</v>
      </c>
      <c r="S153" s="39">
        <v>-1407953.2389000002</v>
      </c>
      <c r="T153" s="39">
        <v>-1407953.2389000002</v>
      </c>
      <c r="U153" s="39">
        <v>-1407953.2389000002</v>
      </c>
      <c r="V153" s="39">
        <v>-1407953.2389000002</v>
      </c>
      <c r="W153" s="39">
        <v>-1407953.2389000002</v>
      </c>
      <c r="X153" s="39">
        <v>-1407953.2389000002</v>
      </c>
      <c r="Y153" s="39">
        <v>-1407953.2389000002</v>
      </c>
      <c r="Z153" s="39">
        <v>-1407953.2389000002</v>
      </c>
      <c r="AA153" s="39">
        <v>-1407953.2389000002</v>
      </c>
    </row>
    <row r="154" spans="1:27" x14ac:dyDescent="0.2">
      <c r="A154" s="76"/>
      <c r="B154" s="37" t="s">
        <v>84</v>
      </c>
      <c r="C154" s="72">
        <v>1</v>
      </c>
      <c r="D154" s="37" t="s">
        <v>94</v>
      </c>
      <c r="E154" s="38">
        <v>1</v>
      </c>
      <c r="F154" s="38" t="s">
        <v>22</v>
      </c>
      <c r="G154" s="44">
        <v>-6123943.375963836</v>
      </c>
      <c r="H154" s="39">
        <v>0</v>
      </c>
      <c r="I154" s="39">
        <v>0</v>
      </c>
      <c r="J154" s="39">
        <v>0</v>
      </c>
      <c r="K154" s="39">
        <v>0</v>
      </c>
      <c r="L154" s="39">
        <v>0</v>
      </c>
      <c r="M154" s="39">
        <v>0</v>
      </c>
      <c r="N154" s="39">
        <v>-574007.54055000003</v>
      </c>
      <c r="O154" s="39">
        <v>-574007.54055000003</v>
      </c>
      <c r="P154" s="39">
        <v>-574007.54055000003</v>
      </c>
      <c r="Q154" s="39">
        <v>-574007.54055000003</v>
      </c>
      <c r="R154" s="39">
        <v>-574007.54055000003</v>
      </c>
      <c r="S154" s="39">
        <v>-574007.54055000003</v>
      </c>
      <c r="T154" s="39">
        <v>-574007.54055000003</v>
      </c>
      <c r="U154" s="39">
        <v>-574007.54055000003</v>
      </c>
      <c r="V154" s="39">
        <v>-574007.54055000003</v>
      </c>
      <c r="W154" s="39">
        <v>-574007.54055000003</v>
      </c>
      <c r="X154" s="39">
        <v>-574007.54055000003</v>
      </c>
      <c r="Y154" s="39">
        <v>-574007.54055000003</v>
      </c>
      <c r="Z154" s="39">
        <v>-574007.54055000003</v>
      </c>
      <c r="AA154" s="39">
        <v>-574007.54055000003</v>
      </c>
    </row>
    <row r="155" spans="1:27" x14ac:dyDescent="0.2">
      <c r="A155" s="76"/>
      <c r="B155" s="37" t="s">
        <v>84</v>
      </c>
      <c r="C155" s="72">
        <v>2</v>
      </c>
      <c r="D155" s="37" t="s">
        <v>99</v>
      </c>
      <c r="E155" s="38">
        <v>1</v>
      </c>
      <c r="F155" s="38" t="s">
        <v>22</v>
      </c>
      <c r="G155" s="44">
        <v>-11787272.14255443</v>
      </c>
      <c r="H155" s="39">
        <v>0</v>
      </c>
      <c r="I155" s="39">
        <v>0</v>
      </c>
      <c r="J155" s="39">
        <v>0</v>
      </c>
      <c r="K155" s="39">
        <v>0</v>
      </c>
      <c r="L155" s="39">
        <v>0</v>
      </c>
      <c r="M155" s="39">
        <v>0</v>
      </c>
      <c r="N155" s="39">
        <v>0</v>
      </c>
      <c r="O155" s="39">
        <v>0</v>
      </c>
      <c r="P155" s="39">
        <v>-1319112.915</v>
      </c>
      <c r="Q155" s="39">
        <v>-1319112.915</v>
      </c>
      <c r="R155" s="39">
        <v>-1319112.915</v>
      </c>
      <c r="S155" s="39">
        <v>-1319112.915</v>
      </c>
      <c r="T155" s="39">
        <v>-1319112.915</v>
      </c>
      <c r="U155" s="39">
        <v>-1319112.915</v>
      </c>
      <c r="V155" s="39">
        <v>-1319112.915</v>
      </c>
      <c r="W155" s="39">
        <v>-1319112.915</v>
      </c>
      <c r="X155" s="39">
        <v>-1319112.915</v>
      </c>
      <c r="Y155" s="39">
        <v>-1319112.915</v>
      </c>
      <c r="Z155" s="39">
        <v>-1319112.915</v>
      </c>
      <c r="AA155" s="39">
        <v>-1319112.915</v>
      </c>
    </row>
    <row r="156" spans="1:27" x14ac:dyDescent="0.2">
      <c r="A156" s="76"/>
      <c r="B156" s="37" t="s">
        <v>85</v>
      </c>
      <c r="C156" s="72">
        <v>1</v>
      </c>
      <c r="D156" s="37" t="s">
        <v>88</v>
      </c>
      <c r="E156" s="38">
        <v>1</v>
      </c>
      <c r="F156" s="38" t="s">
        <v>22</v>
      </c>
      <c r="G156" s="44">
        <v>-1529819.5501684269</v>
      </c>
      <c r="H156" s="39">
        <v>0</v>
      </c>
      <c r="I156" s="39">
        <v>0</v>
      </c>
      <c r="J156" s="39">
        <v>0</v>
      </c>
      <c r="K156" s="39">
        <v>0</v>
      </c>
      <c r="L156" s="39">
        <v>-122582.69594999999</v>
      </c>
      <c r="M156" s="39">
        <v>-122582.69594999999</v>
      </c>
      <c r="N156" s="39">
        <v>-122582.69594999999</v>
      </c>
      <c r="O156" s="39">
        <v>-122582.69594999999</v>
      </c>
      <c r="P156" s="39">
        <v>-122582.69594999999</v>
      </c>
      <c r="Q156" s="39">
        <v>-122582.69594999999</v>
      </c>
      <c r="R156" s="39">
        <v>-122582.69594999999</v>
      </c>
      <c r="S156" s="39">
        <v>-122582.69594999999</v>
      </c>
      <c r="T156" s="39">
        <v>-122582.69594999999</v>
      </c>
      <c r="U156" s="39">
        <v>-122582.69594999999</v>
      </c>
      <c r="V156" s="39">
        <v>-122582.69594999999</v>
      </c>
      <c r="W156" s="39">
        <v>-122582.69594999999</v>
      </c>
      <c r="X156" s="39">
        <v>-122582.69594999999</v>
      </c>
      <c r="Y156" s="39">
        <v>-122582.69594999999</v>
      </c>
      <c r="Z156" s="39">
        <v>-122582.69594999999</v>
      </c>
      <c r="AA156" s="39">
        <v>-122582.69594999999</v>
      </c>
    </row>
    <row r="157" spans="1:27" x14ac:dyDescent="0.2">
      <c r="A157" s="76"/>
      <c r="B157" s="37" t="s">
        <v>85</v>
      </c>
      <c r="C157" s="72">
        <v>1</v>
      </c>
      <c r="D157" s="37" t="s">
        <v>98</v>
      </c>
      <c r="E157" s="38">
        <v>1</v>
      </c>
      <c r="F157" s="38" t="s">
        <v>22</v>
      </c>
      <c r="G157" s="44">
        <v>-16282047.98584288</v>
      </c>
      <c r="H157" s="39">
        <v>0</v>
      </c>
      <c r="I157" s="39">
        <v>0</v>
      </c>
      <c r="J157" s="39">
        <v>0</v>
      </c>
      <c r="K157" s="39">
        <v>0</v>
      </c>
      <c r="L157" s="39">
        <v>0</v>
      </c>
      <c r="M157" s="39">
        <v>-1407953.2386000003</v>
      </c>
      <c r="N157" s="39">
        <v>-1407953.2386000003</v>
      </c>
      <c r="O157" s="39">
        <v>-1407953.2386000003</v>
      </c>
      <c r="P157" s="39">
        <v>-1407953.2386000003</v>
      </c>
      <c r="Q157" s="39">
        <v>-1407953.2386000003</v>
      </c>
      <c r="R157" s="39">
        <v>-1407953.2386000003</v>
      </c>
      <c r="S157" s="39">
        <v>-1407953.2386000003</v>
      </c>
      <c r="T157" s="39">
        <v>-1407953.2386000003</v>
      </c>
      <c r="U157" s="39">
        <v>-1407953.2386000003</v>
      </c>
      <c r="V157" s="39">
        <v>-1407953.2386000003</v>
      </c>
      <c r="W157" s="39">
        <v>-1407953.2386000003</v>
      </c>
      <c r="X157" s="39">
        <v>-1407953.2386000003</v>
      </c>
      <c r="Y157" s="39">
        <v>-1407953.2386000003</v>
      </c>
      <c r="Z157" s="39">
        <v>-1407953.2386000003</v>
      </c>
      <c r="AA157" s="39">
        <v>-1407953.2386000003</v>
      </c>
    </row>
    <row r="158" spans="1:27" x14ac:dyDescent="0.2">
      <c r="A158" s="76"/>
      <c r="B158" s="37" t="s">
        <v>85</v>
      </c>
      <c r="C158" s="72">
        <v>2</v>
      </c>
      <c r="D158" s="37" t="s">
        <v>96</v>
      </c>
      <c r="E158" s="38">
        <v>1</v>
      </c>
      <c r="F158" s="38" t="s">
        <v>22</v>
      </c>
      <c r="G158" s="44">
        <v>-8995460.881046582</v>
      </c>
      <c r="H158" s="39">
        <v>0</v>
      </c>
      <c r="I158" s="39">
        <v>0</v>
      </c>
      <c r="J158" s="39">
        <v>0</v>
      </c>
      <c r="K158" s="39">
        <v>0</v>
      </c>
      <c r="L158" s="39">
        <v>0</v>
      </c>
      <c r="M158" s="39">
        <v>0</v>
      </c>
      <c r="N158" s="39">
        <v>0</v>
      </c>
      <c r="O158" s="39">
        <v>0</v>
      </c>
      <c r="P158" s="39">
        <v>-1006681.485</v>
      </c>
      <c r="Q158" s="39">
        <v>-1006681.485</v>
      </c>
      <c r="R158" s="39">
        <v>-1006681.485</v>
      </c>
      <c r="S158" s="39">
        <v>-1006681.485</v>
      </c>
      <c r="T158" s="39">
        <v>-1006681.485</v>
      </c>
      <c r="U158" s="39">
        <v>-1006681.485</v>
      </c>
      <c r="V158" s="39">
        <v>-1006681.485</v>
      </c>
      <c r="W158" s="39">
        <v>-1006681.485</v>
      </c>
      <c r="X158" s="39">
        <v>-1006681.485</v>
      </c>
      <c r="Y158" s="39">
        <v>-1006681.485</v>
      </c>
      <c r="Z158" s="39">
        <v>-1006681.485</v>
      </c>
      <c r="AA158" s="39">
        <v>-1006681.485</v>
      </c>
    </row>
    <row r="159" spans="1:27" x14ac:dyDescent="0.2">
      <c r="A159" s="76"/>
      <c r="B159" s="37" t="s">
        <v>101</v>
      </c>
      <c r="C159" s="72">
        <v>1</v>
      </c>
      <c r="D159" s="37" t="s">
        <v>88</v>
      </c>
      <c r="E159" s="38">
        <v>1</v>
      </c>
      <c r="F159" s="38" t="s">
        <v>22</v>
      </c>
      <c r="G159" s="191">
        <v>-1529819.5501684269</v>
      </c>
      <c r="H159" s="98">
        <v>0</v>
      </c>
      <c r="I159" s="99">
        <v>0</v>
      </c>
      <c r="J159" s="99">
        <v>0</v>
      </c>
      <c r="K159" s="99">
        <v>0</v>
      </c>
      <c r="L159" s="99">
        <v>-122582.69594999999</v>
      </c>
      <c r="M159" s="99">
        <v>-122582.69594999999</v>
      </c>
      <c r="N159" s="99">
        <v>-122582.69594999999</v>
      </c>
      <c r="O159" s="99">
        <v>-122582.69594999999</v>
      </c>
      <c r="P159" s="99">
        <v>-122582.69594999999</v>
      </c>
      <c r="Q159" s="99">
        <v>-122582.69594999999</v>
      </c>
      <c r="R159" s="99">
        <v>-122582.69594999999</v>
      </c>
      <c r="S159" s="99">
        <v>-122582.69594999999</v>
      </c>
      <c r="T159" s="99">
        <v>-122582.69594999999</v>
      </c>
      <c r="U159" s="99">
        <v>-122582.69594999999</v>
      </c>
      <c r="V159" s="99">
        <v>-122582.69594999999</v>
      </c>
      <c r="W159" s="99">
        <v>-122582.69594999999</v>
      </c>
      <c r="X159" s="99">
        <v>-122582.69594999999</v>
      </c>
      <c r="Y159" s="99">
        <v>-122582.69594999999</v>
      </c>
      <c r="Z159" s="99">
        <v>-122582.69594999999</v>
      </c>
      <c r="AA159" s="99">
        <v>-122582.69594999999</v>
      </c>
    </row>
    <row r="160" spans="1:27" x14ac:dyDescent="0.2">
      <c r="A160" s="76"/>
      <c r="B160" s="37" t="s">
        <v>101</v>
      </c>
      <c r="C160" s="72">
        <v>1</v>
      </c>
      <c r="D160" s="37" t="s">
        <v>178</v>
      </c>
      <c r="E160" s="38">
        <v>0</v>
      </c>
      <c r="F160" s="38" t="s">
        <v>22</v>
      </c>
      <c r="G160" s="191"/>
      <c r="H160" s="39" t="s">
        <v>179</v>
      </c>
      <c r="I160" s="99"/>
      <c r="J160" s="99"/>
      <c r="K160" s="99"/>
      <c r="L160" s="99"/>
      <c r="M160" s="99"/>
      <c r="N160" s="99"/>
      <c r="O160" s="99"/>
      <c r="P160" s="99"/>
      <c r="Q160" s="99"/>
      <c r="R160" s="99"/>
      <c r="S160" s="99"/>
      <c r="T160" s="99"/>
      <c r="U160" s="99"/>
      <c r="V160" s="99"/>
      <c r="W160" s="99"/>
      <c r="X160" s="99"/>
      <c r="Y160" s="99"/>
      <c r="Z160" s="99"/>
      <c r="AA160" s="99"/>
    </row>
    <row r="161" spans="1:27" x14ac:dyDescent="0.2">
      <c r="A161" s="76"/>
      <c r="B161" s="37" t="s">
        <v>101</v>
      </c>
      <c r="C161" s="72">
        <v>2</v>
      </c>
      <c r="D161" s="37" t="s">
        <v>98</v>
      </c>
      <c r="E161" s="38">
        <v>1</v>
      </c>
      <c r="F161" s="38" t="s">
        <v>22</v>
      </c>
      <c r="G161" s="191">
        <v>-12581127.667077122</v>
      </c>
      <c r="H161" s="98">
        <v>0</v>
      </c>
      <c r="I161" s="99">
        <v>0</v>
      </c>
      <c r="J161" s="99">
        <v>0</v>
      </c>
      <c r="K161" s="99">
        <v>0</v>
      </c>
      <c r="L161" s="99">
        <v>0</v>
      </c>
      <c r="M161" s="99">
        <v>0</v>
      </c>
      <c r="N161" s="99">
        <v>0</v>
      </c>
      <c r="O161" s="99">
        <v>0</v>
      </c>
      <c r="P161" s="99">
        <v>-1407953.2389000002</v>
      </c>
      <c r="Q161" s="99">
        <v>-1407953.2389000002</v>
      </c>
      <c r="R161" s="99">
        <v>-1407953.2389000002</v>
      </c>
      <c r="S161" s="99">
        <v>-1407953.2389000002</v>
      </c>
      <c r="T161" s="99">
        <v>-1407953.2389000002</v>
      </c>
      <c r="U161" s="99">
        <v>-1407953.2389000002</v>
      </c>
      <c r="V161" s="99">
        <v>-1407953.2389000002</v>
      </c>
      <c r="W161" s="99">
        <v>-1407953.2389000002</v>
      </c>
      <c r="X161" s="99">
        <v>-1407953.2389000002</v>
      </c>
      <c r="Y161" s="99">
        <v>-1407953.2389000002</v>
      </c>
      <c r="Z161" s="99">
        <v>-1407953.2389000002</v>
      </c>
      <c r="AA161" s="99">
        <v>-1407953.2389000002</v>
      </c>
    </row>
    <row r="162" spans="1:27" x14ac:dyDescent="0.2">
      <c r="A162" s="76"/>
      <c r="B162" s="37" t="s">
        <v>101</v>
      </c>
      <c r="C162" s="72">
        <v>2</v>
      </c>
      <c r="D162" s="37" t="s">
        <v>94</v>
      </c>
      <c r="E162" s="38">
        <v>1</v>
      </c>
      <c r="F162" s="38" t="s">
        <v>22</v>
      </c>
      <c r="G162" s="191">
        <v>-5129191.7586457701</v>
      </c>
      <c r="H162" s="98">
        <v>0</v>
      </c>
      <c r="I162" s="99">
        <v>0</v>
      </c>
      <c r="J162" s="99">
        <v>0</v>
      </c>
      <c r="K162" s="99">
        <v>0</v>
      </c>
      <c r="L162" s="99">
        <v>0</v>
      </c>
      <c r="M162" s="99">
        <v>0</v>
      </c>
      <c r="N162" s="99">
        <v>0</v>
      </c>
      <c r="O162" s="99">
        <v>0</v>
      </c>
      <c r="P162" s="99">
        <v>-574007.54055000003</v>
      </c>
      <c r="Q162" s="99">
        <v>-574007.54055000003</v>
      </c>
      <c r="R162" s="99">
        <v>-574007.54055000003</v>
      </c>
      <c r="S162" s="99">
        <v>-574007.54055000003</v>
      </c>
      <c r="T162" s="99">
        <v>-574007.54055000003</v>
      </c>
      <c r="U162" s="99">
        <v>-574007.54055000003</v>
      </c>
      <c r="V162" s="99">
        <v>-574007.54055000003</v>
      </c>
      <c r="W162" s="99">
        <v>-574007.54055000003</v>
      </c>
      <c r="X162" s="99">
        <v>-574007.54055000003</v>
      </c>
      <c r="Y162" s="99">
        <v>-574007.54055000003</v>
      </c>
      <c r="Z162" s="99">
        <v>-574007.54055000003</v>
      </c>
      <c r="AA162" s="99">
        <v>-574007.54055000003</v>
      </c>
    </row>
    <row r="163" spans="1:27" x14ac:dyDescent="0.2">
      <c r="A163" s="76"/>
      <c r="B163" s="37" t="s">
        <v>102</v>
      </c>
      <c r="C163" s="72">
        <v>1</v>
      </c>
      <c r="D163" s="37" t="s">
        <v>88</v>
      </c>
      <c r="E163" s="38">
        <v>1</v>
      </c>
      <c r="F163" s="38" t="s">
        <v>22</v>
      </c>
      <c r="G163" s="191">
        <v>-1529819.5501684269</v>
      </c>
      <c r="H163" s="98">
        <v>0</v>
      </c>
      <c r="I163" s="99">
        <v>0</v>
      </c>
      <c r="J163" s="99">
        <v>0</v>
      </c>
      <c r="K163" s="99">
        <v>0</v>
      </c>
      <c r="L163" s="99">
        <v>-122582.69594999999</v>
      </c>
      <c r="M163" s="99">
        <v>-122582.69594999999</v>
      </c>
      <c r="N163" s="99">
        <v>-122582.69594999999</v>
      </c>
      <c r="O163" s="99">
        <v>-122582.69594999999</v>
      </c>
      <c r="P163" s="99">
        <v>-122582.69594999999</v>
      </c>
      <c r="Q163" s="99">
        <v>-122582.69594999999</v>
      </c>
      <c r="R163" s="99">
        <v>-122582.69594999999</v>
      </c>
      <c r="S163" s="99">
        <v>-122582.69594999999</v>
      </c>
      <c r="T163" s="99">
        <v>-122582.69594999999</v>
      </c>
      <c r="U163" s="99">
        <v>-122582.69594999999</v>
      </c>
      <c r="V163" s="99">
        <v>-122582.69594999999</v>
      </c>
      <c r="W163" s="99">
        <v>-122582.69594999999</v>
      </c>
      <c r="X163" s="99">
        <v>-122582.69594999999</v>
      </c>
      <c r="Y163" s="99">
        <v>-122582.69594999999</v>
      </c>
      <c r="Z163" s="99">
        <v>-122582.69594999999</v>
      </c>
      <c r="AA163" s="99">
        <v>-122582.69594999999</v>
      </c>
    </row>
    <row r="164" spans="1:27" x14ac:dyDescent="0.2">
      <c r="A164" s="76"/>
      <c r="B164" s="37" t="s">
        <v>102</v>
      </c>
      <c r="C164" s="72">
        <v>1</v>
      </c>
      <c r="D164" s="37" t="s">
        <v>178</v>
      </c>
      <c r="E164" s="38">
        <v>0</v>
      </c>
      <c r="F164" s="38" t="s">
        <v>22</v>
      </c>
      <c r="G164" s="191"/>
      <c r="H164" s="39" t="s">
        <v>179</v>
      </c>
      <c r="I164" s="99"/>
      <c r="J164" s="99"/>
      <c r="K164" s="99"/>
      <c r="L164" s="99"/>
      <c r="M164" s="99"/>
      <c r="N164" s="99"/>
      <c r="O164" s="99"/>
      <c r="P164" s="99"/>
      <c r="Q164" s="99"/>
      <c r="R164" s="99"/>
      <c r="S164" s="99"/>
      <c r="T164" s="99"/>
      <c r="U164" s="99"/>
      <c r="V164" s="99"/>
      <c r="W164" s="99"/>
      <c r="X164" s="99"/>
      <c r="Y164" s="99"/>
      <c r="Z164" s="99"/>
      <c r="AA164" s="99"/>
    </row>
    <row r="165" spans="1:27" x14ac:dyDescent="0.2">
      <c r="A165" s="76"/>
      <c r="B165" s="37" t="s">
        <v>102</v>
      </c>
      <c r="C165" s="72">
        <v>2</v>
      </c>
      <c r="D165" s="37" t="s">
        <v>98</v>
      </c>
      <c r="E165" s="38">
        <v>1</v>
      </c>
      <c r="F165" s="38" t="s">
        <v>22</v>
      </c>
      <c r="G165" s="191">
        <v>-12581127.667077122</v>
      </c>
      <c r="H165" s="98">
        <v>0</v>
      </c>
      <c r="I165" s="99">
        <v>0</v>
      </c>
      <c r="J165" s="99">
        <v>0</v>
      </c>
      <c r="K165" s="99">
        <v>0</v>
      </c>
      <c r="L165" s="99">
        <v>0</v>
      </c>
      <c r="M165" s="99">
        <v>0</v>
      </c>
      <c r="N165" s="99">
        <v>0</v>
      </c>
      <c r="O165" s="99">
        <v>0</v>
      </c>
      <c r="P165" s="99">
        <v>-1407953.2389000002</v>
      </c>
      <c r="Q165" s="99">
        <v>-1407953.2389000002</v>
      </c>
      <c r="R165" s="99">
        <v>-1407953.2389000002</v>
      </c>
      <c r="S165" s="99">
        <v>-1407953.2389000002</v>
      </c>
      <c r="T165" s="99">
        <v>-1407953.2389000002</v>
      </c>
      <c r="U165" s="99">
        <v>-1407953.2389000002</v>
      </c>
      <c r="V165" s="99">
        <v>-1407953.2389000002</v>
      </c>
      <c r="W165" s="99">
        <v>-1407953.2389000002</v>
      </c>
      <c r="X165" s="99">
        <v>-1407953.2389000002</v>
      </c>
      <c r="Y165" s="99">
        <v>-1407953.2389000002</v>
      </c>
      <c r="Z165" s="99">
        <v>-1407953.2389000002</v>
      </c>
      <c r="AA165" s="99">
        <v>-1407953.2389000002</v>
      </c>
    </row>
    <row r="166" spans="1:27" x14ac:dyDescent="0.2">
      <c r="A166" s="76"/>
      <c r="B166" s="37" t="s">
        <v>102</v>
      </c>
      <c r="C166" s="72">
        <v>2</v>
      </c>
      <c r="D166" s="37" t="s">
        <v>94</v>
      </c>
      <c r="E166" s="38">
        <v>1</v>
      </c>
      <c r="F166" s="38" t="s">
        <v>22</v>
      </c>
      <c r="G166" s="44">
        <v>-5129191.7586457701</v>
      </c>
      <c r="H166" s="39">
        <v>0</v>
      </c>
      <c r="I166" s="39">
        <v>0</v>
      </c>
      <c r="J166" s="39">
        <v>0</v>
      </c>
      <c r="K166" s="39">
        <v>0</v>
      </c>
      <c r="L166" s="39">
        <v>0</v>
      </c>
      <c r="M166" s="39">
        <v>0</v>
      </c>
      <c r="N166" s="39">
        <v>0</v>
      </c>
      <c r="O166" s="39">
        <v>0</v>
      </c>
      <c r="P166" s="39">
        <v>-574007.54055000003</v>
      </c>
      <c r="Q166" s="39">
        <v>-574007.54055000003</v>
      </c>
      <c r="R166" s="39">
        <v>-574007.54055000003</v>
      </c>
      <c r="S166" s="39">
        <v>-574007.54055000003</v>
      </c>
      <c r="T166" s="39">
        <v>-574007.54055000003</v>
      </c>
      <c r="U166" s="39">
        <v>-574007.54055000003</v>
      </c>
      <c r="V166" s="39">
        <v>-574007.54055000003</v>
      </c>
      <c r="W166" s="39">
        <v>-574007.54055000003</v>
      </c>
      <c r="X166" s="39">
        <v>-574007.54055000003</v>
      </c>
      <c r="Y166" s="39">
        <v>-574007.54055000003</v>
      </c>
      <c r="Z166" s="39">
        <v>-574007.54055000003</v>
      </c>
      <c r="AA166" s="39">
        <v>-574007.54055000003</v>
      </c>
    </row>
    <row r="167" spans="1:27" hidden="1" x14ac:dyDescent="0.2">
      <c r="A167" s="76"/>
      <c r="B167" s="37">
        <v>0</v>
      </c>
      <c r="C167" s="72">
        <v>0</v>
      </c>
      <c r="D167" s="37">
        <v>0</v>
      </c>
      <c r="E167" s="38">
        <v>0</v>
      </c>
      <c r="F167" s="38" t="s">
        <v>22</v>
      </c>
      <c r="G167" s="44">
        <v>0</v>
      </c>
      <c r="H167" s="39">
        <v>0</v>
      </c>
      <c r="I167" s="39">
        <v>0</v>
      </c>
      <c r="J167" s="39">
        <v>0</v>
      </c>
      <c r="K167" s="39">
        <v>0</v>
      </c>
      <c r="L167" s="39">
        <v>0</v>
      </c>
      <c r="M167" s="39">
        <v>0</v>
      </c>
      <c r="N167" s="39">
        <v>0</v>
      </c>
      <c r="O167" s="39">
        <v>0</v>
      </c>
      <c r="P167" s="39">
        <v>0</v>
      </c>
      <c r="Q167" s="39">
        <v>0</v>
      </c>
      <c r="R167" s="39">
        <v>0</v>
      </c>
      <c r="S167" s="39">
        <v>0</v>
      </c>
      <c r="T167" s="39">
        <v>0</v>
      </c>
      <c r="U167" s="39">
        <v>0</v>
      </c>
      <c r="V167" s="39">
        <v>0</v>
      </c>
      <c r="W167" s="39">
        <v>0</v>
      </c>
      <c r="X167" s="39">
        <v>0</v>
      </c>
      <c r="Y167" s="39">
        <v>0</v>
      </c>
      <c r="Z167" s="39">
        <v>0</v>
      </c>
      <c r="AA167" s="39">
        <v>0</v>
      </c>
    </row>
    <row r="168" spans="1:27" hidden="1" x14ac:dyDescent="0.2">
      <c r="A168" s="76"/>
      <c r="B168" s="37">
        <v>0</v>
      </c>
      <c r="C168" s="72">
        <v>0</v>
      </c>
      <c r="D168" s="37">
        <v>0</v>
      </c>
      <c r="E168" s="38">
        <v>0</v>
      </c>
      <c r="F168" s="38" t="s">
        <v>22</v>
      </c>
      <c r="G168" s="44">
        <v>0</v>
      </c>
      <c r="H168" s="39">
        <v>0</v>
      </c>
      <c r="I168" s="39">
        <v>0</v>
      </c>
      <c r="J168" s="39">
        <v>0</v>
      </c>
      <c r="K168" s="39">
        <v>0</v>
      </c>
      <c r="L168" s="39">
        <v>0</v>
      </c>
      <c r="M168" s="39">
        <v>0</v>
      </c>
      <c r="N168" s="39">
        <v>0</v>
      </c>
      <c r="O168" s="39">
        <v>0</v>
      </c>
      <c r="P168" s="39">
        <v>0</v>
      </c>
      <c r="Q168" s="39">
        <v>0</v>
      </c>
      <c r="R168" s="39">
        <v>0</v>
      </c>
      <c r="S168" s="39">
        <v>0</v>
      </c>
      <c r="T168" s="39">
        <v>0</v>
      </c>
      <c r="U168" s="39">
        <v>0</v>
      </c>
      <c r="V168" s="39">
        <v>0</v>
      </c>
      <c r="W168" s="39">
        <v>0</v>
      </c>
      <c r="X168" s="39">
        <v>0</v>
      </c>
      <c r="Y168" s="39">
        <v>0</v>
      </c>
      <c r="Z168" s="39">
        <v>0</v>
      </c>
      <c r="AA168" s="39">
        <v>0</v>
      </c>
    </row>
    <row r="169" spans="1:27" hidden="1" x14ac:dyDescent="0.2">
      <c r="A169" s="76"/>
      <c r="B169" s="37">
        <v>0</v>
      </c>
      <c r="C169" s="72">
        <v>0</v>
      </c>
      <c r="D169" s="37">
        <v>0</v>
      </c>
      <c r="E169" s="38">
        <v>0</v>
      </c>
      <c r="F169" s="38" t="s">
        <v>22</v>
      </c>
      <c r="G169" s="44">
        <v>0</v>
      </c>
      <c r="H169" s="39">
        <v>0</v>
      </c>
      <c r="I169" s="39">
        <v>0</v>
      </c>
      <c r="J169" s="39">
        <v>0</v>
      </c>
      <c r="K169" s="39">
        <v>0</v>
      </c>
      <c r="L169" s="39">
        <v>0</v>
      </c>
      <c r="M169" s="39">
        <v>0</v>
      </c>
      <c r="N169" s="39">
        <v>0</v>
      </c>
      <c r="O169" s="39">
        <v>0</v>
      </c>
      <c r="P169" s="39">
        <v>0</v>
      </c>
      <c r="Q169" s="39">
        <v>0</v>
      </c>
      <c r="R169" s="39">
        <v>0</v>
      </c>
      <c r="S169" s="39">
        <v>0</v>
      </c>
      <c r="T169" s="39">
        <v>0</v>
      </c>
      <c r="U169" s="39">
        <v>0</v>
      </c>
      <c r="V169" s="39">
        <v>0</v>
      </c>
      <c r="W169" s="39">
        <v>0</v>
      </c>
      <c r="X169" s="39">
        <v>0</v>
      </c>
      <c r="Y169" s="39">
        <v>0</v>
      </c>
      <c r="Z169" s="39">
        <v>0</v>
      </c>
      <c r="AA169" s="39">
        <v>0</v>
      </c>
    </row>
    <row r="170" spans="1:27" hidden="1" x14ac:dyDescent="0.2">
      <c r="A170" s="76"/>
      <c r="B170" s="37">
        <v>0</v>
      </c>
      <c r="C170" s="72">
        <v>0</v>
      </c>
      <c r="D170" s="37">
        <v>0</v>
      </c>
      <c r="E170" s="38">
        <v>0</v>
      </c>
      <c r="F170" s="38" t="s">
        <v>22</v>
      </c>
      <c r="G170" s="44">
        <v>0</v>
      </c>
      <c r="H170" s="39">
        <v>0</v>
      </c>
      <c r="I170" s="39">
        <v>0</v>
      </c>
      <c r="J170" s="39">
        <v>0</v>
      </c>
      <c r="K170" s="39">
        <v>0</v>
      </c>
      <c r="L170" s="39">
        <v>0</v>
      </c>
      <c r="M170" s="39">
        <v>0</v>
      </c>
      <c r="N170" s="39">
        <v>0</v>
      </c>
      <c r="O170" s="39">
        <v>0</v>
      </c>
      <c r="P170" s="39">
        <v>0</v>
      </c>
      <c r="Q170" s="39">
        <v>0</v>
      </c>
      <c r="R170" s="39">
        <v>0</v>
      </c>
      <c r="S170" s="39">
        <v>0</v>
      </c>
      <c r="T170" s="39">
        <v>0</v>
      </c>
      <c r="U170" s="39">
        <v>0</v>
      </c>
      <c r="V170" s="39">
        <v>0</v>
      </c>
      <c r="W170" s="39">
        <v>0</v>
      </c>
      <c r="X170" s="39">
        <v>0</v>
      </c>
      <c r="Y170" s="39">
        <v>0</v>
      </c>
      <c r="Z170" s="39">
        <v>0</v>
      </c>
      <c r="AA170" s="39">
        <v>0</v>
      </c>
    </row>
    <row r="171" spans="1:27" hidden="1" x14ac:dyDescent="0.2">
      <c r="A171" s="76"/>
      <c r="B171" s="37">
        <v>0</v>
      </c>
      <c r="C171" s="72">
        <v>0</v>
      </c>
      <c r="D171" s="37">
        <v>0</v>
      </c>
      <c r="E171" s="38">
        <v>0</v>
      </c>
      <c r="F171" s="38" t="s">
        <v>22</v>
      </c>
      <c r="G171" s="44">
        <v>0</v>
      </c>
      <c r="H171" s="39">
        <v>0</v>
      </c>
      <c r="I171" s="39">
        <v>0</v>
      </c>
      <c r="J171" s="39">
        <v>0</v>
      </c>
      <c r="K171" s="39">
        <v>0</v>
      </c>
      <c r="L171" s="39">
        <v>0</v>
      </c>
      <c r="M171" s="39">
        <v>0</v>
      </c>
      <c r="N171" s="39">
        <v>0</v>
      </c>
      <c r="O171" s="39">
        <v>0</v>
      </c>
      <c r="P171" s="39">
        <v>0</v>
      </c>
      <c r="Q171" s="39">
        <v>0</v>
      </c>
      <c r="R171" s="39">
        <v>0</v>
      </c>
      <c r="S171" s="39">
        <v>0</v>
      </c>
      <c r="T171" s="39">
        <v>0</v>
      </c>
      <c r="U171" s="39">
        <v>0</v>
      </c>
      <c r="V171" s="39">
        <v>0</v>
      </c>
      <c r="W171" s="39">
        <v>0</v>
      </c>
      <c r="X171" s="39">
        <v>0</v>
      </c>
      <c r="Y171" s="39">
        <v>0</v>
      </c>
      <c r="Z171" s="39">
        <v>0</v>
      </c>
      <c r="AA171" s="39">
        <v>0</v>
      </c>
    </row>
    <row r="172" spans="1:27" hidden="1" x14ac:dyDescent="0.2">
      <c r="A172" s="76"/>
      <c r="B172" s="37">
        <v>0</v>
      </c>
      <c r="C172" s="72">
        <v>0</v>
      </c>
      <c r="D172" s="37">
        <v>0</v>
      </c>
      <c r="E172" s="38">
        <v>0</v>
      </c>
      <c r="F172" s="38" t="s">
        <v>22</v>
      </c>
      <c r="G172" s="44">
        <v>0</v>
      </c>
      <c r="H172" s="39">
        <v>0</v>
      </c>
      <c r="I172" s="39">
        <v>0</v>
      </c>
      <c r="J172" s="39">
        <v>0</v>
      </c>
      <c r="K172" s="39">
        <v>0</v>
      </c>
      <c r="L172" s="39">
        <v>0</v>
      </c>
      <c r="M172" s="39">
        <v>0</v>
      </c>
      <c r="N172" s="39">
        <v>0</v>
      </c>
      <c r="O172" s="39">
        <v>0</v>
      </c>
      <c r="P172" s="39">
        <v>0</v>
      </c>
      <c r="Q172" s="39">
        <v>0</v>
      </c>
      <c r="R172" s="39">
        <v>0</v>
      </c>
      <c r="S172" s="39">
        <v>0</v>
      </c>
      <c r="T172" s="39">
        <v>0</v>
      </c>
      <c r="U172" s="39">
        <v>0</v>
      </c>
      <c r="V172" s="39">
        <v>0</v>
      </c>
      <c r="W172" s="39">
        <v>0</v>
      </c>
      <c r="X172" s="39">
        <v>0</v>
      </c>
      <c r="Y172" s="39">
        <v>0</v>
      </c>
      <c r="Z172" s="39">
        <v>0</v>
      </c>
      <c r="AA172" s="39">
        <v>0</v>
      </c>
    </row>
    <row r="173" spans="1:27" hidden="1" x14ac:dyDescent="0.2">
      <c r="A173" s="76"/>
      <c r="B173" s="37">
        <v>0</v>
      </c>
      <c r="C173" s="72">
        <v>0</v>
      </c>
      <c r="D173" s="37">
        <v>0</v>
      </c>
      <c r="E173" s="38">
        <v>0</v>
      </c>
      <c r="F173" s="38" t="s">
        <v>22</v>
      </c>
      <c r="G173" s="44">
        <v>0</v>
      </c>
      <c r="H173" s="39">
        <v>0</v>
      </c>
      <c r="I173" s="39">
        <v>0</v>
      </c>
      <c r="J173" s="39">
        <v>0</v>
      </c>
      <c r="K173" s="39">
        <v>0</v>
      </c>
      <c r="L173" s="39">
        <v>0</v>
      </c>
      <c r="M173" s="39">
        <v>0</v>
      </c>
      <c r="N173" s="39">
        <v>0</v>
      </c>
      <c r="O173" s="39">
        <v>0</v>
      </c>
      <c r="P173" s="39">
        <v>0</v>
      </c>
      <c r="Q173" s="39">
        <v>0</v>
      </c>
      <c r="R173" s="39">
        <v>0</v>
      </c>
      <c r="S173" s="39">
        <v>0</v>
      </c>
      <c r="T173" s="39">
        <v>0</v>
      </c>
      <c r="U173" s="39">
        <v>0</v>
      </c>
      <c r="V173" s="39">
        <v>0</v>
      </c>
      <c r="W173" s="39">
        <v>0</v>
      </c>
      <c r="X173" s="39">
        <v>0</v>
      </c>
      <c r="Y173" s="39">
        <v>0</v>
      </c>
      <c r="Z173" s="39">
        <v>0</v>
      </c>
      <c r="AA173" s="39">
        <v>0</v>
      </c>
    </row>
    <row r="174" spans="1:27" hidden="1" x14ac:dyDescent="0.2">
      <c r="A174" s="76"/>
      <c r="B174" s="37">
        <v>0</v>
      </c>
      <c r="C174" s="72">
        <v>0</v>
      </c>
      <c r="D174" s="37">
        <v>0</v>
      </c>
      <c r="E174" s="38">
        <v>0</v>
      </c>
      <c r="F174" s="38" t="s">
        <v>22</v>
      </c>
      <c r="G174" s="44">
        <v>0</v>
      </c>
      <c r="H174" s="39">
        <v>0</v>
      </c>
      <c r="I174" s="39">
        <v>0</v>
      </c>
      <c r="J174" s="39">
        <v>0</v>
      </c>
      <c r="K174" s="39">
        <v>0</v>
      </c>
      <c r="L174" s="39">
        <v>0</v>
      </c>
      <c r="M174" s="39">
        <v>0</v>
      </c>
      <c r="N174" s="39">
        <v>0</v>
      </c>
      <c r="O174" s="39">
        <v>0</v>
      </c>
      <c r="P174" s="39">
        <v>0</v>
      </c>
      <c r="Q174" s="39">
        <v>0</v>
      </c>
      <c r="R174" s="39">
        <v>0</v>
      </c>
      <c r="S174" s="39">
        <v>0</v>
      </c>
      <c r="T174" s="39">
        <v>0</v>
      </c>
      <c r="U174" s="39">
        <v>0</v>
      </c>
      <c r="V174" s="39">
        <v>0</v>
      </c>
      <c r="W174" s="39">
        <v>0</v>
      </c>
      <c r="X174" s="39">
        <v>0</v>
      </c>
      <c r="Y174" s="39">
        <v>0</v>
      </c>
      <c r="Z174" s="39">
        <v>0</v>
      </c>
      <c r="AA174" s="39">
        <v>0</v>
      </c>
    </row>
    <row r="175" spans="1:27" hidden="1" x14ac:dyDescent="0.2">
      <c r="A175" s="76"/>
      <c r="B175" s="37">
        <v>0</v>
      </c>
      <c r="C175" s="72">
        <v>0</v>
      </c>
      <c r="D175" s="37">
        <v>0</v>
      </c>
      <c r="E175" s="38">
        <v>0</v>
      </c>
      <c r="F175" s="38" t="s">
        <v>22</v>
      </c>
      <c r="G175" s="44">
        <v>0</v>
      </c>
      <c r="H175" s="39">
        <v>0</v>
      </c>
      <c r="I175" s="39">
        <v>0</v>
      </c>
      <c r="J175" s="39">
        <v>0</v>
      </c>
      <c r="K175" s="39">
        <v>0</v>
      </c>
      <c r="L175" s="39">
        <v>0</v>
      </c>
      <c r="M175" s="39">
        <v>0</v>
      </c>
      <c r="N175" s="39">
        <v>0</v>
      </c>
      <c r="O175" s="39">
        <v>0</v>
      </c>
      <c r="P175" s="39">
        <v>0</v>
      </c>
      <c r="Q175" s="39">
        <v>0</v>
      </c>
      <c r="R175" s="39">
        <v>0</v>
      </c>
      <c r="S175" s="39">
        <v>0</v>
      </c>
      <c r="T175" s="39">
        <v>0</v>
      </c>
      <c r="U175" s="39">
        <v>0</v>
      </c>
      <c r="V175" s="39">
        <v>0</v>
      </c>
      <c r="W175" s="39">
        <v>0</v>
      </c>
      <c r="X175" s="39">
        <v>0</v>
      </c>
      <c r="Y175" s="39">
        <v>0</v>
      </c>
      <c r="Z175" s="39">
        <v>0</v>
      </c>
      <c r="AA175" s="39">
        <v>0</v>
      </c>
    </row>
    <row r="177" spans="1:27" ht="15" x14ac:dyDescent="0.25">
      <c r="B177" s="31" t="s">
        <v>49</v>
      </c>
      <c r="C177" s="31"/>
      <c r="D177" s="9"/>
      <c r="E177" s="9"/>
      <c r="F177" s="32"/>
      <c r="G177" s="43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</row>
    <row r="178" spans="1:27" ht="15" x14ac:dyDescent="0.25">
      <c r="B178" s="33" t="s">
        <v>21</v>
      </c>
      <c r="C178" s="33"/>
      <c r="D178" s="33"/>
      <c r="E178" s="33"/>
      <c r="F178" s="34" t="s">
        <v>13</v>
      </c>
      <c r="G178" s="35" t="s">
        <v>41</v>
      </c>
      <c r="H178" s="35">
        <v>2022</v>
      </c>
      <c r="I178" s="35">
        <v>2023</v>
      </c>
      <c r="J178" s="35">
        <v>2024</v>
      </c>
      <c r="K178" s="35">
        <v>2025</v>
      </c>
      <c r="L178" s="35">
        <v>2026</v>
      </c>
      <c r="M178" s="35">
        <v>2027</v>
      </c>
      <c r="N178" s="35">
        <v>2028</v>
      </c>
      <c r="O178" s="35">
        <v>2029</v>
      </c>
      <c r="P178" s="35">
        <v>2030</v>
      </c>
      <c r="Q178" s="35">
        <v>2031</v>
      </c>
      <c r="R178" s="35">
        <v>2032</v>
      </c>
      <c r="S178" s="35">
        <v>2033</v>
      </c>
      <c r="T178" s="35">
        <v>2034</v>
      </c>
      <c r="U178" s="35">
        <v>2035</v>
      </c>
      <c r="V178" s="35">
        <v>2036</v>
      </c>
      <c r="W178" s="35">
        <v>2037</v>
      </c>
      <c r="X178" s="35">
        <v>2038</v>
      </c>
      <c r="Y178" s="35">
        <v>2039</v>
      </c>
      <c r="Z178" s="35">
        <v>2040</v>
      </c>
      <c r="AA178" s="35">
        <v>2041</v>
      </c>
    </row>
    <row r="179" spans="1:27" x14ac:dyDescent="0.2">
      <c r="A179" s="66"/>
      <c r="B179" s="36" t="s">
        <v>77</v>
      </c>
      <c r="C179" s="36"/>
      <c r="D179" s="37"/>
      <c r="E179" s="37"/>
      <c r="F179" s="38" t="s">
        <v>22</v>
      </c>
      <c r="G179" s="44">
        <v>-46568492.053490832</v>
      </c>
      <c r="H179" s="39">
        <v>0</v>
      </c>
      <c r="I179" s="39">
        <v>0</v>
      </c>
      <c r="J179" s="39">
        <v>0</v>
      </c>
      <c r="K179" s="39">
        <v>0</v>
      </c>
      <c r="L179" s="39">
        <v>-1163325.3147</v>
      </c>
      <c r="M179" s="39">
        <v>-1163325.3147</v>
      </c>
      <c r="N179" s="39">
        <v>-3393570.5501999999</v>
      </c>
      <c r="O179" s="39">
        <v>-3967578.0905999998</v>
      </c>
      <c r="P179" s="39">
        <v>-4262494.0426499993</v>
      </c>
      <c r="Q179" s="39">
        <v>-4262494.0426499993</v>
      </c>
      <c r="R179" s="39">
        <v>-4262494.0426499993</v>
      </c>
      <c r="S179" s="39">
        <v>-4262494.0426499993</v>
      </c>
      <c r="T179" s="39">
        <v>-4262494.0426499993</v>
      </c>
      <c r="U179" s="39">
        <v>-4262494.0426499993</v>
      </c>
      <c r="V179" s="39">
        <v>-4262494.0426499993</v>
      </c>
      <c r="W179" s="39">
        <v>-4262494.0426499993</v>
      </c>
      <c r="X179" s="39">
        <v>-4262494.0426499993</v>
      </c>
      <c r="Y179" s="39">
        <v>-4262494.0426499993</v>
      </c>
      <c r="Z179" s="39">
        <v>-4262494.0426499993</v>
      </c>
      <c r="AA179" s="39">
        <v>-4262494.0426499993</v>
      </c>
    </row>
    <row r="180" spans="1:27" x14ac:dyDescent="0.2">
      <c r="A180" s="66"/>
      <c r="B180" s="36" t="s">
        <v>78</v>
      </c>
      <c r="C180" s="36"/>
      <c r="D180" s="37"/>
      <c r="E180" s="37"/>
      <c r="F180" s="38" t="s">
        <v>22</v>
      </c>
      <c r="G180" s="44">
        <v>-34891539.425101131</v>
      </c>
      <c r="H180" s="39">
        <v>0</v>
      </c>
      <c r="I180" s="39">
        <v>0</v>
      </c>
      <c r="J180" s="39">
        <v>0</v>
      </c>
      <c r="K180" s="39">
        <v>0</v>
      </c>
      <c r="L180" s="39">
        <v>-1163325.3147</v>
      </c>
      <c r="M180" s="39">
        <v>-1737332.8551</v>
      </c>
      <c r="N180" s="39">
        <v>-1737332.8551</v>
      </c>
      <c r="O180" s="39">
        <v>-1737332.8551</v>
      </c>
      <c r="P180" s="39">
        <v>-3274453.9851000002</v>
      </c>
      <c r="Q180" s="39">
        <v>-3274453.9851000002</v>
      </c>
      <c r="R180" s="39">
        <v>-3274453.9851000002</v>
      </c>
      <c r="S180" s="39">
        <v>-3274453.9851000002</v>
      </c>
      <c r="T180" s="39">
        <v>-3274453.9851000002</v>
      </c>
      <c r="U180" s="39">
        <v>-3274453.9851000002</v>
      </c>
      <c r="V180" s="39">
        <v>-3274453.9851000002</v>
      </c>
      <c r="W180" s="39">
        <v>-3274453.9851000002</v>
      </c>
      <c r="X180" s="39">
        <v>-3274453.9851000002</v>
      </c>
      <c r="Y180" s="39">
        <v>-3274453.9851000002</v>
      </c>
      <c r="Z180" s="39">
        <v>-3274453.9851000002</v>
      </c>
      <c r="AA180" s="39">
        <v>-3274453.9851000002</v>
      </c>
    </row>
    <row r="181" spans="1:27" x14ac:dyDescent="0.2">
      <c r="A181" s="66"/>
      <c r="B181" s="36" t="s">
        <v>79</v>
      </c>
      <c r="C181" s="36"/>
      <c r="D181" s="37"/>
      <c r="E181" s="37"/>
      <c r="F181" s="38" t="s">
        <v>22</v>
      </c>
      <c r="G181" s="44">
        <v>-24840587.106220234</v>
      </c>
      <c r="H181" s="39">
        <v>0</v>
      </c>
      <c r="I181" s="39">
        <v>0</v>
      </c>
      <c r="J181" s="39">
        <v>0</v>
      </c>
      <c r="K181" s="39">
        <v>0</v>
      </c>
      <c r="L181" s="39">
        <v>-122582.69594999999</v>
      </c>
      <c r="M181" s="39">
        <v>-122582.69594999999</v>
      </c>
      <c r="N181" s="39">
        <v>-886827.92910000018</v>
      </c>
      <c r="O181" s="39">
        <v>-2165528.3878500001</v>
      </c>
      <c r="P181" s="39">
        <v>-2460444.3328499999</v>
      </c>
      <c r="Q181" s="39">
        <v>-2460444.3328499999</v>
      </c>
      <c r="R181" s="39">
        <v>-2460444.3328499999</v>
      </c>
      <c r="S181" s="39">
        <v>-2460444.3328499999</v>
      </c>
      <c r="T181" s="39">
        <v>-2460444.3328499999</v>
      </c>
      <c r="U181" s="39">
        <v>-2460444.3328499999</v>
      </c>
      <c r="V181" s="39">
        <v>-2460444.3328499999</v>
      </c>
      <c r="W181" s="39">
        <v>-2460444.3328499999</v>
      </c>
      <c r="X181" s="39">
        <v>-2460444.3328499999</v>
      </c>
      <c r="Y181" s="39">
        <v>-2460444.3328499999</v>
      </c>
      <c r="Z181" s="39">
        <v>-2460444.3328499999</v>
      </c>
      <c r="AA181" s="39">
        <v>-2460444.3328499999</v>
      </c>
    </row>
    <row r="182" spans="1:27" x14ac:dyDescent="0.2">
      <c r="A182" s="66"/>
      <c r="B182" s="36" t="s">
        <v>80</v>
      </c>
      <c r="C182" s="36"/>
      <c r="D182" s="37"/>
      <c r="E182" s="37"/>
      <c r="F182" s="38" t="s">
        <v>22</v>
      </c>
      <c r="G182" s="44">
        <v>-19406624.514354289</v>
      </c>
      <c r="H182" s="39">
        <v>0</v>
      </c>
      <c r="I182" s="39">
        <v>0</v>
      </c>
      <c r="J182" s="39">
        <v>0</v>
      </c>
      <c r="K182" s="39">
        <v>0</v>
      </c>
      <c r="L182" s="39">
        <v>-122582.69594999999</v>
      </c>
      <c r="M182" s="39">
        <v>-122582.69594999999</v>
      </c>
      <c r="N182" s="39">
        <v>-696590.23664999998</v>
      </c>
      <c r="O182" s="39">
        <v>-1627647.6072000002</v>
      </c>
      <c r="P182" s="39">
        <v>-1922563.5522000003</v>
      </c>
      <c r="Q182" s="39">
        <v>-1922563.5522000003</v>
      </c>
      <c r="R182" s="39">
        <v>-1922563.5522000003</v>
      </c>
      <c r="S182" s="39">
        <v>-1922563.5522000003</v>
      </c>
      <c r="T182" s="39">
        <v>-1922563.5522000003</v>
      </c>
      <c r="U182" s="39">
        <v>-1922563.5522000003</v>
      </c>
      <c r="V182" s="39">
        <v>-1922563.5522000003</v>
      </c>
      <c r="W182" s="39">
        <v>-1922563.5522000003</v>
      </c>
      <c r="X182" s="39">
        <v>-1922563.5522000003</v>
      </c>
      <c r="Y182" s="39">
        <v>-1922563.5522000003</v>
      </c>
      <c r="Z182" s="39">
        <v>-1922563.5522000003</v>
      </c>
      <c r="AA182" s="39">
        <v>-1922563.5522000003</v>
      </c>
    </row>
    <row r="183" spans="1:27" x14ac:dyDescent="0.2">
      <c r="A183" s="66"/>
      <c r="B183" s="36" t="s">
        <v>81</v>
      </c>
      <c r="C183" s="36"/>
      <c r="D183" s="37"/>
      <c r="E183" s="37"/>
      <c r="F183" s="38" t="s">
        <v>22</v>
      </c>
      <c r="G183" s="44">
        <v>-25579667.857534308</v>
      </c>
      <c r="H183" s="39">
        <v>0</v>
      </c>
      <c r="I183" s="39">
        <v>0</v>
      </c>
      <c r="J183" s="39">
        <v>0</v>
      </c>
      <c r="K183" s="39">
        <v>0</v>
      </c>
      <c r="L183" s="39">
        <v>-122582.69594999999</v>
      </c>
      <c r="M183" s="39">
        <v>-122582.69594999999</v>
      </c>
      <c r="N183" s="39">
        <v>-886827.92910000018</v>
      </c>
      <c r="O183" s="39">
        <v>-1591520.8471500003</v>
      </c>
      <c r="P183" s="39">
        <v>-2598202.3321500001</v>
      </c>
      <c r="Q183" s="39">
        <v>-2598202.3321500001</v>
      </c>
      <c r="R183" s="39">
        <v>-2598202.3321500001</v>
      </c>
      <c r="S183" s="39">
        <v>-2598202.3321500001</v>
      </c>
      <c r="T183" s="39">
        <v>-2598202.3321500001</v>
      </c>
      <c r="U183" s="39">
        <v>-2598202.3321500001</v>
      </c>
      <c r="V183" s="39">
        <v>-2598202.3321500001</v>
      </c>
      <c r="W183" s="39">
        <v>-2598202.3321500001</v>
      </c>
      <c r="X183" s="39">
        <v>-2598202.3321500001</v>
      </c>
      <c r="Y183" s="39">
        <v>-2598202.3321500001</v>
      </c>
      <c r="Z183" s="39">
        <v>-2598202.3321500001</v>
      </c>
      <c r="AA183" s="39">
        <v>-2598202.3321500001</v>
      </c>
    </row>
    <row r="184" spans="1:27" x14ac:dyDescent="0.2">
      <c r="A184" s="66"/>
      <c r="B184" s="36" t="s">
        <v>82</v>
      </c>
      <c r="C184" s="36"/>
      <c r="D184" s="37"/>
      <c r="E184" s="37"/>
      <c r="F184" s="38" t="s">
        <v>22</v>
      </c>
      <c r="G184" s="44">
        <v>-37078293.038620427</v>
      </c>
      <c r="H184" s="39">
        <v>0</v>
      </c>
      <c r="I184" s="39">
        <v>0</v>
      </c>
      <c r="J184" s="39">
        <v>0</v>
      </c>
      <c r="K184" s="39">
        <v>0</v>
      </c>
      <c r="L184" s="39">
        <v>-122582.69594999999</v>
      </c>
      <c r="M184" s="39">
        <v>-122582.69594999999</v>
      </c>
      <c r="N184" s="39">
        <v>-1460835.4698000001</v>
      </c>
      <c r="O184" s="39">
        <v>-3363854.3775000004</v>
      </c>
      <c r="P184" s="39">
        <v>-3658770.3225000002</v>
      </c>
      <c r="Q184" s="39">
        <v>-3658770.3225000002</v>
      </c>
      <c r="R184" s="39">
        <v>-3658770.3225000002</v>
      </c>
      <c r="S184" s="39">
        <v>-3658770.3225000002</v>
      </c>
      <c r="T184" s="39">
        <v>-3658770.3225000002</v>
      </c>
      <c r="U184" s="39">
        <v>-3658770.3225000002</v>
      </c>
      <c r="V184" s="39">
        <v>-3658770.3225000002</v>
      </c>
      <c r="W184" s="39">
        <v>-3658770.3225000002</v>
      </c>
      <c r="X184" s="39">
        <v>-3658770.3225000002</v>
      </c>
      <c r="Y184" s="39">
        <v>-3658770.3225000002</v>
      </c>
      <c r="Z184" s="39">
        <v>-3658770.3225000002</v>
      </c>
      <c r="AA184" s="39">
        <v>-3658770.3225000002</v>
      </c>
    </row>
    <row r="185" spans="1:27" x14ac:dyDescent="0.2">
      <c r="A185" s="66"/>
      <c r="B185" s="36" t="s">
        <v>83</v>
      </c>
      <c r="C185" s="36"/>
      <c r="D185" s="37"/>
      <c r="E185" s="37"/>
      <c r="F185" s="38" t="s">
        <v>22</v>
      </c>
      <c r="G185" s="44">
        <v>-26571108.063523397</v>
      </c>
      <c r="H185" s="39">
        <v>0</v>
      </c>
      <c r="I185" s="39">
        <v>0</v>
      </c>
      <c r="J185" s="39">
        <v>0</v>
      </c>
      <c r="K185" s="39">
        <v>0</v>
      </c>
      <c r="L185" s="39">
        <v>-122582.69594999999</v>
      </c>
      <c r="M185" s="39">
        <v>-1530535.9348500003</v>
      </c>
      <c r="N185" s="39">
        <v>-2104543.4754000003</v>
      </c>
      <c r="O185" s="39">
        <v>-2104543.4754000003</v>
      </c>
      <c r="P185" s="39">
        <v>-2399459.4204000002</v>
      </c>
      <c r="Q185" s="39">
        <v>-2399459.4204000002</v>
      </c>
      <c r="R185" s="39">
        <v>-2399459.4204000002</v>
      </c>
      <c r="S185" s="39">
        <v>-2399459.4204000002</v>
      </c>
      <c r="T185" s="39">
        <v>-2399459.4204000002</v>
      </c>
      <c r="U185" s="39">
        <v>-2399459.4204000002</v>
      </c>
      <c r="V185" s="39">
        <v>-2399459.4204000002</v>
      </c>
      <c r="W185" s="39">
        <v>-2399459.4204000002</v>
      </c>
      <c r="X185" s="39">
        <v>-2399459.4204000002</v>
      </c>
      <c r="Y185" s="39">
        <v>-2399459.4204000002</v>
      </c>
      <c r="Z185" s="39">
        <v>-2399459.4204000002</v>
      </c>
      <c r="AA185" s="39">
        <v>-2399459.4204000002</v>
      </c>
    </row>
    <row r="186" spans="1:27" x14ac:dyDescent="0.2">
      <c r="A186" s="66"/>
      <c r="B186" s="36" t="s">
        <v>84</v>
      </c>
      <c r="C186" s="36"/>
      <c r="D186" s="37"/>
      <c r="E186" s="37"/>
      <c r="F186" s="38" t="s">
        <v>22</v>
      </c>
      <c r="G186" s="44">
        <v>-35723083.057998881</v>
      </c>
      <c r="H186" s="39">
        <v>0</v>
      </c>
      <c r="I186" s="39">
        <v>0</v>
      </c>
      <c r="J186" s="39">
        <v>0</v>
      </c>
      <c r="K186" s="39">
        <v>0</v>
      </c>
      <c r="L186" s="39">
        <v>-122582.69594999999</v>
      </c>
      <c r="M186" s="39">
        <v>-1530535.9348500003</v>
      </c>
      <c r="N186" s="39">
        <v>-2104543.4754000003</v>
      </c>
      <c r="O186" s="39">
        <v>-2104543.4754000003</v>
      </c>
      <c r="P186" s="39">
        <v>-3423656.3904000004</v>
      </c>
      <c r="Q186" s="39">
        <v>-3423656.3904000004</v>
      </c>
      <c r="R186" s="39">
        <v>-3423656.3904000004</v>
      </c>
      <c r="S186" s="39">
        <v>-3423656.3904000004</v>
      </c>
      <c r="T186" s="39">
        <v>-3423656.3904000004</v>
      </c>
      <c r="U186" s="39">
        <v>-3423656.3904000004</v>
      </c>
      <c r="V186" s="39">
        <v>-3423656.3904000004</v>
      </c>
      <c r="W186" s="39">
        <v>-3423656.3904000004</v>
      </c>
      <c r="X186" s="39">
        <v>-3423656.3904000004</v>
      </c>
      <c r="Y186" s="39">
        <v>-3423656.3904000004</v>
      </c>
      <c r="Z186" s="39">
        <v>-3423656.3904000004</v>
      </c>
      <c r="AA186" s="39">
        <v>-3423656.3904000004</v>
      </c>
    </row>
    <row r="187" spans="1:27" x14ac:dyDescent="0.2">
      <c r="A187" s="66"/>
      <c r="B187" s="36" t="s">
        <v>85</v>
      </c>
      <c r="C187" s="36"/>
      <c r="D187" s="37"/>
      <c r="E187" s="37"/>
      <c r="F187" s="38" t="s">
        <v>22</v>
      </c>
      <c r="G187" s="44">
        <v>-26807328.41705789</v>
      </c>
      <c r="H187" s="39">
        <v>0</v>
      </c>
      <c r="I187" s="39">
        <v>0</v>
      </c>
      <c r="J187" s="39">
        <v>0</v>
      </c>
      <c r="K187" s="39">
        <v>0</v>
      </c>
      <c r="L187" s="39">
        <v>-122582.69594999999</v>
      </c>
      <c r="M187" s="39">
        <v>-1530535.9345500004</v>
      </c>
      <c r="N187" s="39">
        <v>-1530535.9345500004</v>
      </c>
      <c r="O187" s="39">
        <v>-1530535.9345500004</v>
      </c>
      <c r="P187" s="39">
        <v>-2537217.4195500002</v>
      </c>
      <c r="Q187" s="39">
        <v>-2537217.4195500002</v>
      </c>
      <c r="R187" s="39">
        <v>-2537217.4195500002</v>
      </c>
      <c r="S187" s="39">
        <v>-2537217.4195500002</v>
      </c>
      <c r="T187" s="39">
        <v>-2537217.4195500002</v>
      </c>
      <c r="U187" s="39">
        <v>-2537217.4195500002</v>
      </c>
      <c r="V187" s="39">
        <v>-2537217.4195500002</v>
      </c>
      <c r="W187" s="39">
        <v>-2537217.4195500002</v>
      </c>
      <c r="X187" s="39">
        <v>-2537217.4195500002</v>
      </c>
      <c r="Y187" s="39">
        <v>-2537217.4195500002</v>
      </c>
      <c r="Z187" s="39">
        <v>-2537217.4195500002</v>
      </c>
      <c r="AA187" s="39">
        <v>-2537217.4195500002</v>
      </c>
    </row>
    <row r="188" spans="1:27" x14ac:dyDescent="0.2">
      <c r="A188" s="66"/>
      <c r="B188" s="36" t="s">
        <v>101</v>
      </c>
      <c r="C188" s="36"/>
      <c r="D188" s="37"/>
      <c r="E188" s="37"/>
      <c r="F188" s="38" t="s">
        <v>22</v>
      </c>
      <c r="G188" s="44"/>
      <c r="H188" s="39" t="s">
        <v>179</v>
      </c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</row>
    <row r="189" spans="1:27" x14ac:dyDescent="0.2">
      <c r="A189" s="66"/>
      <c r="B189" s="36" t="s">
        <v>102</v>
      </c>
      <c r="C189" s="36"/>
      <c r="D189" s="37"/>
      <c r="E189" s="37"/>
      <c r="F189" s="38" t="s">
        <v>22</v>
      </c>
      <c r="G189" s="44"/>
      <c r="H189" s="39" t="s">
        <v>179</v>
      </c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</row>
    <row r="191" spans="1:27" ht="15" x14ac:dyDescent="0.25">
      <c r="B191" s="31" t="s">
        <v>109</v>
      </c>
      <c r="C191" s="31"/>
      <c r="D191" s="9"/>
      <c r="E191" s="9"/>
      <c r="F191" s="32"/>
      <c r="G191" s="43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</row>
    <row r="192" spans="1:27" ht="15" x14ac:dyDescent="0.25">
      <c r="B192" s="33" t="s">
        <v>21</v>
      </c>
      <c r="C192" s="33"/>
      <c r="D192" s="33"/>
      <c r="E192" s="33"/>
      <c r="F192" s="34" t="s">
        <v>13</v>
      </c>
      <c r="G192" s="35" t="s">
        <v>41</v>
      </c>
      <c r="H192" s="35">
        <v>2022</v>
      </c>
      <c r="I192" s="35">
        <v>2023</v>
      </c>
      <c r="J192" s="35">
        <v>2024</v>
      </c>
      <c r="K192" s="35">
        <v>2025</v>
      </c>
      <c r="L192" s="35">
        <v>2026</v>
      </c>
      <c r="M192" s="35">
        <v>2027</v>
      </c>
      <c r="N192" s="35">
        <v>2028</v>
      </c>
      <c r="O192" s="35">
        <v>2029</v>
      </c>
      <c r="P192" s="35">
        <v>2030</v>
      </c>
      <c r="Q192" s="35">
        <v>2031</v>
      </c>
      <c r="R192" s="35">
        <v>2032</v>
      </c>
      <c r="S192" s="35">
        <v>2033</v>
      </c>
      <c r="T192" s="35">
        <v>2034</v>
      </c>
      <c r="U192" s="35">
        <v>2035</v>
      </c>
      <c r="V192" s="35">
        <v>2036</v>
      </c>
      <c r="W192" s="35">
        <v>2037</v>
      </c>
      <c r="X192" s="35">
        <v>2038</v>
      </c>
      <c r="Y192" s="35">
        <v>2039</v>
      </c>
      <c r="Z192" s="35">
        <v>2040</v>
      </c>
      <c r="AA192" s="35">
        <v>2041</v>
      </c>
    </row>
    <row r="193" spans="2:27" x14ac:dyDescent="0.2">
      <c r="B193" s="36" t="s">
        <v>77</v>
      </c>
      <c r="C193" s="36"/>
      <c r="D193" s="37"/>
      <c r="E193" s="37"/>
      <c r="F193" s="38" t="s">
        <v>22</v>
      </c>
      <c r="G193" s="44">
        <v>0</v>
      </c>
      <c r="H193" s="39">
        <v>0</v>
      </c>
      <c r="I193" s="39">
        <v>0</v>
      </c>
      <c r="J193" s="39">
        <v>0</v>
      </c>
      <c r="K193" s="39">
        <v>0</v>
      </c>
      <c r="L193" s="39">
        <v>0</v>
      </c>
      <c r="M193" s="39">
        <v>0</v>
      </c>
      <c r="N193" s="39">
        <v>0</v>
      </c>
      <c r="O193" s="39">
        <v>0</v>
      </c>
      <c r="P193" s="39">
        <v>0</v>
      </c>
      <c r="Q193" s="39">
        <v>0</v>
      </c>
      <c r="R193" s="39">
        <v>0</v>
      </c>
      <c r="S193" s="39">
        <v>0</v>
      </c>
      <c r="T193" s="39">
        <v>0</v>
      </c>
      <c r="U193" s="39">
        <v>0</v>
      </c>
      <c r="V193" s="39">
        <v>0</v>
      </c>
      <c r="W193" s="39">
        <v>0</v>
      </c>
      <c r="X193" s="39">
        <v>0</v>
      </c>
      <c r="Y193" s="39">
        <v>0</v>
      </c>
      <c r="Z193" s="39">
        <v>0</v>
      </c>
      <c r="AA193" s="39">
        <v>0</v>
      </c>
    </row>
    <row r="194" spans="2:27" x14ac:dyDescent="0.2">
      <c r="B194" s="36" t="s">
        <v>78</v>
      </c>
      <c r="C194" s="36"/>
      <c r="D194" s="37"/>
      <c r="E194" s="37"/>
      <c r="F194" s="38" t="s">
        <v>22</v>
      </c>
      <c r="G194" s="44">
        <v>0</v>
      </c>
      <c r="H194" s="39">
        <v>0</v>
      </c>
      <c r="I194" s="39">
        <v>0</v>
      </c>
      <c r="J194" s="39">
        <v>0</v>
      </c>
      <c r="K194" s="39">
        <v>0</v>
      </c>
      <c r="L194" s="39">
        <v>0</v>
      </c>
      <c r="M194" s="39">
        <v>0</v>
      </c>
      <c r="N194" s="39">
        <v>0</v>
      </c>
      <c r="O194" s="39">
        <v>0</v>
      </c>
      <c r="P194" s="39">
        <v>0</v>
      </c>
      <c r="Q194" s="39">
        <v>0</v>
      </c>
      <c r="R194" s="39">
        <v>0</v>
      </c>
      <c r="S194" s="39">
        <v>0</v>
      </c>
      <c r="T194" s="39">
        <v>0</v>
      </c>
      <c r="U194" s="39">
        <v>0</v>
      </c>
      <c r="V194" s="39">
        <v>0</v>
      </c>
      <c r="W194" s="39">
        <v>0</v>
      </c>
      <c r="X194" s="39">
        <v>0</v>
      </c>
      <c r="Y194" s="39">
        <v>0</v>
      </c>
      <c r="Z194" s="39">
        <v>0</v>
      </c>
      <c r="AA194" s="39">
        <v>0</v>
      </c>
    </row>
    <row r="195" spans="2:27" x14ac:dyDescent="0.2">
      <c r="B195" s="36" t="s">
        <v>79</v>
      </c>
      <c r="C195" s="36"/>
      <c r="D195" s="37"/>
      <c r="E195" s="37"/>
      <c r="F195" s="38" t="s">
        <v>22</v>
      </c>
      <c r="G195" s="44">
        <v>0</v>
      </c>
      <c r="H195" s="39">
        <v>0</v>
      </c>
      <c r="I195" s="39">
        <v>0</v>
      </c>
      <c r="J195" s="39">
        <v>0</v>
      </c>
      <c r="K195" s="39">
        <v>0</v>
      </c>
      <c r="L195" s="39">
        <v>0</v>
      </c>
      <c r="M195" s="39">
        <v>0</v>
      </c>
      <c r="N195" s="39">
        <v>0</v>
      </c>
      <c r="O195" s="39">
        <v>0</v>
      </c>
      <c r="P195" s="39">
        <v>0</v>
      </c>
      <c r="Q195" s="39">
        <v>0</v>
      </c>
      <c r="R195" s="39">
        <v>0</v>
      </c>
      <c r="S195" s="39">
        <v>0</v>
      </c>
      <c r="T195" s="39">
        <v>0</v>
      </c>
      <c r="U195" s="39">
        <v>0</v>
      </c>
      <c r="V195" s="39">
        <v>0</v>
      </c>
      <c r="W195" s="39">
        <v>0</v>
      </c>
      <c r="X195" s="39">
        <v>0</v>
      </c>
      <c r="Y195" s="39">
        <v>0</v>
      </c>
      <c r="Z195" s="39">
        <v>0</v>
      </c>
      <c r="AA195" s="39">
        <v>0</v>
      </c>
    </row>
    <row r="196" spans="2:27" x14ac:dyDescent="0.2">
      <c r="B196" s="36" t="s">
        <v>80</v>
      </c>
      <c r="C196" s="36"/>
      <c r="D196" s="37"/>
      <c r="E196" s="37"/>
      <c r="F196" s="38" t="s">
        <v>22</v>
      </c>
      <c r="G196" s="44">
        <v>0</v>
      </c>
      <c r="H196" s="39">
        <v>0</v>
      </c>
      <c r="I196" s="39">
        <v>0</v>
      </c>
      <c r="J196" s="39">
        <v>0</v>
      </c>
      <c r="K196" s="39">
        <v>0</v>
      </c>
      <c r="L196" s="39">
        <v>0</v>
      </c>
      <c r="M196" s="39">
        <v>0</v>
      </c>
      <c r="N196" s="39">
        <v>0</v>
      </c>
      <c r="O196" s="39">
        <v>0</v>
      </c>
      <c r="P196" s="39">
        <v>0</v>
      </c>
      <c r="Q196" s="39">
        <v>0</v>
      </c>
      <c r="R196" s="39">
        <v>0</v>
      </c>
      <c r="S196" s="39">
        <v>0</v>
      </c>
      <c r="T196" s="39">
        <v>0</v>
      </c>
      <c r="U196" s="39">
        <v>0</v>
      </c>
      <c r="V196" s="39">
        <v>0</v>
      </c>
      <c r="W196" s="39">
        <v>0</v>
      </c>
      <c r="X196" s="39">
        <v>0</v>
      </c>
      <c r="Y196" s="39">
        <v>0</v>
      </c>
      <c r="Z196" s="39">
        <v>0</v>
      </c>
      <c r="AA196" s="39">
        <v>0</v>
      </c>
    </row>
    <row r="197" spans="2:27" x14ac:dyDescent="0.2">
      <c r="B197" s="36" t="s">
        <v>81</v>
      </c>
      <c r="C197" s="36"/>
      <c r="D197" s="37"/>
      <c r="E197" s="37"/>
      <c r="F197" s="38" t="s">
        <v>22</v>
      </c>
      <c r="G197" s="44">
        <v>0</v>
      </c>
      <c r="H197" s="39">
        <v>0</v>
      </c>
      <c r="I197" s="39">
        <v>0</v>
      </c>
      <c r="J197" s="39">
        <v>0</v>
      </c>
      <c r="K197" s="39">
        <v>0</v>
      </c>
      <c r="L197" s="39">
        <v>0</v>
      </c>
      <c r="M197" s="39">
        <v>0</v>
      </c>
      <c r="N197" s="39">
        <v>0</v>
      </c>
      <c r="O197" s="39">
        <v>0</v>
      </c>
      <c r="P197" s="39">
        <v>0</v>
      </c>
      <c r="Q197" s="39">
        <v>0</v>
      </c>
      <c r="R197" s="39">
        <v>0</v>
      </c>
      <c r="S197" s="39">
        <v>0</v>
      </c>
      <c r="T197" s="39">
        <v>0</v>
      </c>
      <c r="U197" s="39">
        <v>0</v>
      </c>
      <c r="V197" s="39">
        <v>0</v>
      </c>
      <c r="W197" s="39">
        <v>0</v>
      </c>
      <c r="X197" s="39">
        <v>0</v>
      </c>
      <c r="Y197" s="39">
        <v>0</v>
      </c>
      <c r="Z197" s="39">
        <v>0</v>
      </c>
      <c r="AA197" s="39">
        <v>0</v>
      </c>
    </row>
    <row r="198" spans="2:27" x14ac:dyDescent="0.2">
      <c r="B198" s="36" t="s">
        <v>82</v>
      </c>
      <c r="C198" s="36"/>
      <c r="D198" s="37"/>
      <c r="E198" s="37"/>
      <c r="F198" s="38" t="s">
        <v>22</v>
      </c>
      <c r="G198" s="44">
        <v>0</v>
      </c>
      <c r="H198" s="39">
        <v>0</v>
      </c>
      <c r="I198" s="39">
        <v>0</v>
      </c>
      <c r="J198" s="39">
        <v>0</v>
      </c>
      <c r="K198" s="39">
        <v>0</v>
      </c>
      <c r="L198" s="39">
        <v>0</v>
      </c>
      <c r="M198" s="39">
        <v>0</v>
      </c>
      <c r="N198" s="39">
        <v>0</v>
      </c>
      <c r="O198" s="39">
        <v>0</v>
      </c>
      <c r="P198" s="39">
        <v>0</v>
      </c>
      <c r="Q198" s="39">
        <v>0</v>
      </c>
      <c r="R198" s="39">
        <v>0</v>
      </c>
      <c r="S198" s="39">
        <v>0</v>
      </c>
      <c r="T198" s="39">
        <v>0</v>
      </c>
      <c r="U198" s="39">
        <v>0</v>
      </c>
      <c r="V198" s="39">
        <v>0</v>
      </c>
      <c r="W198" s="39">
        <v>0</v>
      </c>
      <c r="X198" s="39">
        <v>0</v>
      </c>
      <c r="Y198" s="39">
        <v>0</v>
      </c>
      <c r="Z198" s="39">
        <v>0</v>
      </c>
      <c r="AA198" s="39">
        <v>0</v>
      </c>
    </row>
    <row r="199" spans="2:27" x14ac:dyDescent="0.2">
      <c r="B199" s="36" t="s">
        <v>83</v>
      </c>
      <c r="C199" s="36"/>
      <c r="D199" s="37"/>
      <c r="E199" s="37"/>
      <c r="F199" s="38" t="s">
        <v>22</v>
      </c>
      <c r="G199" s="44">
        <v>0</v>
      </c>
      <c r="H199" s="39">
        <v>0</v>
      </c>
      <c r="I199" s="39">
        <v>0</v>
      </c>
      <c r="J199" s="39">
        <v>0</v>
      </c>
      <c r="K199" s="39">
        <v>0</v>
      </c>
      <c r="L199" s="39">
        <v>0</v>
      </c>
      <c r="M199" s="39">
        <v>0</v>
      </c>
      <c r="N199" s="39">
        <v>0</v>
      </c>
      <c r="O199" s="39">
        <v>0</v>
      </c>
      <c r="P199" s="39">
        <v>0</v>
      </c>
      <c r="Q199" s="39">
        <v>0</v>
      </c>
      <c r="R199" s="39">
        <v>0</v>
      </c>
      <c r="S199" s="39">
        <v>0</v>
      </c>
      <c r="T199" s="39">
        <v>0</v>
      </c>
      <c r="U199" s="39">
        <v>0</v>
      </c>
      <c r="V199" s="39">
        <v>0</v>
      </c>
      <c r="W199" s="39">
        <v>0</v>
      </c>
      <c r="X199" s="39">
        <v>0</v>
      </c>
      <c r="Y199" s="39">
        <v>0</v>
      </c>
      <c r="Z199" s="39">
        <v>0</v>
      </c>
      <c r="AA199" s="39">
        <v>0</v>
      </c>
    </row>
    <row r="200" spans="2:27" x14ac:dyDescent="0.2">
      <c r="B200" s="36" t="s">
        <v>84</v>
      </c>
      <c r="C200" s="36"/>
      <c r="D200" s="37"/>
      <c r="E200" s="37"/>
      <c r="F200" s="38" t="s">
        <v>22</v>
      </c>
      <c r="G200" s="44">
        <v>0</v>
      </c>
      <c r="H200" s="39">
        <v>0</v>
      </c>
      <c r="I200" s="39">
        <v>0</v>
      </c>
      <c r="J200" s="39">
        <v>0</v>
      </c>
      <c r="K200" s="39">
        <v>0</v>
      </c>
      <c r="L200" s="39">
        <v>0</v>
      </c>
      <c r="M200" s="39">
        <v>0</v>
      </c>
      <c r="N200" s="39">
        <v>0</v>
      </c>
      <c r="O200" s="39">
        <v>0</v>
      </c>
      <c r="P200" s="39">
        <v>0</v>
      </c>
      <c r="Q200" s="39">
        <v>0</v>
      </c>
      <c r="R200" s="39">
        <v>0</v>
      </c>
      <c r="S200" s="39">
        <v>0</v>
      </c>
      <c r="T200" s="39">
        <v>0</v>
      </c>
      <c r="U200" s="39">
        <v>0</v>
      </c>
      <c r="V200" s="39">
        <v>0</v>
      </c>
      <c r="W200" s="39">
        <v>0</v>
      </c>
      <c r="X200" s="39">
        <v>0</v>
      </c>
      <c r="Y200" s="39">
        <v>0</v>
      </c>
      <c r="Z200" s="39">
        <v>0</v>
      </c>
      <c r="AA200" s="39">
        <v>0</v>
      </c>
    </row>
    <row r="201" spans="2:27" x14ac:dyDescent="0.2">
      <c r="B201" s="36" t="s">
        <v>85</v>
      </c>
      <c r="C201" s="36"/>
      <c r="D201" s="37"/>
      <c r="E201" s="37"/>
      <c r="F201" s="38" t="s">
        <v>22</v>
      </c>
      <c r="G201" s="44">
        <v>0</v>
      </c>
      <c r="H201" s="39">
        <v>0</v>
      </c>
      <c r="I201" s="39">
        <v>0</v>
      </c>
      <c r="J201" s="39">
        <v>0</v>
      </c>
      <c r="K201" s="39">
        <v>0</v>
      </c>
      <c r="L201" s="39">
        <v>0</v>
      </c>
      <c r="M201" s="39">
        <v>0</v>
      </c>
      <c r="N201" s="39">
        <v>0</v>
      </c>
      <c r="O201" s="39">
        <v>0</v>
      </c>
      <c r="P201" s="39">
        <v>0</v>
      </c>
      <c r="Q201" s="39">
        <v>0</v>
      </c>
      <c r="R201" s="39">
        <v>0</v>
      </c>
      <c r="S201" s="39">
        <v>0</v>
      </c>
      <c r="T201" s="39">
        <v>0</v>
      </c>
      <c r="U201" s="39">
        <v>0</v>
      </c>
      <c r="V201" s="39">
        <v>0</v>
      </c>
      <c r="W201" s="39">
        <v>0</v>
      </c>
      <c r="X201" s="39">
        <v>0</v>
      </c>
      <c r="Y201" s="39">
        <v>0</v>
      </c>
      <c r="Z201" s="39">
        <v>0</v>
      </c>
      <c r="AA201" s="39">
        <v>0</v>
      </c>
    </row>
    <row r="202" spans="2:27" x14ac:dyDescent="0.2">
      <c r="B202" s="36" t="s">
        <v>101</v>
      </c>
      <c r="C202" s="36"/>
      <c r="D202" s="37"/>
      <c r="E202" s="37"/>
      <c r="F202" s="38" t="s">
        <v>22</v>
      </c>
      <c r="G202" s="44"/>
      <c r="H202" s="39" t="s">
        <v>179</v>
      </c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</row>
    <row r="203" spans="2:27" x14ac:dyDescent="0.2">
      <c r="B203" s="36" t="s">
        <v>102</v>
      </c>
      <c r="C203" s="36"/>
      <c r="D203" s="37"/>
      <c r="E203" s="37"/>
      <c r="F203" s="38" t="s">
        <v>22</v>
      </c>
      <c r="G203" s="44"/>
      <c r="H203" s="39" t="s">
        <v>179</v>
      </c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</row>
    <row r="205" spans="2:27" ht="15" x14ac:dyDescent="0.25">
      <c r="B205" s="31" t="s">
        <v>48</v>
      </c>
      <c r="C205" s="31"/>
      <c r="D205" s="9"/>
      <c r="E205" s="9"/>
      <c r="F205" s="32"/>
      <c r="G205" s="43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</row>
    <row r="206" spans="2:27" ht="15" x14ac:dyDescent="0.25">
      <c r="B206" s="33" t="s">
        <v>21</v>
      </c>
      <c r="C206" s="33"/>
      <c r="D206" s="33"/>
      <c r="E206" s="33"/>
      <c r="F206" s="34" t="s">
        <v>13</v>
      </c>
      <c r="G206" s="35" t="s">
        <v>41</v>
      </c>
      <c r="H206" s="35">
        <v>2022</v>
      </c>
      <c r="I206" s="35">
        <v>2023</v>
      </c>
      <c r="J206" s="35">
        <v>2024</v>
      </c>
      <c r="K206" s="35">
        <v>2025</v>
      </c>
      <c r="L206" s="35">
        <v>2026</v>
      </c>
      <c r="M206" s="35">
        <v>2027</v>
      </c>
      <c r="N206" s="35">
        <v>2028</v>
      </c>
      <c r="O206" s="35">
        <v>2029</v>
      </c>
      <c r="P206" s="35">
        <v>2030</v>
      </c>
      <c r="Q206" s="35">
        <v>2031</v>
      </c>
      <c r="R206" s="35">
        <v>2032</v>
      </c>
      <c r="S206" s="35">
        <v>2033</v>
      </c>
      <c r="T206" s="35">
        <v>2034</v>
      </c>
      <c r="U206" s="35">
        <v>2035</v>
      </c>
      <c r="V206" s="35">
        <v>2036</v>
      </c>
      <c r="W206" s="35">
        <v>2037</v>
      </c>
      <c r="X206" s="35">
        <v>2038</v>
      </c>
      <c r="Y206" s="35">
        <v>2039</v>
      </c>
      <c r="Z206" s="35">
        <v>2040</v>
      </c>
      <c r="AA206" s="35">
        <v>2041</v>
      </c>
    </row>
    <row r="207" spans="2:27" x14ac:dyDescent="0.2">
      <c r="B207" s="36" t="s">
        <v>77</v>
      </c>
      <c r="C207" s="36"/>
      <c r="D207" s="37"/>
      <c r="E207" s="37"/>
      <c r="F207" s="38" t="s">
        <v>22</v>
      </c>
      <c r="G207" s="44">
        <v>0</v>
      </c>
      <c r="H207" s="39">
        <v>0</v>
      </c>
      <c r="I207" s="39">
        <v>0</v>
      </c>
      <c r="J207" s="39">
        <v>0</v>
      </c>
      <c r="K207" s="39">
        <v>0</v>
      </c>
      <c r="L207" s="39">
        <v>0</v>
      </c>
      <c r="M207" s="39">
        <v>0</v>
      </c>
      <c r="N207" s="39">
        <v>0</v>
      </c>
      <c r="O207" s="39">
        <v>0</v>
      </c>
      <c r="P207" s="39">
        <v>0</v>
      </c>
      <c r="Q207" s="39">
        <v>0</v>
      </c>
      <c r="R207" s="39">
        <v>0</v>
      </c>
      <c r="S207" s="39">
        <v>0</v>
      </c>
      <c r="T207" s="39">
        <v>0</v>
      </c>
      <c r="U207" s="39">
        <v>0</v>
      </c>
      <c r="V207" s="39">
        <v>0</v>
      </c>
      <c r="W207" s="39">
        <v>0</v>
      </c>
      <c r="X207" s="39">
        <v>0</v>
      </c>
      <c r="Y207" s="39">
        <v>0</v>
      </c>
      <c r="Z207" s="39">
        <v>0</v>
      </c>
      <c r="AA207" s="39">
        <v>0</v>
      </c>
    </row>
    <row r="208" spans="2:27" x14ac:dyDescent="0.2">
      <c r="B208" s="36" t="s">
        <v>78</v>
      </c>
      <c r="C208" s="36"/>
      <c r="D208" s="37"/>
      <c r="E208" s="37"/>
      <c r="F208" s="38" t="s">
        <v>22</v>
      </c>
      <c r="G208" s="44">
        <v>0</v>
      </c>
      <c r="H208" s="39">
        <v>0</v>
      </c>
      <c r="I208" s="39">
        <v>0</v>
      </c>
      <c r="J208" s="39">
        <v>0</v>
      </c>
      <c r="K208" s="39">
        <v>0</v>
      </c>
      <c r="L208" s="39">
        <v>0</v>
      </c>
      <c r="M208" s="39">
        <v>0</v>
      </c>
      <c r="N208" s="39">
        <v>0</v>
      </c>
      <c r="O208" s="39">
        <v>0</v>
      </c>
      <c r="P208" s="39">
        <v>0</v>
      </c>
      <c r="Q208" s="39">
        <v>0</v>
      </c>
      <c r="R208" s="39">
        <v>0</v>
      </c>
      <c r="S208" s="39">
        <v>0</v>
      </c>
      <c r="T208" s="39">
        <v>0</v>
      </c>
      <c r="U208" s="39">
        <v>0</v>
      </c>
      <c r="V208" s="39">
        <v>0</v>
      </c>
      <c r="W208" s="39">
        <v>0</v>
      </c>
      <c r="X208" s="39">
        <v>0</v>
      </c>
      <c r="Y208" s="39">
        <v>0</v>
      </c>
      <c r="Z208" s="39">
        <v>0</v>
      </c>
      <c r="AA208" s="39">
        <v>0</v>
      </c>
    </row>
    <row r="209" spans="2:27" x14ac:dyDescent="0.2">
      <c r="B209" s="36" t="s">
        <v>79</v>
      </c>
      <c r="C209" s="36"/>
      <c r="D209" s="37"/>
      <c r="E209" s="37"/>
      <c r="F209" s="38" t="s">
        <v>22</v>
      </c>
      <c r="G209" s="44">
        <v>0</v>
      </c>
      <c r="H209" s="39">
        <v>0</v>
      </c>
      <c r="I209" s="39">
        <v>0</v>
      </c>
      <c r="J209" s="39">
        <v>0</v>
      </c>
      <c r="K209" s="39">
        <v>0</v>
      </c>
      <c r="L209" s="39">
        <v>0</v>
      </c>
      <c r="M209" s="39">
        <v>0</v>
      </c>
      <c r="N209" s="39">
        <v>0</v>
      </c>
      <c r="O209" s="39">
        <v>0</v>
      </c>
      <c r="P209" s="39">
        <v>0</v>
      </c>
      <c r="Q209" s="39">
        <v>0</v>
      </c>
      <c r="R209" s="39">
        <v>0</v>
      </c>
      <c r="S209" s="39">
        <v>0</v>
      </c>
      <c r="T209" s="39">
        <v>0</v>
      </c>
      <c r="U209" s="39">
        <v>0</v>
      </c>
      <c r="V209" s="39">
        <v>0</v>
      </c>
      <c r="W209" s="39">
        <v>0</v>
      </c>
      <c r="X209" s="39">
        <v>0</v>
      </c>
      <c r="Y209" s="39">
        <v>0</v>
      </c>
      <c r="Z209" s="39">
        <v>0</v>
      </c>
      <c r="AA209" s="39">
        <v>0</v>
      </c>
    </row>
    <row r="210" spans="2:27" x14ac:dyDescent="0.2">
      <c r="B210" s="36" t="s">
        <v>80</v>
      </c>
      <c r="C210" s="36"/>
      <c r="D210" s="37"/>
      <c r="E210" s="37"/>
      <c r="F210" s="38" t="s">
        <v>22</v>
      </c>
      <c r="G210" s="44">
        <v>0</v>
      </c>
      <c r="H210" s="39">
        <v>0</v>
      </c>
      <c r="I210" s="39">
        <v>0</v>
      </c>
      <c r="J210" s="39">
        <v>0</v>
      </c>
      <c r="K210" s="39">
        <v>0</v>
      </c>
      <c r="L210" s="39">
        <v>0</v>
      </c>
      <c r="M210" s="39">
        <v>0</v>
      </c>
      <c r="N210" s="39">
        <v>0</v>
      </c>
      <c r="O210" s="39">
        <v>0</v>
      </c>
      <c r="P210" s="39">
        <v>0</v>
      </c>
      <c r="Q210" s="39">
        <v>0</v>
      </c>
      <c r="R210" s="39">
        <v>0</v>
      </c>
      <c r="S210" s="39">
        <v>0</v>
      </c>
      <c r="T210" s="39">
        <v>0</v>
      </c>
      <c r="U210" s="39">
        <v>0</v>
      </c>
      <c r="V210" s="39">
        <v>0</v>
      </c>
      <c r="W210" s="39">
        <v>0</v>
      </c>
      <c r="X210" s="39">
        <v>0</v>
      </c>
      <c r="Y210" s="39">
        <v>0</v>
      </c>
      <c r="Z210" s="39">
        <v>0</v>
      </c>
      <c r="AA210" s="39">
        <v>0</v>
      </c>
    </row>
    <row r="211" spans="2:27" x14ac:dyDescent="0.2">
      <c r="B211" s="36" t="s">
        <v>81</v>
      </c>
      <c r="C211" s="36"/>
      <c r="D211" s="37"/>
      <c r="E211" s="37"/>
      <c r="F211" s="38" t="s">
        <v>22</v>
      </c>
      <c r="G211" s="44">
        <v>0</v>
      </c>
      <c r="H211" s="39">
        <v>0</v>
      </c>
      <c r="I211" s="39">
        <v>0</v>
      </c>
      <c r="J211" s="39">
        <v>0</v>
      </c>
      <c r="K211" s="39">
        <v>0</v>
      </c>
      <c r="L211" s="39">
        <v>0</v>
      </c>
      <c r="M211" s="39">
        <v>0</v>
      </c>
      <c r="N211" s="39">
        <v>0</v>
      </c>
      <c r="O211" s="39">
        <v>0</v>
      </c>
      <c r="P211" s="39">
        <v>0</v>
      </c>
      <c r="Q211" s="39">
        <v>0</v>
      </c>
      <c r="R211" s="39">
        <v>0</v>
      </c>
      <c r="S211" s="39">
        <v>0</v>
      </c>
      <c r="T211" s="39">
        <v>0</v>
      </c>
      <c r="U211" s="39">
        <v>0</v>
      </c>
      <c r="V211" s="39">
        <v>0</v>
      </c>
      <c r="W211" s="39">
        <v>0</v>
      </c>
      <c r="X211" s="39">
        <v>0</v>
      </c>
      <c r="Y211" s="39">
        <v>0</v>
      </c>
      <c r="Z211" s="39">
        <v>0</v>
      </c>
      <c r="AA211" s="39">
        <v>0</v>
      </c>
    </row>
    <row r="212" spans="2:27" x14ac:dyDescent="0.2">
      <c r="B212" s="36" t="s">
        <v>82</v>
      </c>
      <c r="C212" s="36"/>
      <c r="D212" s="37"/>
      <c r="E212" s="37"/>
      <c r="F212" s="38" t="s">
        <v>22</v>
      </c>
      <c r="G212" s="44">
        <v>0</v>
      </c>
      <c r="H212" s="39">
        <v>0</v>
      </c>
      <c r="I212" s="39">
        <v>0</v>
      </c>
      <c r="J212" s="39">
        <v>0</v>
      </c>
      <c r="K212" s="39">
        <v>0</v>
      </c>
      <c r="L212" s="39">
        <v>0</v>
      </c>
      <c r="M212" s="39">
        <v>0</v>
      </c>
      <c r="N212" s="39">
        <v>0</v>
      </c>
      <c r="O212" s="39">
        <v>0</v>
      </c>
      <c r="P212" s="39">
        <v>0</v>
      </c>
      <c r="Q212" s="39">
        <v>0</v>
      </c>
      <c r="R212" s="39">
        <v>0</v>
      </c>
      <c r="S212" s="39">
        <v>0</v>
      </c>
      <c r="T212" s="39">
        <v>0</v>
      </c>
      <c r="U212" s="39">
        <v>0</v>
      </c>
      <c r="V212" s="39">
        <v>0</v>
      </c>
      <c r="W212" s="39">
        <v>0</v>
      </c>
      <c r="X212" s="39">
        <v>0</v>
      </c>
      <c r="Y212" s="39">
        <v>0</v>
      </c>
      <c r="Z212" s="39">
        <v>0</v>
      </c>
      <c r="AA212" s="39">
        <v>0</v>
      </c>
    </row>
    <row r="213" spans="2:27" x14ac:dyDescent="0.2">
      <c r="B213" s="36" t="s">
        <v>83</v>
      </c>
      <c r="C213" s="36"/>
      <c r="D213" s="37"/>
      <c r="E213" s="37"/>
      <c r="F213" s="38" t="s">
        <v>22</v>
      </c>
      <c r="G213" s="44">
        <v>0</v>
      </c>
      <c r="H213" s="39">
        <v>0</v>
      </c>
      <c r="I213" s="39">
        <v>0</v>
      </c>
      <c r="J213" s="39">
        <v>0</v>
      </c>
      <c r="K213" s="39">
        <v>0</v>
      </c>
      <c r="L213" s="39">
        <v>0</v>
      </c>
      <c r="M213" s="39">
        <v>0</v>
      </c>
      <c r="N213" s="39">
        <v>0</v>
      </c>
      <c r="O213" s="39">
        <v>0</v>
      </c>
      <c r="P213" s="39">
        <v>0</v>
      </c>
      <c r="Q213" s="39">
        <v>0</v>
      </c>
      <c r="R213" s="39">
        <v>0</v>
      </c>
      <c r="S213" s="39">
        <v>0</v>
      </c>
      <c r="T213" s="39">
        <v>0</v>
      </c>
      <c r="U213" s="39">
        <v>0</v>
      </c>
      <c r="V213" s="39">
        <v>0</v>
      </c>
      <c r="W213" s="39">
        <v>0</v>
      </c>
      <c r="X213" s="39">
        <v>0</v>
      </c>
      <c r="Y213" s="39">
        <v>0</v>
      </c>
      <c r="Z213" s="39">
        <v>0</v>
      </c>
      <c r="AA213" s="39">
        <v>0</v>
      </c>
    </row>
    <row r="214" spans="2:27" x14ac:dyDescent="0.2">
      <c r="B214" s="36" t="s">
        <v>84</v>
      </c>
      <c r="C214" s="36"/>
      <c r="D214" s="37"/>
      <c r="E214" s="37"/>
      <c r="F214" s="38" t="s">
        <v>22</v>
      </c>
      <c r="G214" s="44">
        <v>0</v>
      </c>
      <c r="H214" s="39">
        <v>0</v>
      </c>
      <c r="I214" s="39">
        <v>0</v>
      </c>
      <c r="J214" s="39">
        <v>0</v>
      </c>
      <c r="K214" s="39">
        <v>0</v>
      </c>
      <c r="L214" s="39">
        <v>0</v>
      </c>
      <c r="M214" s="39">
        <v>0</v>
      </c>
      <c r="N214" s="39">
        <v>0</v>
      </c>
      <c r="O214" s="39">
        <v>0</v>
      </c>
      <c r="P214" s="39">
        <v>0</v>
      </c>
      <c r="Q214" s="39">
        <v>0</v>
      </c>
      <c r="R214" s="39">
        <v>0</v>
      </c>
      <c r="S214" s="39">
        <v>0</v>
      </c>
      <c r="T214" s="39">
        <v>0</v>
      </c>
      <c r="U214" s="39">
        <v>0</v>
      </c>
      <c r="V214" s="39">
        <v>0</v>
      </c>
      <c r="W214" s="39">
        <v>0</v>
      </c>
      <c r="X214" s="39">
        <v>0</v>
      </c>
      <c r="Y214" s="39">
        <v>0</v>
      </c>
      <c r="Z214" s="39">
        <v>0</v>
      </c>
      <c r="AA214" s="39">
        <v>0</v>
      </c>
    </row>
    <row r="215" spans="2:27" x14ac:dyDescent="0.2">
      <c r="B215" s="36" t="s">
        <v>85</v>
      </c>
      <c r="C215" s="36"/>
      <c r="D215" s="37"/>
      <c r="E215" s="37"/>
      <c r="F215" s="38" t="s">
        <v>22</v>
      </c>
      <c r="G215" s="44">
        <v>0</v>
      </c>
      <c r="H215" s="39">
        <v>0</v>
      </c>
      <c r="I215" s="39">
        <v>0</v>
      </c>
      <c r="J215" s="39">
        <v>0</v>
      </c>
      <c r="K215" s="39">
        <v>0</v>
      </c>
      <c r="L215" s="39">
        <v>0</v>
      </c>
      <c r="M215" s="39">
        <v>0</v>
      </c>
      <c r="N215" s="39">
        <v>0</v>
      </c>
      <c r="O215" s="39">
        <v>0</v>
      </c>
      <c r="P215" s="39">
        <v>0</v>
      </c>
      <c r="Q215" s="39">
        <v>0</v>
      </c>
      <c r="R215" s="39">
        <v>0</v>
      </c>
      <c r="S215" s="39">
        <v>0</v>
      </c>
      <c r="T215" s="39">
        <v>0</v>
      </c>
      <c r="U215" s="39">
        <v>0</v>
      </c>
      <c r="V215" s="39">
        <v>0</v>
      </c>
      <c r="W215" s="39">
        <v>0</v>
      </c>
      <c r="X215" s="39">
        <v>0</v>
      </c>
      <c r="Y215" s="39">
        <v>0</v>
      </c>
      <c r="Z215" s="39">
        <v>0</v>
      </c>
      <c r="AA215" s="39">
        <v>0</v>
      </c>
    </row>
    <row r="216" spans="2:27" x14ac:dyDescent="0.2">
      <c r="B216" s="36" t="s">
        <v>101</v>
      </c>
      <c r="C216" s="36"/>
      <c r="D216" s="37"/>
      <c r="E216" s="37"/>
      <c r="F216" s="38" t="s">
        <v>22</v>
      </c>
      <c r="G216" s="44"/>
      <c r="H216" s="39" t="s">
        <v>179</v>
      </c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</row>
    <row r="217" spans="2:27" x14ac:dyDescent="0.2">
      <c r="B217" s="36" t="s">
        <v>102</v>
      </c>
      <c r="C217" s="36"/>
      <c r="D217" s="37"/>
      <c r="E217" s="37"/>
      <c r="F217" s="38" t="s">
        <v>22</v>
      </c>
      <c r="G217" s="44"/>
      <c r="H217" s="39" t="s">
        <v>179</v>
      </c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</row>
    <row r="220" spans="2:27" ht="15" x14ac:dyDescent="0.25">
      <c r="B220" s="31" t="s">
        <v>2</v>
      </c>
      <c r="C220" s="31"/>
      <c r="D220" s="9"/>
      <c r="E220" s="9"/>
      <c r="F220" s="32"/>
      <c r="G220" s="43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</row>
    <row r="221" spans="2:27" ht="15" x14ac:dyDescent="0.25">
      <c r="B221" s="33" t="s">
        <v>21</v>
      </c>
      <c r="C221" s="33"/>
      <c r="D221" s="33"/>
      <c r="E221" s="33"/>
      <c r="F221" s="34" t="s">
        <v>13</v>
      </c>
      <c r="G221" s="35" t="s">
        <v>41</v>
      </c>
      <c r="H221" s="35">
        <v>2022</v>
      </c>
      <c r="I221" s="35">
        <v>2023</v>
      </c>
      <c r="J221" s="35">
        <v>2024</v>
      </c>
      <c r="K221" s="35">
        <v>2025</v>
      </c>
      <c r="L221" s="35">
        <v>2026</v>
      </c>
      <c r="M221" s="35">
        <v>2027</v>
      </c>
      <c r="N221" s="35">
        <v>2028</v>
      </c>
      <c r="O221" s="35">
        <v>2029</v>
      </c>
      <c r="P221" s="35">
        <v>2030</v>
      </c>
      <c r="Q221" s="35">
        <v>2031</v>
      </c>
      <c r="R221" s="35">
        <v>2032</v>
      </c>
      <c r="S221" s="35">
        <v>2033</v>
      </c>
      <c r="T221" s="35">
        <v>2034</v>
      </c>
      <c r="U221" s="35">
        <v>2035</v>
      </c>
      <c r="V221" s="35">
        <v>2036</v>
      </c>
      <c r="W221" s="35">
        <v>2037</v>
      </c>
      <c r="X221" s="35">
        <v>2038</v>
      </c>
      <c r="Y221" s="35">
        <v>2039</v>
      </c>
      <c r="Z221" s="35">
        <v>2040</v>
      </c>
      <c r="AA221" s="35">
        <v>2041</v>
      </c>
    </row>
    <row r="222" spans="2:27" x14ac:dyDescent="0.2">
      <c r="B222" s="36" t="s">
        <v>77</v>
      </c>
      <c r="C222" s="36"/>
      <c r="D222" s="37"/>
      <c r="E222" s="37"/>
      <c r="F222" s="38" t="s">
        <v>22</v>
      </c>
      <c r="G222" s="44">
        <v>0</v>
      </c>
      <c r="H222" s="39">
        <v>0</v>
      </c>
      <c r="I222" s="39">
        <v>0</v>
      </c>
      <c r="J222" s="39">
        <v>0</v>
      </c>
      <c r="K222" s="39">
        <v>0</v>
      </c>
      <c r="L222" s="39">
        <v>0</v>
      </c>
      <c r="M222" s="39">
        <v>0</v>
      </c>
      <c r="N222" s="39">
        <v>0</v>
      </c>
      <c r="O222" s="39">
        <v>0</v>
      </c>
      <c r="P222" s="39">
        <v>0</v>
      </c>
      <c r="Q222" s="39">
        <v>0</v>
      </c>
      <c r="R222" s="39">
        <v>0</v>
      </c>
      <c r="S222" s="39">
        <v>0</v>
      </c>
      <c r="T222" s="39">
        <v>0</v>
      </c>
      <c r="U222" s="39">
        <v>0</v>
      </c>
      <c r="V222" s="39">
        <v>0</v>
      </c>
      <c r="W222" s="39">
        <v>0</v>
      </c>
      <c r="X222" s="39">
        <v>0</v>
      </c>
      <c r="Y222" s="39">
        <v>0</v>
      </c>
      <c r="Z222" s="39">
        <v>0</v>
      </c>
      <c r="AA222" s="39">
        <v>0</v>
      </c>
    </row>
    <row r="223" spans="2:27" x14ac:dyDescent="0.2">
      <c r="B223" s="36" t="s">
        <v>78</v>
      </c>
      <c r="C223" s="36"/>
      <c r="D223" s="37"/>
      <c r="E223" s="37"/>
      <c r="F223" s="38" t="s">
        <v>22</v>
      </c>
      <c r="G223" s="44">
        <v>0</v>
      </c>
      <c r="H223" s="39">
        <v>0</v>
      </c>
      <c r="I223" s="39">
        <v>0</v>
      </c>
      <c r="J223" s="39">
        <v>0</v>
      </c>
      <c r="K223" s="39">
        <v>0</v>
      </c>
      <c r="L223" s="39">
        <v>0</v>
      </c>
      <c r="M223" s="39">
        <v>0</v>
      </c>
      <c r="N223" s="39">
        <v>0</v>
      </c>
      <c r="O223" s="39">
        <v>0</v>
      </c>
      <c r="P223" s="39">
        <v>0</v>
      </c>
      <c r="Q223" s="39">
        <v>0</v>
      </c>
      <c r="R223" s="39">
        <v>0</v>
      </c>
      <c r="S223" s="39">
        <v>0</v>
      </c>
      <c r="T223" s="39">
        <v>0</v>
      </c>
      <c r="U223" s="39">
        <v>0</v>
      </c>
      <c r="V223" s="39">
        <v>0</v>
      </c>
      <c r="W223" s="39">
        <v>0</v>
      </c>
      <c r="X223" s="39">
        <v>0</v>
      </c>
      <c r="Y223" s="39">
        <v>0</v>
      </c>
      <c r="Z223" s="39">
        <v>0</v>
      </c>
      <c r="AA223" s="39">
        <v>0</v>
      </c>
    </row>
    <row r="224" spans="2:27" x14ac:dyDescent="0.2">
      <c r="B224" s="36" t="s">
        <v>79</v>
      </c>
      <c r="C224" s="36"/>
      <c r="D224" s="37"/>
      <c r="E224" s="37"/>
      <c r="F224" s="38" t="s">
        <v>22</v>
      </c>
      <c r="G224" s="44">
        <v>0</v>
      </c>
      <c r="H224" s="39">
        <v>0</v>
      </c>
      <c r="I224" s="39">
        <v>0</v>
      </c>
      <c r="J224" s="39">
        <v>0</v>
      </c>
      <c r="K224" s="39">
        <v>0</v>
      </c>
      <c r="L224" s="39">
        <v>0</v>
      </c>
      <c r="M224" s="39">
        <v>0</v>
      </c>
      <c r="N224" s="39">
        <v>0</v>
      </c>
      <c r="O224" s="39">
        <v>0</v>
      </c>
      <c r="P224" s="39">
        <v>0</v>
      </c>
      <c r="Q224" s="39">
        <v>0</v>
      </c>
      <c r="R224" s="39">
        <v>0</v>
      </c>
      <c r="S224" s="39">
        <v>0</v>
      </c>
      <c r="T224" s="39">
        <v>0</v>
      </c>
      <c r="U224" s="39">
        <v>0</v>
      </c>
      <c r="V224" s="39">
        <v>0</v>
      </c>
      <c r="W224" s="39">
        <v>0</v>
      </c>
      <c r="X224" s="39">
        <v>0</v>
      </c>
      <c r="Y224" s="39">
        <v>0</v>
      </c>
      <c r="Z224" s="39">
        <v>0</v>
      </c>
      <c r="AA224" s="39">
        <v>0</v>
      </c>
    </row>
    <row r="225" spans="2:27" x14ac:dyDescent="0.2">
      <c r="B225" s="36" t="s">
        <v>80</v>
      </c>
      <c r="C225" s="36"/>
      <c r="D225" s="37"/>
      <c r="E225" s="37"/>
      <c r="F225" s="38" t="s">
        <v>22</v>
      </c>
      <c r="G225" s="44">
        <v>0</v>
      </c>
      <c r="H225" s="39">
        <v>0</v>
      </c>
      <c r="I225" s="39">
        <v>0</v>
      </c>
      <c r="J225" s="39">
        <v>0</v>
      </c>
      <c r="K225" s="39">
        <v>0</v>
      </c>
      <c r="L225" s="39">
        <v>0</v>
      </c>
      <c r="M225" s="39">
        <v>0</v>
      </c>
      <c r="N225" s="39">
        <v>0</v>
      </c>
      <c r="O225" s="39">
        <v>0</v>
      </c>
      <c r="P225" s="39">
        <v>0</v>
      </c>
      <c r="Q225" s="39">
        <v>0</v>
      </c>
      <c r="R225" s="39">
        <v>0</v>
      </c>
      <c r="S225" s="39">
        <v>0</v>
      </c>
      <c r="T225" s="39">
        <v>0</v>
      </c>
      <c r="U225" s="39">
        <v>0</v>
      </c>
      <c r="V225" s="39">
        <v>0</v>
      </c>
      <c r="W225" s="39">
        <v>0</v>
      </c>
      <c r="X225" s="39">
        <v>0</v>
      </c>
      <c r="Y225" s="39">
        <v>0</v>
      </c>
      <c r="Z225" s="39">
        <v>0</v>
      </c>
      <c r="AA225" s="39">
        <v>0</v>
      </c>
    </row>
    <row r="226" spans="2:27" x14ac:dyDescent="0.2">
      <c r="B226" s="36" t="s">
        <v>81</v>
      </c>
      <c r="C226" s="36"/>
      <c r="D226" s="37"/>
      <c r="E226" s="37"/>
      <c r="F226" s="38" t="s">
        <v>22</v>
      </c>
      <c r="G226" s="44">
        <v>0</v>
      </c>
      <c r="H226" s="39">
        <v>0</v>
      </c>
      <c r="I226" s="39">
        <v>0</v>
      </c>
      <c r="J226" s="39">
        <v>0</v>
      </c>
      <c r="K226" s="39">
        <v>0</v>
      </c>
      <c r="L226" s="39">
        <v>0</v>
      </c>
      <c r="M226" s="39">
        <v>0</v>
      </c>
      <c r="N226" s="39">
        <v>0</v>
      </c>
      <c r="O226" s="39">
        <v>0</v>
      </c>
      <c r="P226" s="39">
        <v>0</v>
      </c>
      <c r="Q226" s="39">
        <v>0</v>
      </c>
      <c r="R226" s="39">
        <v>0</v>
      </c>
      <c r="S226" s="39">
        <v>0</v>
      </c>
      <c r="T226" s="39">
        <v>0</v>
      </c>
      <c r="U226" s="39">
        <v>0</v>
      </c>
      <c r="V226" s="39">
        <v>0</v>
      </c>
      <c r="W226" s="39">
        <v>0</v>
      </c>
      <c r="X226" s="39">
        <v>0</v>
      </c>
      <c r="Y226" s="39">
        <v>0</v>
      </c>
      <c r="Z226" s="39">
        <v>0</v>
      </c>
      <c r="AA226" s="39">
        <v>0</v>
      </c>
    </row>
    <row r="227" spans="2:27" x14ac:dyDescent="0.2">
      <c r="B227" s="36" t="s">
        <v>82</v>
      </c>
      <c r="C227" s="36"/>
      <c r="D227" s="37"/>
      <c r="E227" s="37"/>
      <c r="F227" s="38" t="s">
        <v>22</v>
      </c>
      <c r="G227" s="44">
        <v>0</v>
      </c>
      <c r="H227" s="39">
        <v>0</v>
      </c>
      <c r="I227" s="39">
        <v>0</v>
      </c>
      <c r="J227" s="39">
        <v>0</v>
      </c>
      <c r="K227" s="39">
        <v>0</v>
      </c>
      <c r="L227" s="39">
        <v>0</v>
      </c>
      <c r="M227" s="39">
        <v>0</v>
      </c>
      <c r="N227" s="39">
        <v>0</v>
      </c>
      <c r="O227" s="39">
        <v>0</v>
      </c>
      <c r="P227" s="39">
        <v>0</v>
      </c>
      <c r="Q227" s="39">
        <v>0</v>
      </c>
      <c r="R227" s="39">
        <v>0</v>
      </c>
      <c r="S227" s="39">
        <v>0</v>
      </c>
      <c r="T227" s="39">
        <v>0</v>
      </c>
      <c r="U227" s="39">
        <v>0</v>
      </c>
      <c r="V227" s="39">
        <v>0</v>
      </c>
      <c r="W227" s="39">
        <v>0</v>
      </c>
      <c r="X227" s="39">
        <v>0</v>
      </c>
      <c r="Y227" s="39">
        <v>0</v>
      </c>
      <c r="Z227" s="39">
        <v>0</v>
      </c>
      <c r="AA227" s="39">
        <v>0</v>
      </c>
    </row>
    <row r="228" spans="2:27" x14ac:dyDescent="0.2">
      <c r="B228" s="36" t="s">
        <v>83</v>
      </c>
      <c r="C228" s="36"/>
      <c r="D228" s="37"/>
      <c r="E228" s="37"/>
      <c r="F228" s="38" t="s">
        <v>22</v>
      </c>
      <c r="G228" s="44">
        <v>0</v>
      </c>
      <c r="H228" s="39">
        <v>0</v>
      </c>
      <c r="I228" s="39">
        <v>0</v>
      </c>
      <c r="J228" s="39">
        <v>0</v>
      </c>
      <c r="K228" s="39">
        <v>0</v>
      </c>
      <c r="L228" s="39">
        <v>0</v>
      </c>
      <c r="M228" s="39">
        <v>0</v>
      </c>
      <c r="N228" s="39">
        <v>0</v>
      </c>
      <c r="O228" s="39">
        <v>0</v>
      </c>
      <c r="P228" s="39">
        <v>0</v>
      </c>
      <c r="Q228" s="39">
        <v>0</v>
      </c>
      <c r="R228" s="39">
        <v>0</v>
      </c>
      <c r="S228" s="39">
        <v>0</v>
      </c>
      <c r="T228" s="39">
        <v>0</v>
      </c>
      <c r="U228" s="39">
        <v>0</v>
      </c>
      <c r="V228" s="39">
        <v>0</v>
      </c>
      <c r="W228" s="39">
        <v>0</v>
      </c>
      <c r="X228" s="39">
        <v>0</v>
      </c>
      <c r="Y228" s="39">
        <v>0</v>
      </c>
      <c r="Z228" s="39">
        <v>0</v>
      </c>
      <c r="AA228" s="39">
        <v>0</v>
      </c>
    </row>
    <row r="229" spans="2:27" x14ac:dyDescent="0.2">
      <c r="B229" s="36" t="s">
        <v>84</v>
      </c>
      <c r="C229" s="36"/>
      <c r="D229" s="37"/>
      <c r="E229" s="37"/>
      <c r="F229" s="38" t="s">
        <v>22</v>
      </c>
      <c r="G229" s="44">
        <v>0</v>
      </c>
      <c r="H229" s="39">
        <v>0</v>
      </c>
      <c r="I229" s="39">
        <v>0</v>
      </c>
      <c r="J229" s="39">
        <v>0</v>
      </c>
      <c r="K229" s="39">
        <v>0</v>
      </c>
      <c r="L229" s="39">
        <v>0</v>
      </c>
      <c r="M229" s="39">
        <v>0</v>
      </c>
      <c r="N229" s="39">
        <v>0</v>
      </c>
      <c r="O229" s="39">
        <v>0</v>
      </c>
      <c r="P229" s="39">
        <v>0</v>
      </c>
      <c r="Q229" s="39">
        <v>0</v>
      </c>
      <c r="R229" s="39">
        <v>0</v>
      </c>
      <c r="S229" s="39">
        <v>0</v>
      </c>
      <c r="T229" s="39">
        <v>0</v>
      </c>
      <c r="U229" s="39">
        <v>0</v>
      </c>
      <c r="V229" s="39">
        <v>0</v>
      </c>
      <c r="W229" s="39">
        <v>0</v>
      </c>
      <c r="X229" s="39">
        <v>0</v>
      </c>
      <c r="Y229" s="39">
        <v>0</v>
      </c>
      <c r="Z229" s="39">
        <v>0</v>
      </c>
      <c r="AA229" s="39">
        <v>0</v>
      </c>
    </row>
    <row r="230" spans="2:27" x14ac:dyDescent="0.2">
      <c r="B230" s="36" t="s">
        <v>85</v>
      </c>
      <c r="C230" s="36"/>
      <c r="D230" s="37"/>
      <c r="E230" s="37"/>
      <c r="F230" s="38" t="s">
        <v>22</v>
      </c>
      <c r="G230" s="44">
        <v>0</v>
      </c>
      <c r="H230" s="39">
        <v>0</v>
      </c>
      <c r="I230" s="39">
        <v>0</v>
      </c>
      <c r="J230" s="39">
        <v>0</v>
      </c>
      <c r="K230" s="39">
        <v>0</v>
      </c>
      <c r="L230" s="39">
        <v>0</v>
      </c>
      <c r="M230" s="39">
        <v>0</v>
      </c>
      <c r="N230" s="39">
        <v>0</v>
      </c>
      <c r="O230" s="39">
        <v>0</v>
      </c>
      <c r="P230" s="39">
        <v>0</v>
      </c>
      <c r="Q230" s="39">
        <v>0</v>
      </c>
      <c r="R230" s="39">
        <v>0</v>
      </c>
      <c r="S230" s="39">
        <v>0</v>
      </c>
      <c r="T230" s="39">
        <v>0</v>
      </c>
      <c r="U230" s="39">
        <v>0</v>
      </c>
      <c r="V230" s="39">
        <v>0</v>
      </c>
      <c r="W230" s="39">
        <v>0</v>
      </c>
      <c r="X230" s="39">
        <v>0</v>
      </c>
      <c r="Y230" s="39">
        <v>0</v>
      </c>
      <c r="Z230" s="39">
        <v>0</v>
      </c>
      <c r="AA230" s="39">
        <v>0</v>
      </c>
    </row>
    <row r="231" spans="2:27" x14ac:dyDescent="0.2">
      <c r="B231" s="36" t="s">
        <v>101</v>
      </c>
      <c r="C231" s="36"/>
      <c r="D231" s="37"/>
      <c r="E231" s="37"/>
      <c r="F231" s="38" t="s">
        <v>22</v>
      </c>
      <c r="G231" s="44"/>
      <c r="H231" s="39" t="s">
        <v>179</v>
      </c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</row>
    <row r="232" spans="2:27" x14ac:dyDescent="0.2">
      <c r="B232" s="36" t="s">
        <v>102</v>
      </c>
      <c r="C232" s="36"/>
      <c r="D232" s="37"/>
      <c r="E232" s="37"/>
      <c r="F232" s="38" t="s">
        <v>22</v>
      </c>
      <c r="G232" s="44"/>
      <c r="H232" s="39" t="s">
        <v>179</v>
      </c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</row>
    <row r="234" spans="2:27" ht="15" x14ac:dyDescent="0.25">
      <c r="B234" s="31" t="s">
        <v>3</v>
      </c>
      <c r="C234" s="31"/>
      <c r="D234" s="9"/>
      <c r="E234" s="9"/>
      <c r="F234" s="32"/>
      <c r="G234" s="43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</row>
    <row r="235" spans="2:27" ht="15" x14ac:dyDescent="0.25">
      <c r="B235" s="33" t="s">
        <v>21</v>
      </c>
      <c r="C235" s="33"/>
      <c r="D235" s="33"/>
      <c r="E235" s="33"/>
      <c r="F235" s="34" t="s">
        <v>13</v>
      </c>
      <c r="G235" s="35" t="s">
        <v>41</v>
      </c>
      <c r="H235" s="35">
        <v>2022</v>
      </c>
      <c r="I235" s="35">
        <v>2023</v>
      </c>
      <c r="J235" s="35">
        <v>2024</v>
      </c>
      <c r="K235" s="35">
        <v>2025</v>
      </c>
      <c r="L235" s="35">
        <v>2026</v>
      </c>
      <c r="M235" s="35">
        <v>2027</v>
      </c>
      <c r="N235" s="35">
        <v>2028</v>
      </c>
      <c r="O235" s="35">
        <v>2029</v>
      </c>
      <c r="P235" s="35">
        <v>2030</v>
      </c>
      <c r="Q235" s="35">
        <v>2031</v>
      </c>
      <c r="R235" s="35">
        <v>2032</v>
      </c>
      <c r="S235" s="35">
        <v>2033</v>
      </c>
      <c r="T235" s="35">
        <v>2034</v>
      </c>
      <c r="U235" s="35">
        <v>2035</v>
      </c>
      <c r="V235" s="35">
        <v>2036</v>
      </c>
      <c r="W235" s="35">
        <v>2037</v>
      </c>
      <c r="X235" s="35">
        <v>2038</v>
      </c>
      <c r="Y235" s="35">
        <v>2039</v>
      </c>
      <c r="Z235" s="35">
        <v>2040</v>
      </c>
      <c r="AA235" s="35">
        <v>2041</v>
      </c>
    </row>
    <row r="236" spans="2:27" x14ac:dyDescent="0.2">
      <c r="B236" s="36" t="s">
        <v>77</v>
      </c>
      <c r="C236" s="36"/>
      <c r="D236" s="37"/>
      <c r="E236" s="37"/>
      <c r="F236" s="38" t="s">
        <v>22</v>
      </c>
      <c r="G236" s="44">
        <v>0</v>
      </c>
      <c r="H236" s="39">
        <v>0</v>
      </c>
      <c r="I236" s="39">
        <v>0</v>
      </c>
      <c r="J236" s="39">
        <v>0</v>
      </c>
      <c r="K236" s="39">
        <v>0</v>
      </c>
      <c r="L236" s="39">
        <v>0</v>
      </c>
      <c r="M236" s="39">
        <v>0</v>
      </c>
      <c r="N236" s="39">
        <v>0</v>
      </c>
      <c r="O236" s="39">
        <v>0</v>
      </c>
      <c r="P236" s="39">
        <v>0</v>
      </c>
      <c r="Q236" s="39">
        <v>0</v>
      </c>
      <c r="R236" s="39">
        <v>0</v>
      </c>
      <c r="S236" s="39">
        <v>0</v>
      </c>
      <c r="T236" s="39">
        <v>0</v>
      </c>
      <c r="U236" s="39">
        <v>0</v>
      </c>
      <c r="V236" s="39">
        <v>0</v>
      </c>
      <c r="W236" s="39">
        <v>0</v>
      </c>
      <c r="X236" s="39">
        <v>0</v>
      </c>
      <c r="Y236" s="39">
        <v>0</v>
      </c>
      <c r="Z236" s="39">
        <v>0</v>
      </c>
      <c r="AA236" s="39">
        <v>0</v>
      </c>
    </row>
    <row r="237" spans="2:27" x14ac:dyDescent="0.2">
      <c r="B237" s="36" t="s">
        <v>78</v>
      </c>
      <c r="C237" s="36"/>
      <c r="D237" s="37"/>
      <c r="E237" s="37"/>
      <c r="F237" s="38" t="s">
        <v>22</v>
      </c>
      <c r="G237" s="44">
        <v>0</v>
      </c>
      <c r="H237" s="39">
        <v>0</v>
      </c>
      <c r="I237" s="39">
        <v>0</v>
      </c>
      <c r="J237" s="39">
        <v>0</v>
      </c>
      <c r="K237" s="39">
        <v>0</v>
      </c>
      <c r="L237" s="39">
        <v>0</v>
      </c>
      <c r="M237" s="39">
        <v>0</v>
      </c>
      <c r="N237" s="39">
        <v>0</v>
      </c>
      <c r="O237" s="39">
        <v>0</v>
      </c>
      <c r="P237" s="39">
        <v>0</v>
      </c>
      <c r="Q237" s="39">
        <v>0</v>
      </c>
      <c r="R237" s="39">
        <v>0</v>
      </c>
      <c r="S237" s="39">
        <v>0</v>
      </c>
      <c r="T237" s="39">
        <v>0</v>
      </c>
      <c r="U237" s="39">
        <v>0</v>
      </c>
      <c r="V237" s="39">
        <v>0</v>
      </c>
      <c r="W237" s="39">
        <v>0</v>
      </c>
      <c r="X237" s="39">
        <v>0</v>
      </c>
      <c r="Y237" s="39">
        <v>0</v>
      </c>
      <c r="Z237" s="39">
        <v>0</v>
      </c>
      <c r="AA237" s="39">
        <v>0</v>
      </c>
    </row>
    <row r="238" spans="2:27" x14ac:dyDescent="0.2">
      <c r="B238" s="36" t="s">
        <v>79</v>
      </c>
      <c r="C238" s="36"/>
      <c r="D238" s="37"/>
      <c r="E238" s="37"/>
      <c r="F238" s="38" t="s">
        <v>22</v>
      </c>
      <c r="G238" s="44">
        <v>0</v>
      </c>
      <c r="H238" s="39">
        <v>0</v>
      </c>
      <c r="I238" s="39">
        <v>0</v>
      </c>
      <c r="J238" s="39">
        <v>0</v>
      </c>
      <c r="K238" s="39">
        <v>0</v>
      </c>
      <c r="L238" s="39">
        <v>0</v>
      </c>
      <c r="M238" s="39">
        <v>0</v>
      </c>
      <c r="N238" s="39">
        <v>0</v>
      </c>
      <c r="O238" s="39">
        <v>0</v>
      </c>
      <c r="P238" s="39">
        <v>0</v>
      </c>
      <c r="Q238" s="39">
        <v>0</v>
      </c>
      <c r="R238" s="39">
        <v>0</v>
      </c>
      <c r="S238" s="39">
        <v>0</v>
      </c>
      <c r="T238" s="39">
        <v>0</v>
      </c>
      <c r="U238" s="39">
        <v>0</v>
      </c>
      <c r="V238" s="39">
        <v>0</v>
      </c>
      <c r="W238" s="39">
        <v>0</v>
      </c>
      <c r="X238" s="39">
        <v>0</v>
      </c>
      <c r="Y238" s="39">
        <v>0</v>
      </c>
      <c r="Z238" s="39">
        <v>0</v>
      </c>
      <c r="AA238" s="39">
        <v>0</v>
      </c>
    </row>
    <row r="239" spans="2:27" x14ac:dyDescent="0.2">
      <c r="B239" s="36" t="s">
        <v>80</v>
      </c>
      <c r="C239" s="36"/>
      <c r="D239" s="37"/>
      <c r="E239" s="37"/>
      <c r="F239" s="38" t="s">
        <v>22</v>
      </c>
      <c r="G239" s="44">
        <v>0</v>
      </c>
      <c r="H239" s="39">
        <v>0</v>
      </c>
      <c r="I239" s="39">
        <v>0</v>
      </c>
      <c r="J239" s="39">
        <v>0</v>
      </c>
      <c r="K239" s="39">
        <v>0</v>
      </c>
      <c r="L239" s="39">
        <v>0</v>
      </c>
      <c r="M239" s="39">
        <v>0</v>
      </c>
      <c r="N239" s="39">
        <v>0</v>
      </c>
      <c r="O239" s="39">
        <v>0</v>
      </c>
      <c r="P239" s="39">
        <v>0</v>
      </c>
      <c r="Q239" s="39">
        <v>0</v>
      </c>
      <c r="R239" s="39">
        <v>0</v>
      </c>
      <c r="S239" s="39">
        <v>0</v>
      </c>
      <c r="T239" s="39">
        <v>0</v>
      </c>
      <c r="U239" s="39">
        <v>0</v>
      </c>
      <c r="V239" s="39">
        <v>0</v>
      </c>
      <c r="W239" s="39">
        <v>0</v>
      </c>
      <c r="X239" s="39">
        <v>0</v>
      </c>
      <c r="Y239" s="39">
        <v>0</v>
      </c>
      <c r="Z239" s="39">
        <v>0</v>
      </c>
      <c r="AA239" s="39">
        <v>0</v>
      </c>
    </row>
    <row r="240" spans="2:27" x14ac:dyDescent="0.2">
      <c r="B240" s="36" t="s">
        <v>81</v>
      </c>
      <c r="C240" s="36"/>
      <c r="D240" s="37"/>
      <c r="E240" s="37"/>
      <c r="F240" s="38" t="s">
        <v>22</v>
      </c>
      <c r="G240" s="44">
        <v>0</v>
      </c>
      <c r="H240" s="39">
        <v>0</v>
      </c>
      <c r="I240" s="39">
        <v>0</v>
      </c>
      <c r="J240" s="39">
        <v>0</v>
      </c>
      <c r="K240" s="39">
        <v>0</v>
      </c>
      <c r="L240" s="39">
        <v>0</v>
      </c>
      <c r="M240" s="39">
        <v>0</v>
      </c>
      <c r="N240" s="39">
        <v>0</v>
      </c>
      <c r="O240" s="39">
        <v>0</v>
      </c>
      <c r="P240" s="39">
        <v>0</v>
      </c>
      <c r="Q240" s="39">
        <v>0</v>
      </c>
      <c r="R240" s="39">
        <v>0</v>
      </c>
      <c r="S240" s="39">
        <v>0</v>
      </c>
      <c r="T240" s="39">
        <v>0</v>
      </c>
      <c r="U240" s="39">
        <v>0</v>
      </c>
      <c r="V240" s="39">
        <v>0</v>
      </c>
      <c r="W240" s="39">
        <v>0</v>
      </c>
      <c r="X240" s="39">
        <v>0</v>
      </c>
      <c r="Y240" s="39">
        <v>0</v>
      </c>
      <c r="Z240" s="39">
        <v>0</v>
      </c>
      <c r="AA240" s="39">
        <v>0</v>
      </c>
    </row>
    <row r="241" spans="2:27" x14ac:dyDescent="0.2">
      <c r="B241" s="36" t="s">
        <v>82</v>
      </c>
      <c r="C241" s="36"/>
      <c r="D241" s="37"/>
      <c r="E241" s="37"/>
      <c r="F241" s="38" t="s">
        <v>22</v>
      </c>
      <c r="G241" s="44">
        <v>0</v>
      </c>
      <c r="H241" s="39">
        <v>0</v>
      </c>
      <c r="I241" s="39">
        <v>0</v>
      </c>
      <c r="J241" s="39">
        <v>0</v>
      </c>
      <c r="K241" s="39">
        <v>0</v>
      </c>
      <c r="L241" s="39">
        <v>0</v>
      </c>
      <c r="M241" s="39">
        <v>0</v>
      </c>
      <c r="N241" s="39">
        <v>0</v>
      </c>
      <c r="O241" s="39">
        <v>0</v>
      </c>
      <c r="P241" s="39">
        <v>0</v>
      </c>
      <c r="Q241" s="39">
        <v>0</v>
      </c>
      <c r="R241" s="39">
        <v>0</v>
      </c>
      <c r="S241" s="39">
        <v>0</v>
      </c>
      <c r="T241" s="39">
        <v>0</v>
      </c>
      <c r="U241" s="39">
        <v>0</v>
      </c>
      <c r="V241" s="39">
        <v>0</v>
      </c>
      <c r="W241" s="39">
        <v>0</v>
      </c>
      <c r="X241" s="39">
        <v>0</v>
      </c>
      <c r="Y241" s="39">
        <v>0</v>
      </c>
      <c r="Z241" s="39">
        <v>0</v>
      </c>
      <c r="AA241" s="39">
        <v>0</v>
      </c>
    </row>
    <row r="242" spans="2:27" x14ac:dyDescent="0.2">
      <c r="B242" s="36" t="s">
        <v>83</v>
      </c>
      <c r="C242" s="36"/>
      <c r="D242" s="37"/>
      <c r="E242" s="37"/>
      <c r="F242" s="38" t="s">
        <v>22</v>
      </c>
      <c r="G242" s="44">
        <v>0</v>
      </c>
      <c r="H242" s="39">
        <v>0</v>
      </c>
      <c r="I242" s="39">
        <v>0</v>
      </c>
      <c r="J242" s="39">
        <v>0</v>
      </c>
      <c r="K242" s="39">
        <v>0</v>
      </c>
      <c r="L242" s="39">
        <v>0</v>
      </c>
      <c r="M242" s="39">
        <v>0</v>
      </c>
      <c r="N242" s="39">
        <v>0</v>
      </c>
      <c r="O242" s="39">
        <v>0</v>
      </c>
      <c r="P242" s="39">
        <v>0</v>
      </c>
      <c r="Q242" s="39">
        <v>0</v>
      </c>
      <c r="R242" s="39">
        <v>0</v>
      </c>
      <c r="S242" s="39">
        <v>0</v>
      </c>
      <c r="T242" s="39">
        <v>0</v>
      </c>
      <c r="U242" s="39">
        <v>0</v>
      </c>
      <c r="V242" s="39">
        <v>0</v>
      </c>
      <c r="W242" s="39">
        <v>0</v>
      </c>
      <c r="X242" s="39">
        <v>0</v>
      </c>
      <c r="Y242" s="39">
        <v>0</v>
      </c>
      <c r="Z242" s="39">
        <v>0</v>
      </c>
      <c r="AA242" s="39">
        <v>0</v>
      </c>
    </row>
    <row r="243" spans="2:27" x14ac:dyDescent="0.2">
      <c r="B243" s="36" t="s">
        <v>84</v>
      </c>
      <c r="C243" s="36"/>
      <c r="D243" s="37"/>
      <c r="E243" s="37"/>
      <c r="F243" s="38" t="s">
        <v>22</v>
      </c>
      <c r="G243" s="44">
        <v>0</v>
      </c>
      <c r="H243" s="39">
        <v>0</v>
      </c>
      <c r="I243" s="39">
        <v>0</v>
      </c>
      <c r="J243" s="39">
        <v>0</v>
      </c>
      <c r="K243" s="39">
        <v>0</v>
      </c>
      <c r="L243" s="39">
        <v>0</v>
      </c>
      <c r="M243" s="39">
        <v>0</v>
      </c>
      <c r="N243" s="39">
        <v>0</v>
      </c>
      <c r="O243" s="39">
        <v>0</v>
      </c>
      <c r="P243" s="39">
        <v>0</v>
      </c>
      <c r="Q243" s="39">
        <v>0</v>
      </c>
      <c r="R243" s="39">
        <v>0</v>
      </c>
      <c r="S243" s="39">
        <v>0</v>
      </c>
      <c r="T243" s="39">
        <v>0</v>
      </c>
      <c r="U243" s="39">
        <v>0</v>
      </c>
      <c r="V243" s="39">
        <v>0</v>
      </c>
      <c r="W243" s="39">
        <v>0</v>
      </c>
      <c r="X243" s="39">
        <v>0</v>
      </c>
      <c r="Y243" s="39">
        <v>0</v>
      </c>
      <c r="Z243" s="39">
        <v>0</v>
      </c>
      <c r="AA243" s="39">
        <v>0</v>
      </c>
    </row>
    <row r="244" spans="2:27" x14ac:dyDescent="0.2">
      <c r="B244" s="36" t="s">
        <v>85</v>
      </c>
      <c r="C244" s="36"/>
      <c r="D244" s="37"/>
      <c r="E244" s="37"/>
      <c r="F244" s="38" t="s">
        <v>22</v>
      </c>
      <c r="G244" s="44">
        <v>0</v>
      </c>
      <c r="H244" s="39">
        <v>0</v>
      </c>
      <c r="I244" s="39">
        <v>0</v>
      </c>
      <c r="J244" s="39">
        <v>0</v>
      </c>
      <c r="K244" s="39">
        <v>0</v>
      </c>
      <c r="L244" s="39">
        <v>0</v>
      </c>
      <c r="M244" s="39">
        <v>0</v>
      </c>
      <c r="N244" s="39">
        <v>0</v>
      </c>
      <c r="O244" s="39">
        <v>0</v>
      </c>
      <c r="P244" s="39">
        <v>0</v>
      </c>
      <c r="Q244" s="39">
        <v>0</v>
      </c>
      <c r="R244" s="39">
        <v>0</v>
      </c>
      <c r="S244" s="39">
        <v>0</v>
      </c>
      <c r="T244" s="39">
        <v>0</v>
      </c>
      <c r="U244" s="39">
        <v>0</v>
      </c>
      <c r="V244" s="39">
        <v>0</v>
      </c>
      <c r="W244" s="39">
        <v>0</v>
      </c>
      <c r="X244" s="39">
        <v>0</v>
      </c>
      <c r="Y244" s="39">
        <v>0</v>
      </c>
      <c r="Z244" s="39">
        <v>0</v>
      </c>
      <c r="AA244" s="39">
        <v>0</v>
      </c>
    </row>
    <row r="245" spans="2:27" x14ac:dyDescent="0.2">
      <c r="B245" s="36" t="s">
        <v>101</v>
      </c>
      <c r="C245" s="36"/>
      <c r="D245" s="37"/>
      <c r="E245" s="37"/>
      <c r="F245" s="38" t="s">
        <v>22</v>
      </c>
      <c r="G245" s="44"/>
      <c r="H245" s="39" t="s">
        <v>179</v>
      </c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</row>
    <row r="246" spans="2:27" x14ac:dyDescent="0.2">
      <c r="B246" s="36" t="s">
        <v>102</v>
      </c>
      <c r="C246" s="36"/>
      <c r="D246" s="37"/>
      <c r="E246" s="37"/>
      <c r="F246" s="38" t="s">
        <v>22</v>
      </c>
      <c r="G246" s="44"/>
      <c r="H246" s="39" t="s">
        <v>179</v>
      </c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</row>
    <row r="248" spans="2:27" ht="15" x14ac:dyDescent="0.25">
      <c r="B248" s="31" t="s">
        <v>157</v>
      </c>
      <c r="C248" s="31"/>
      <c r="D248" s="9"/>
      <c r="E248" s="9"/>
      <c r="F248" s="32"/>
      <c r="G248" s="43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</row>
    <row r="249" spans="2:27" ht="15" x14ac:dyDescent="0.25">
      <c r="B249" s="33" t="s">
        <v>21</v>
      </c>
      <c r="C249" s="33"/>
      <c r="D249" s="33"/>
      <c r="E249" s="33"/>
      <c r="F249" s="34" t="s">
        <v>13</v>
      </c>
      <c r="G249" s="35" t="s">
        <v>41</v>
      </c>
      <c r="H249" s="35">
        <v>2022</v>
      </c>
      <c r="I249" s="35">
        <v>2023</v>
      </c>
      <c r="J249" s="35">
        <v>2024</v>
      </c>
      <c r="K249" s="35">
        <v>2025</v>
      </c>
      <c r="L249" s="35">
        <v>2026</v>
      </c>
      <c r="M249" s="35">
        <v>2027</v>
      </c>
      <c r="N249" s="35">
        <v>2028</v>
      </c>
      <c r="O249" s="35">
        <v>2029</v>
      </c>
      <c r="P249" s="35">
        <v>2030</v>
      </c>
      <c r="Q249" s="35">
        <v>2031</v>
      </c>
      <c r="R249" s="35">
        <v>2032</v>
      </c>
      <c r="S249" s="35">
        <v>2033</v>
      </c>
      <c r="T249" s="35">
        <v>2034</v>
      </c>
      <c r="U249" s="35">
        <v>2035</v>
      </c>
      <c r="V249" s="35">
        <v>2036</v>
      </c>
      <c r="W249" s="35">
        <v>2037</v>
      </c>
      <c r="X249" s="35">
        <v>2038</v>
      </c>
      <c r="Y249" s="35">
        <v>2039</v>
      </c>
      <c r="Z249" s="35">
        <v>2040</v>
      </c>
      <c r="AA249" s="35">
        <v>2041</v>
      </c>
    </row>
    <row r="250" spans="2:27" x14ac:dyDescent="0.2">
      <c r="B250" s="36" t="s">
        <v>77</v>
      </c>
      <c r="C250" s="36"/>
      <c r="D250" s="37"/>
      <c r="E250" s="37"/>
      <c r="F250" s="38" t="s">
        <v>22</v>
      </c>
      <c r="G250" s="44">
        <v>0</v>
      </c>
      <c r="H250" s="39">
        <v>0</v>
      </c>
      <c r="I250" s="39">
        <v>0</v>
      </c>
      <c r="J250" s="39">
        <v>0</v>
      </c>
      <c r="K250" s="39">
        <v>0</v>
      </c>
      <c r="L250" s="39">
        <v>0</v>
      </c>
      <c r="M250" s="39">
        <v>0</v>
      </c>
      <c r="N250" s="39">
        <v>0</v>
      </c>
      <c r="O250" s="39">
        <v>0</v>
      </c>
      <c r="P250" s="39">
        <v>0</v>
      </c>
      <c r="Q250" s="39">
        <v>0</v>
      </c>
      <c r="R250" s="39">
        <v>0</v>
      </c>
      <c r="S250" s="39">
        <v>0</v>
      </c>
      <c r="T250" s="39">
        <v>0</v>
      </c>
      <c r="U250" s="39">
        <v>0</v>
      </c>
      <c r="V250" s="39">
        <v>0</v>
      </c>
      <c r="W250" s="39">
        <v>0</v>
      </c>
      <c r="X250" s="39">
        <v>0</v>
      </c>
      <c r="Y250" s="39">
        <v>0</v>
      </c>
      <c r="Z250" s="39">
        <v>0</v>
      </c>
      <c r="AA250" s="39">
        <v>0</v>
      </c>
    </row>
    <row r="251" spans="2:27" x14ac:dyDescent="0.2">
      <c r="B251" s="36" t="s">
        <v>78</v>
      </c>
      <c r="C251" s="36"/>
      <c r="D251" s="37"/>
      <c r="E251" s="37"/>
      <c r="F251" s="38" t="s">
        <v>22</v>
      </c>
      <c r="G251" s="44">
        <v>0</v>
      </c>
      <c r="H251" s="39">
        <v>0</v>
      </c>
      <c r="I251" s="39">
        <v>0</v>
      </c>
      <c r="J251" s="39">
        <v>0</v>
      </c>
      <c r="K251" s="39">
        <v>0</v>
      </c>
      <c r="L251" s="39">
        <v>0</v>
      </c>
      <c r="M251" s="39">
        <v>0</v>
      </c>
      <c r="N251" s="39">
        <v>0</v>
      </c>
      <c r="O251" s="39">
        <v>0</v>
      </c>
      <c r="P251" s="39">
        <v>0</v>
      </c>
      <c r="Q251" s="39">
        <v>0</v>
      </c>
      <c r="R251" s="39">
        <v>0</v>
      </c>
      <c r="S251" s="39">
        <v>0</v>
      </c>
      <c r="T251" s="39">
        <v>0</v>
      </c>
      <c r="U251" s="39">
        <v>0</v>
      </c>
      <c r="V251" s="39">
        <v>0</v>
      </c>
      <c r="W251" s="39">
        <v>0</v>
      </c>
      <c r="X251" s="39">
        <v>0</v>
      </c>
      <c r="Y251" s="39">
        <v>0</v>
      </c>
      <c r="Z251" s="39">
        <v>0</v>
      </c>
      <c r="AA251" s="39">
        <v>0</v>
      </c>
    </row>
    <row r="252" spans="2:27" x14ac:dyDescent="0.2">
      <c r="B252" s="36" t="s">
        <v>79</v>
      </c>
      <c r="C252" s="36"/>
      <c r="D252" s="37"/>
      <c r="E252" s="37"/>
      <c r="F252" s="38" t="s">
        <v>22</v>
      </c>
      <c r="G252" s="44">
        <v>0</v>
      </c>
      <c r="H252" s="39">
        <v>0</v>
      </c>
      <c r="I252" s="39">
        <v>0</v>
      </c>
      <c r="J252" s="39">
        <v>0</v>
      </c>
      <c r="K252" s="39">
        <v>0</v>
      </c>
      <c r="L252" s="39">
        <v>0</v>
      </c>
      <c r="M252" s="39">
        <v>0</v>
      </c>
      <c r="N252" s="39">
        <v>0</v>
      </c>
      <c r="O252" s="39">
        <v>0</v>
      </c>
      <c r="P252" s="39">
        <v>0</v>
      </c>
      <c r="Q252" s="39">
        <v>0</v>
      </c>
      <c r="R252" s="39">
        <v>0</v>
      </c>
      <c r="S252" s="39">
        <v>0</v>
      </c>
      <c r="T252" s="39">
        <v>0</v>
      </c>
      <c r="U252" s="39">
        <v>0</v>
      </c>
      <c r="V252" s="39">
        <v>0</v>
      </c>
      <c r="W252" s="39">
        <v>0</v>
      </c>
      <c r="X252" s="39">
        <v>0</v>
      </c>
      <c r="Y252" s="39">
        <v>0</v>
      </c>
      <c r="Z252" s="39">
        <v>0</v>
      </c>
      <c r="AA252" s="39">
        <v>0</v>
      </c>
    </row>
    <row r="253" spans="2:27" x14ac:dyDescent="0.2">
      <c r="B253" s="36" t="s">
        <v>80</v>
      </c>
      <c r="C253" s="36"/>
      <c r="D253" s="37"/>
      <c r="E253" s="37"/>
      <c r="F253" s="38" t="s">
        <v>22</v>
      </c>
      <c r="G253" s="44">
        <v>0</v>
      </c>
      <c r="H253" s="39">
        <v>0</v>
      </c>
      <c r="I253" s="39">
        <v>0</v>
      </c>
      <c r="J253" s="39">
        <v>0</v>
      </c>
      <c r="K253" s="39">
        <v>0</v>
      </c>
      <c r="L253" s="39">
        <v>0</v>
      </c>
      <c r="M253" s="39">
        <v>0</v>
      </c>
      <c r="N253" s="39">
        <v>0</v>
      </c>
      <c r="O253" s="39">
        <v>0</v>
      </c>
      <c r="P253" s="39">
        <v>0</v>
      </c>
      <c r="Q253" s="39">
        <v>0</v>
      </c>
      <c r="R253" s="39">
        <v>0</v>
      </c>
      <c r="S253" s="39">
        <v>0</v>
      </c>
      <c r="T253" s="39">
        <v>0</v>
      </c>
      <c r="U253" s="39">
        <v>0</v>
      </c>
      <c r="V253" s="39">
        <v>0</v>
      </c>
      <c r="W253" s="39">
        <v>0</v>
      </c>
      <c r="X253" s="39">
        <v>0</v>
      </c>
      <c r="Y253" s="39">
        <v>0</v>
      </c>
      <c r="Z253" s="39">
        <v>0</v>
      </c>
      <c r="AA253" s="39">
        <v>0</v>
      </c>
    </row>
    <row r="254" spans="2:27" x14ac:dyDescent="0.2">
      <c r="B254" s="36" t="s">
        <v>81</v>
      </c>
      <c r="C254" s="36"/>
      <c r="D254" s="37"/>
      <c r="E254" s="37"/>
      <c r="F254" s="38" t="s">
        <v>22</v>
      </c>
      <c r="G254" s="44">
        <v>0</v>
      </c>
      <c r="H254" s="39">
        <v>0</v>
      </c>
      <c r="I254" s="39">
        <v>0</v>
      </c>
      <c r="J254" s="39">
        <v>0</v>
      </c>
      <c r="K254" s="39">
        <v>0</v>
      </c>
      <c r="L254" s="39">
        <v>0</v>
      </c>
      <c r="M254" s="39">
        <v>0</v>
      </c>
      <c r="N254" s="39">
        <v>0</v>
      </c>
      <c r="O254" s="39">
        <v>0</v>
      </c>
      <c r="P254" s="39">
        <v>0</v>
      </c>
      <c r="Q254" s="39">
        <v>0</v>
      </c>
      <c r="R254" s="39">
        <v>0</v>
      </c>
      <c r="S254" s="39">
        <v>0</v>
      </c>
      <c r="T254" s="39">
        <v>0</v>
      </c>
      <c r="U254" s="39">
        <v>0</v>
      </c>
      <c r="V254" s="39">
        <v>0</v>
      </c>
      <c r="W254" s="39">
        <v>0</v>
      </c>
      <c r="X254" s="39">
        <v>0</v>
      </c>
      <c r="Y254" s="39">
        <v>0</v>
      </c>
      <c r="Z254" s="39">
        <v>0</v>
      </c>
      <c r="AA254" s="39">
        <v>0</v>
      </c>
    </row>
    <row r="255" spans="2:27" x14ac:dyDescent="0.2">
      <c r="B255" s="36" t="s">
        <v>82</v>
      </c>
      <c r="C255" s="36"/>
      <c r="D255" s="37"/>
      <c r="E255" s="37"/>
      <c r="F255" s="38" t="s">
        <v>22</v>
      </c>
      <c r="G255" s="44">
        <v>0</v>
      </c>
      <c r="H255" s="39">
        <v>0</v>
      </c>
      <c r="I255" s="39">
        <v>0</v>
      </c>
      <c r="J255" s="39">
        <v>0</v>
      </c>
      <c r="K255" s="39">
        <v>0</v>
      </c>
      <c r="L255" s="39">
        <v>0</v>
      </c>
      <c r="M255" s="39">
        <v>0</v>
      </c>
      <c r="N255" s="39">
        <v>0</v>
      </c>
      <c r="O255" s="39">
        <v>0</v>
      </c>
      <c r="P255" s="39">
        <v>0</v>
      </c>
      <c r="Q255" s="39">
        <v>0</v>
      </c>
      <c r="R255" s="39">
        <v>0</v>
      </c>
      <c r="S255" s="39">
        <v>0</v>
      </c>
      <c r="T255" s="39">
        <v>0</v>
      </c>
      <c r="U255" s="39">
        <v>0</v>
      </c>
      <c r="V255" s="39">
        <v>0</v>
      </c>
      <c r="W255" s="39">
        <v>0</v>
      </c>
      <c r="X255" s="39">
        <v>0</v>
      </c>
      <c r="Y255" s="39">
        <v>0</v>
      </c>
      <c r="Z255" s="39">
        <v>0</v>
      </c>
      <c r="AA255" s="39">
        <v>0</v>
      </c>
    </row>
    <row r="256" spans="2:27" x14ac:dyDescent="0.2">
      <c r="B256" s="36" t="s">
        <v>83</v>
      </c>
      <c r="C256" s="36"/>
      <c r="D256" s="37"/>
      <c r="E256" s="37"/>
      <c r="F256" s="38" t="s">
        <v>22</v>
      </c>
      <c r="G256" s="44">
        <v>0</v>
      </c>
      <c r="H256" s="39">
        <v>0</v>
      </c>
      <c r="I256" s="39">
        <v>0</v>
      </c>
      <c r="J256" s="39">
        <v>0</v>
      </c>
      <c r="K256" s="39">
        <v>0</v>
      </c>
      <c r="L256" s="39">
        <v>0</v>
      </c>
      <c r="M256" s="39">
        <v>0</v>
      </c>
      <c r="N256" s="39">
        <v>0</v>
      </c>
      <c r="O256" s="39">
        <v>0</v>
      </c>
      <c r="P256" s="39">
        <v>0</v>
      </c>
      <c r="Q256" s="39">
        <v>0</v>
      </c>
      <c r="R256" s="39">
        <v>0</v>
      </c>
      <c r="S256" s="39">
        <v>0</v>
      </c>
      <c r="T256" s="39">
        <v>0</v>
      </c>
      <c r="U256" s="39">
        <v>0</v>
      </c>
      <c r="V256" s="39">
        <v>0</v>
      </c>
      <c r="W256" s="39">
        <v>0</v>
      </c>
      <c r="X256" s="39">
        <v>0</v>
      </c>
      <c r="Y256" s="39">
        <v>0</v>
      </c>
      <c r="Z256" s="39">
        <v>0</v>
      </c>
      <c r="AA256" s="39">
        <v>0</v>
      </c>
    </row>
    <row r="257" spans="2:27" x14ac:dyDescent="0.2">
      <c r="B257" s="36" t="s">
        <v>84</v>
      </c>
      <c r="C257" s="36"/>
      <c r="D257" s="37"/>
      <c r="E257" s="37"/>
      <c r="F257" s="38" t="s">
        <v>22</v>
      </c>
      <c r="G257" s="44">
        <v>0</v>
      </c>
      <c r="H257" s="39">
        <v>0</v>
      </c>
      <c r="I257" s="39">
        <v>0</v>
      </c>
      <c r="J257" s="39">
        <v>0</v>
      </c>
      <c r="K257" s="39">
        <v>0</v>
      </c>
      <c r="L257" s="39">
        <v>0</v>
      </c>
      <c r="M257" s="39">
        <v>0</v>
      </c>
      <c r="N257" s="39">
        <v>0</v>
      </c>
      <c r="O257" s="39">
        <v>0</v>
      </c>
      <c r="P257" s="39">
        <v>0</v>
      </c>
      <c r="Q257" s="39">
        <v>0</v>
      </c>
      <c r="R257" s="39">
        <v>0</v>
      </c>
      <c r="S257" s="39">
        <v>0</v>
      </c>
      <c r="T257" s="39">
        <v>0</v>
      </c>
      <c r="U257" s="39">
        <v>0</v>
      </c>
      <c r="V257" s="39">
        <v>0</v>
      </c>
      <c r="W257" s="39">
        <v>0</v>
      </c>
      <c r="X257" s="39">
        <v>0</v>
      </c>
      <c r="Y257" s="39">
        <v>0</v>
      </c>
      <c r="Z257" s="39">
        <v>0</v>
      </c>
      <c r="AA257" s="39">
        <v>0</v>
      </c>
    </row>
    <row r="258" spans="2:27" x14ac:dyDescent="0.2">
      <c r="B258" s="36" t="s">
        <v>85</v>
      </c>
      <c r="C258" s="36"/>
      <c r="D258" s="37"/>
      <c r="E258" s="37"/>
      <c r="F258" s="38" t="s">
        <v>22</v>
      </c>
      <c r="G258" s="44">
        <v>0</v>
      </c>
      <c r="H258" s="39">
        <v>0</v>
      </c>
      <c r="I258" s="39">
        <v>0</v>
      </c>
      <c r="J258" s="39">
        <v>0</v>
      </c>
      <c r="K258" s="39">
        <v>0</v>
      </c>
      <c r="L258" s="39">
        <v>0</v>
      </c>
      <c r="M258" s="39">
        <v>0</v>
      </c>
      <c r="N258" s="39">
        <v>0</v>
      </c>
      <c r="O258" s="39">
        <v>0</v>
      </c>
      <c r="P258" s="39">
        <v>0</v>
      </c>
      <c r="Q258" s="39">
        <v>0</v>
      </c>
      <c r="R258" s="39">
        <v>0</v>
      </c>
      <c r="S258" s="39">
        <v>0</v>
      </c>
      <c r="T258" s="39">
        <v>0</v>
      </c>
      <c r="U258" s="39">
        <v>0</v>
      </c>
      <c r="V258" s="39">
        <v>0</v>
      </c>
      <c r="W258" s="39">
        <v>0</v>
      </c>
      <c r="X258" s="39">
        <v>0</v>
      </c>
      <c r="Y258" s="39">
        <v>0</v>
      </c>
      <c r="Z258" s="39">
        <v>0</v>
      </c>
      <c r="AA258" s="39">
        <v>0</v>
      </c>
    </row>
    <row r="259" spans="2:27" x14ac:dyDescent="0.2">
      <c r="B259" s="36" t="s">
        <v>101</v>
      </c>
      <c r="C259" s="36"/>
      <c r="D259" s="37"/>
      <c r="E259" s="37"/>
      <c r="F259" s="38" t="s">
        <v>22</v>
      </c>
      <c r="G259" s="44"/>
      <c r="H259" s="39" t="s">
        <v>179</v>
      </c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</row>
    <row r="260" spans="2:27" x14ac:dyDescent="0.2">
      <c r="B260" s="36" t="s">
        <v>102</v>
      </c>
      <c r="C260" s="36"/>
      <c r="D260" s="37"/>
      <c r="E260" s="37"/>
      <c r="F260" s="38" t="s">
        <v>22</v>
      </c>
      <c r="G260" s="44"/>
      <c r="H260" s="39" t="s">
        <v>179</v>
      </c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</row>
    <row r="262" spans="2:27" ht="15" x14ac:dyDescent="0.25">
      <c r="B262" s="31" t="s">
        <v>156</v>
      </c>
      <c r="C262" s="31"/>
      <c r="D262" s="9"/>
      <c r="E262" s="9"/>
      <c r="F262" s="32"/>
      <c r="G262" s="43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</row>
    <row r="263" spans="2:27" ht="15" x14ac:dyDescent="0.25">
      <c r="B263" s="33" t="s">
        <v>21</v>
      </c>
      <c r="C263" s="33"/>
      <c r="D263" s="33"/>
      <c r="E263" s="33"/>
      <c r="F263" s="34" t="s">
        <v>13</v>
      </c>
      <c r="G263" s="35" t="s">
        <v>41</v>
      </c>
      <c r="H263" s="35">
        <v>2022</v>
      </c>
      <c r="I263" s="35">
        <v>2023</v>
      </c>
      <c r="J263" s="35">
        <v>2024</v>
      </c>
      <c r="K263" s="35">
        <v>2025</v>
      </c>
      <c r="L263" s="35">
        <v>2026</v>
      </c>
      <c r="M263" s="35">
        <v>2027</v>
      </c>
      <c r="N263" s="35">
        <v>2028</v>
      </c>
      <c r="O263" s="35">
        <v>2029</v>
      </c>
      <c r="P263" s="35">
        <v>2030</v>
      </c>
      <c r="Q263" s="35">
        <v>2031</v>
      </c>
      <c r="R263" s="35">
        <v>2032</v>
      </c>
      <c r="S263" s="35">
        <v>2033</v>
      </c>
      <c r="T263" s="35">
        <v>2034</v>
      </c>
      <c r="U263" s="35">
        <v>2035</v>
      </c>
      <c r="V263" s="35">
        <v>2036</v>
      </c>
      <c r="W263" s="35">
        <v>2037</v>
      </c>
      <c r="X263" s="35">
        <v>2038</v>
      </c>
      <c r="Y263" s="35">
        <v>2039</v>
      </c>
      <c r="Z263" s="35">
        <v>2040</v>
      </c>
      <c r="AA263" s="35">
        <v>2041</v>
      </c>
    </row>
    <row r="264" spans="2:27" x14ac:dyDescent="0.2">
      <c r="B264" s="36" t="s">
        <v>77</v>
      </c>
      <c r="C264" s="36"/>
      <c r="D264" s="37"/>
      <c r="E264" s="37"/>
      <c r="F264" s="38" t="s">
        <v>22</v>
      </c>
      <c r="G264" s="44">
        <v>447063297.16103274</v>
      </c>
      <c r="H264" s="39">
        <v>0</v>
      </c>
      <c r="I264" s="39">
        <v>0</v>
      </c>
      <c r="J264" s="39">
        <v>0</v>
      </c>
      <c r="K264" s="39">
        <v>0</v>
      </c>
      <c r="L264" s="39">
        <v>0</v>
      </c>
      <c r="M264" s="39">
        <v>0</v>
      </c>
      <c r="N264" s="39">
        <v>137369611.35560319</v>
      </c>
      <c r="O264" s="39">
        <v>381263088.92553455</v>
      </c>
      <c r="P264" s="39">
        <v>0</v>
      </c>
      <c r="Q264" s="39">
        <v>0</v>
      </c>
      <c r="R264" s="39">
        <v>0</v>
      </c>
      <c r="S264" s="39">
        <v>0</v>
      </c>
      <c r="T264" s="39">
        <v>0</v>
      </c>
      <c r="U264" s="39">
        <v>0</v>
      </c>
      <c r="V264" s="39">
        <v>0</v>
      </c>
      <c r="W264" s="39">
        <v>0</v>
      </c>
      <c r="X264" s="39">
        <v>0</v>
      </c>
      <c r="Y264" s="39">
        <v>0</v>
      </c>
      <c r="Z264" s="39">
        <v>0</v>
      </c>
      <c r="AA264" s="39">
        <v>0</v>
      </c>
    </row>
    <row r="265" spans="2:27" x14ac:dyDescent="0.2">
      <c r="B265" s="36" t="s">
        <v>78</v>
      </c>
      <c r="C265" s="36"/>
      <c r="D265" s="37"/>
      <c r="E265" s="37"/>
      <c r="F265" s="38" t="s">
        <v>22</v>
      </c>
      <c r="G265" s="44">
        <v>807000711.8183403</v>
      </c>
      <c r="H265" s="39">
        <v>0</v>
      </c>
      <c r="I265" s="39">
        <v>0</v>
      </c>
      <c r="J265" s="39">
        <v>0</v>
      </c>
      <c r="K265" s="39">
        <v>0</v>
      </c>
      <c r="L265" s="39">
        <v>0</v>
      </c>
      <c r="M265" s="39">
        <v>267527640.28749061</v>
      </c>
      <c r="N265" s="39">
        <v>274739222.71120638</v>
      </c>
      <c r="O265" s="39">
        <v>381263088.92553455</v>
      </c>
      <c r="P265" s="39">
        <v>0</v>
      </c>
      <c r="Q265" s="39">
        <v>0</v>
      </c>
      <c r="R265" s="39">
        <v>0</v>
      </c>
      <c r="S265" s="39">
        <v>0</v>
      </c>
      <c r="T265" s="39">
        <v>0</v>
      </c>
      <c r="U265" s="39">
        <v>0</v>
      </c>
      <c r="V265" s="39">
        <v>0</v>
      </c>
      <c r="W265" s="39">
        <v>0</v>
      </c>
      <c r="X265" s="39">
        <v>0</v>
      </c>
      <c r="Y265" s="39">
        <v>0</v>
      </c>
      <c r="Z265" s="39">
        <v>0</v>
      </c>
      <c r="AA265" s="39">
        <v>0</v>
      </c>
    </row>
    <row r="266" spans="2:27" x14ac:dyDescent="0.2">
      <c r="B266" s="36" t="s">
        <v>79</v>
      </c>
      <c r="C266" s="36"/>
      <c r="D266" s="37"/>
      <c r="E266" s="37"/>
      <c r="F266" s="38" t="s">
        <v>22</v>
      </c>
      <c r="G266" s="44">
        <v>374857551.84821981</v>
      </c>
      <c r="H266" s="39">
        <v>0</v>
      </c>
      <c r="I266" s="39">
        <v>0</v>
      </c>
      <c r="J266" s="39">
        <v>0</v>
      </c>
      <c r="K266" s="39">
        <v>0</v>
      </c>
      <c r="L266" s="39">
        <v>0</v>
      </c>
      <c r="M266" s="39">
        <v>0</v>
      </c>
      <c r="N266" s="39">
        <v>54947844.542241268</v>
      </c>
      <c r="O266" s="39">
        <v>381263088.92553455</v>
      </c>
      <c r="P266" s="39">
        <v>0</v>
      </c>
      <c r="Q266" s="39">
        <v>0</v>
      </c>
      <c r="R266" s="39">
        <v>0</v>
      </c>
      <c r="S266" s="39">
        <v>0</v>
      </c>
      <c r="T266" s="39">
        <v>0</v>
      </c>
      <c r="U266" s="39">
        <v>0</v>
      </c>
      <c r="V266" s="39">
        <v>0</v>
      </c>
      <c r="W266" s="39">
        <v>0</v>
      </c>
      <c r="X266" s="39">
        <v>0</v>
      </c>
      <c r="Y266" s="39">
        <v>0</v>
      </c>
      <c r="Z266" s="39">
        <v>0</v>
      </c>
      <c r="AA266" s="39">
        <v>0</v>
      </c>
    </row>
    <row r="267" spans="2:27" x14ac:dyDescent="0.2">
      <c r="B267" s="36" t="s">
        <v>80</v>
      </c>
      <c r="C267" s="36"/>
      <c r="D267" s="37"/>
      <c r="E267" s="37"/>
      <c r="F267" s="38" t="s">
        <v>22</v>
      </c>
      <c r="G267" s="44">
        <v>471131878.93197036</v>
      </c>
      <c r="H267" s="39">
        <v>0</v>
      </c>
      <c r="I267" s="39">
        <v>0</v>
      </c>
      <c r="J267" s="39">
        <v>0</v>
      </c>
      <c r="K267" s="39">
        <v>0</v>
      </c>
      <c r="L267" s="39">
        <v>0</v>
      </c>
      <c r="M267" s="39">
        <v>0</v>
      </c>
      <c r="N267" s="39">
        <v>164843533.62672383</v>
      </c>
      <c r="O267" s="39">
        <v>381263088.92553455</v>
      </c>
      <c r="P267" s="39">
        <v>0</v>
      </c>
      <c r="Q267" s="39">
        <v>0</v>
      </c>
      <c r="R267" s="39">
        <v>0</v>
      </c>
      <c r="S267" s="39">
        <v>0</v>
      </c>
      <c r="T267" s="39">
        <v>0</v>
      </c>
      <c r="U267" s="39">
        <v>0</v>
      </c>
      <c r="V267" s="39">
        <v>0</v>
      </c>
      <c r="W267" s="39">
        <v>0</v>
      </c>
      <c r="X267" s="39">
        <v>0</v>
      </c>
      <c r="Y267" s="39">
        <v>0</v>
      </c>
      <c r="Z267" s="39">
        <v>0</v>
      </c>
      <c r="AA267" s="39">
        <v>0</v>
      </c>
    </row>
    <row r="268" spans="2:27" x14ac:dyDescent="0.2">
      <c r="B268" s="36" t="s">
        <v>81</v>
      </c>
      <c r="C268" s="36"/>
      <c r="D268" s="37"/>
      <c r="E268" s="37"/>
      <c r="F268" s="38" t="s">
        <v>22</v>
      </c>
      <c r="G268" s="44">
        <v>519269042.47384566</v>
      </c>
      <c r="H268" s="39">
        <v>0</v>
      </c>
      <c r="I268" s="39">
        <v>0</v>
      </c>
      <c r="J268" s="39">
        <v>0</v>
      </c>
      <c r="K268" s="39">
        <v>0</v>
      </c>
      <c r="L268" s="39">
        <v>0</v>
      </c>
      <c r="M268" s="39">
        <v>0</v>
      </c>
      <c r="N268" s="39">
        <v>219791378.1689651</v>
      </c>
      <c r="O268" s="39">
        <v>381263088.92553455</v>
      </c>
      <c r="P268" s="39">
        <v>0</v>
      </c>
      <c r="Q268" s="39">
        <v>0</v>
      </c>
      <c r="R268" s="39">
        <v>0</v>
      </c>
      <c r="S268" s="39">
        <v>0</v>
      </c>
      <c r="T268" s="39">
        <v>0</v>
      </c>
      <c r="U268" s="39">
        <v>0</v>
      </c>
      <c r="V268" s="39">
        <v>0</v>
      </c>
      <c r="W268" s="39">
        <v>0</v>
      </c>
      <c r="X268" s="39">
        <v>0</v>
      </c>
      <c r="Y268" s="39">
        <v>0</v>
      </c>
      <c r="Z268" s="39">
        <v>0</v>
      </c>
      <c r="AA268" s="39">
        <v>0</v>
      </c>
    </row>
    <row r="269" spans="2:27" x14ac:dyDescent="0.2">
      <c r="B269" s="36" t="s">
        <v>82</v>
      </c>
      <c r="C269" s="36"/>
      <c r="D269" s="37"/>
      <c r="E269" s="37"/>
      <c r="F269" s="38" t="s">
        <v>22</v>
      </c>
      <c r="G269" s="44">
        <v>374857551.84821981</v>
      </c>
      <c r="H269" s="39">
        <v>0</v>
      </c>
      <c r="I269" s="39">
        <v>0</v>
      </c>
      <c r="J269" s="39">
        <v>0</v>
      </c>
      <c r="K269" s="39">
        <v>0</v>
      </c>
      <c r="L269" s="39">
        <v>0</v>
      </c>
      <c r="M269" s="39">
        <v>0</v>
      </c>
      <c r="N269" s="39">
        <v>54947844.542241268</v>
      </c>
      <c r="O269" s="39">
        <v>381263088.92553455</v>
      </c>
      <c r="P269" s="39">
        <v>0</v>
      </c>
      <c r="Q269" s="39">
        <v>0</v>
      </c>
      <c r="R269" s="39">
        <v>0</v>
      </c>
      <c r="S269" s="39">
        <v>0</v>
      </c>
      <c r="T269" s="39">
        <v>0</v>
      </c>
      <c r="U269" s="39">
        <v>0</v>
      </c>
      <c r="V269" s="39">
        <v>0</v>
      </c>
      <c r="W269" s="39">
        <v>0</v>
      </c>
      <c r="X269" s="39">
        <v>0</v>
      </c>
      <c r="Y269" s="39">
        <v>0</v>
      </c>
      <c r="Z269" s="39">
        <v>0</v>
      </c>
      <c r="AA269" s="39">
        <v>0</v>
      </c>
    </row>
    <row r="270" spans="2:27" x14ac:dyDescent="0.2">
      <c r="B270" s="36" t="s">
        <v>83</v>
      </c>
      <c r="C270" s="36"/>
      <c r="D270" s="37"/>
      <c r="E270" s="37"/>
      <c r="F270" s="38" t="s">
        <v>22</v>
      </c>
      <c r="G270" s="44">
        <v>866323700.90322828</v>
      </c>
      <c r="H270" s="39">
        <v>0</v>
      </c>
      <c r="I270" s="39">
        <v>0</v>
      </c>
      <c r="J270" s="39">
        <v>0</v>
      </c>
      <c r="K270" s="39">
        <v>0</v>
      </c>
      <c r="L270" s="39">
        <v>64794250.222178213</v>
      </c>
      <c r="M270" s="39">
        <v>267527640.28749061</v>
      </c>
      <c r="N270" s="39">
        <v>274739222.71120638</v>
      </c>
      <c r="O270" s="39">
        <v>381263088.92553455</v>
      </c>
      <c r="P270" s="39">
        <v>0</v>
      </c>
      <c r="Q270" s="39">
        <v>0</v>
      </c>
      <c r="R270" s="39">
        <v>0</v>
      </c>
      <c r="S270" s="39">
        <v>0</v>
      </c>
      <c r="T270" s="39">
        <v>0</v>
      </c>
      <c r="U270" s="39">
        <v>0</v>
      </c>
      <c r="V270" s="39">
        <v>0</v>
      </c>
      <c r="W270" s="39">
        <v>0</v>
      </c>
      <c r="X270" s="39">
        <v>0</v>
      </c>
      <c r="Y270" s="39">
        <v>0</v>
      </c>
      <c r="Z270" s="39">
        <v>0</v>
      </c>
      <c r="AA270" s="39">
        <v>0</v>
      </c>
    </row>
    <row r="271" spans="2:27" x14ac:dyDescent="0.2">
      <c r="B271" s="36" t="s">
        <v>84</v>
      </c>
      <c r="C271" s="36"/>
      <c r="D271" s="37"/>
      <c r="E271" s="37"/>
      <c r="F271" s="38" t="s">
        <v>22</v>
      </c>
      <c r="G271" s="44">
        <v>866323700.90322828</v>
      </c>
      <c r="H271" s="39">
        <v>0</v>
      </c>
      <c r="I271" s="39">
        <v>0</v>
      </c>
      <c r="J271" s="39">
        <v>0</v>
      </c>
      <c r="K271" s="39">
        <v>0</v>
      </c>
      <c r="L271" s="39">
        <v>64794250.222178213</v>
      </c>
      <c r="M271" s="39">
        <v>267527640.28749061</v>
      </c>
      <c r="N271" s="39">
        <v>274739222.71120638</v>
      </c>
      <c r="O271" s="39">
        <v>381263088.92553455</v>
      </c>
      <c r="P271" s="39">
        <v>0</v>
      </c>
      <c r="Q271" s="39">
        <v>0</v>
      </c>
      <c r="R271" s="39">
        <v>0</v>
      </c>
      <c r="S271" s="39">
        <v>0</v>
      </c>
      <c r="T271" s="39">
        <v>0</v>
      </c>
      <c r="U271" s="39">
        <v>0</v>
      </c>
      <c r="V271" s="39">
        <v>0</v>
      </c>
      <c r="W271" s="39">
        <v>0</v>
      </c>
      <c r="X271" s="39">
        <v>0</v>
      </c>
      <c r="Y271" s="39">
        <v>0</v>
      </c>
      <c r="Z271" s="39">
        <v>0</v>
      </c>
      <c r="AA271" s="39">
        <v>0</v>
      </c>
    </row>
    <row r="272" spans="2:27" x14ac:dyDescent="0.2">
      <c r="B272" s="36" t="s">
        <v>85</v>
      </c>
      <c r="C272" s="36"/>
      <c r="D272" s="37"/>
      <c r="E272" s="37"/>
      <c r="F272" s="38" t="s">
        <v>22</v>
      </c>
      <c r="G272" s="44">
        <v>866323700.90322828</v>
      </c>
      <c r="H272" s="39">
        <v>0</v>
      </c>
      <c r="I272" s="39">
        <v>0</v>
      </c>
      <c r="J272" s="39">
        <v>0</v>
      </c>
      <c r="K272" s="39">
        <v>0</v>
      </c>
      <c r="L272" s="39">
        <v>64794250.222178213</v>
      </c>
      <c r="M272" s="39">
        <v>267527640.28749061</v>
      </c>
      <c r="N272" s="39">
        <v>274739222.71120638</v>
      </c>
      <c r="O272" s="39">
        <v>381263088.92553455</v>
      </c>
      <c r="P272" s="39">
        <v>0</v>
      </c>
      <c r="Q272" s="39">
        <v>0</v>
      </c>
      <c r="R272" s="39">
        <v>0</v>
      </c>
      <c r="S272" s="39">
        <v>0</v>
      </c>
      <c r="T272" s="39">
        <v>0</v>
      </c>
      <c r="U272" s="39">
        <v>0</v>
      </c>
      <c r="V272" s="39">
        <v>0</v>
      </c>
      <c r="W272" s="39">
        <v>0</v>
      </c>
      <c r="X272" s="39">
        <v>0</v>
      </c>
      <c r="Y272" s="39">
        <v>0</v>
      </c>
      <c r="Z272" s="39">
        <v>0</v>
      </c>
      <c r="AA272" s="39">
        <v>0</v>
      </c>
    </row>
    <row r="273" spans="2:27" x14ac:dyDescent="0.2">
      <c r="B273" s="36" t="s">
        <v>101</v>
      </c>
      <c r="C273" s="36"/>
      <c r="D273" s="37"/>
      <c r="E273" s="37"/>
      <c r="F273" s="38" t="s">
        <v>22</v>
      </c>
      <c r="G273" s="44"/>
      <c r="H273" s="39" t="s">
        <v>179</v>
      </c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</row>
    <row r="274" spans="2:27" x14ac:dyDescent="0.2">
      <c r="B274" s="36" t="s">
        <v>102</v>
      </c>
      <c r="C274" s="36"/>
      <c r="D274" s="37"/>
      <c r="E274" s="37"/>
      <c r="F274" s="38" t="s">
        <v>22</v>
      </c>
      <c r="G274" s="44"/>
      <c r="H274" s="39" t="s">
        <v>179</v>
      </c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</row>
    <row r="276" spans="2:27" ht="15" x14ac:dyDescent="0.25">
      <c r="B276" s="31" t="s">
        <v>4</v>
      </c>
      <c r="C276" s="31"/>
      <c r="D276" s="9"/>
      <c r="E276" s="9"/>
      <c r="F276" s="32"/>
      <c r="G276" s="43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</row>
    <row r="277" spans="2:27" ht="15" x14ac:dyDescent="0.25">
      <c r="B277" s="33" t="s">
        <v>21</v>
      </c>
      <c r="C277" s="33"/>
      <c r="D277" s="33"/>
      <c r="E277" s="33"/>
      <c r="F277" s="34" t="s">
        <v>13</v>
      </c>
      <c r="G277" s="35" t="s">
        <v>41</v>
      </c>
      <c r="H277" s="35">
        <v>2022</v>
      </c>
      <c r="I277" s="35">
        <v>2023</v>
      </c>
      <c r="J277" s="35">
        <v>2024</v>
      </c>
      <c r="K277" s="35">
        <v>2025</v>
      </c>
      <c r="L277" s="35">
        <v>2026</v>
      </c>
      <c r="M277" s="35">
        <v>2027</v>
      </c>
      <c r="N277" s="35">
        <v>2028</v>
      </c>
      <c r="O277" s="35">
        <v>2029</v>
      </c>
      <c r="P277" s="35">
        <v>2030</v>
      </c>
      <c r="Q277" s="35">
        <v>2031</v>
      </c>
      <c r="R277" s="35">
        <v>2032</v>
      </c>
      <c r="S277" s="35">
        <v>2033</v>
      </c>
      <c r="T277" s="35">
        <v>2034</v>
      </c>
      <c r="U277" s="35">
        <v>2035</v>
      </c>
      <c r="V277" s="35">
        <v>2036</v>
      </c>
      <c r="W277" s="35">
        <v>2037</v>
      </c>
      <c r="X277" s="35">
        <v>2038</v>
      </c>
      <c r="Y277" s="35">
        <v>2039</v>
      </c>
      <c r="Z277" s="35">
        <v>2040</v>
      </c>
      <c r="AA277" s="35">
        <v>2041</v>
      </c>
    </row>
    <row r="278" spans="2:27" x14ac:dyDescent="0.2">
      <c r="B278" s="36" t="s">
        <v>77</v>
      </c>
      <c r="C278" s="36"/>
      <c r="D278" s="37"/>
      <c r="E278" s="37"/>
      <c r="F278" s="38" t="s">
        <v>22</v>
      </c>
      <c r="G278" s="44">
        <v>0</v>
      </c>
      <c r="H278" s="39">
        <v>0</v>
      </c>
      <c r="I278" s="39">
        <v>0</v>
      </c>
      <c r="J278" s="39">
        <v>0</v>
      </c>
      <c r="K278" s="39">
        <v>0</v>
      </c>
      <c r="L278" s="39">
        <v>0</v>
      </c>
      <c r="M278" s="39">
        <v>0</v>
      </c>
      <c r="N278" s="39">
        <v>0</v>
      </c>
      <c r="O278" s="39">
        <v>0</v>
      </c>
      <c r="P278" s="39">
        <v>0</v>
      </c>
      <c r="Q278" s="39">
        <v>0</v>
      </c>
      <c r="R278" s="39">
        <v>0</v>
      </c>
      <c r="S278" s="39">
        <v>0</v>
      </c>
      <c r="T278" s="39">
        <v>0</v>
      </c>
      <c r="U278" s="39">
        <v>0</v>
      </c>
      <c r="V278" s="39">
        <v>0</v>
      </c>
      <c r="W278" s="39">
        <v>0</v>
      </c>
      <c r="X278" s="39">
        <v>0</v>
      </c>
      <c r="Y278" s="39">
        <v>0</v>
      </c>
      <c r="Z278" s="39">
        <v>0</v>
      </c>
      <c r="AA278" s="39">
        <v>0</v>
      </c>
    </row>
    <row r="279" spans="2:27" x14ac:dyDescent="0.2">
      <c r="B279" s="36" t="s">
        <v>78</v>
      </c>
      <c r="C279" s="36"/>
      <c r="D279" s="37"/>
      <c r="E279" s="37"/>
      <c r="F279" s="38" t="s">
        <v>22</v>
      </c>
      <c r="G279" s="44">
        <v>0</v>
      </c>
      <c r="H279" s="39">
        <v>0</v>
      </c>
      <c r="I279" s="39">
        <v>0</v>
      </c>
      <c r="J279" s="39">
        <v>0</v>
      </c>
      <c r="K279" s="39">
        <v>0</v>
      </c>
      <c r="L279" s="39">
        <v>0</v>
      </c>
      <c r="M279" s="39">
        <v>0</v>
      </c>
      <c r="N279" s="39">
        <v>0</v>
      </c>
      <c r="O279" s="39">
        <v>0</v>
      </c>
      <c r="P279" s="39">
        <v>0</v>
      </c>
      <c r="Q279" s="39">
        <v>0</v>
      </c>
      <c r="R279" s="39">
        <v>0</v>
      </c>
      <c r="S279" s="39">
        <v>0</v>
      </c>
      <c r="T279" s="39">
        <v>0</v>
      </c>
      <c r="U279" s="39">
        <v>0</v>
      </c>
      <c r="V279" s="39">
        <v>0</v>
      </c>
      <c r="W279" s="39">
        <v>0</v>
      </c>
      <c r="X279" s="39">
        <v>0</v>
      </c>
      <c r="Y279" s="39">
        <v>0</v>
      </c>
      <c r="Z279" s="39">
        <v>0</v>
      </c>
      <c r="AA279" s="39">
        <v>0</v>
      </c>
    </row>
    <row r="280" spans="2:27" x14ac:dyDescent="0.2">
      <c r="B280" s="36" t="s">
        <v>79</v>
      </c>
      <c r="C280" s="36"/>
      <c r="D280" s="37"/>
      <c r="E280" s="37"/>
      <c r="F280" s="38" t="s">
        <v>22</v>
      </c>
      <c r="G280" s="44">
        <v>0</v>
      </c>
      <c r="H280" s="39">
        <v>0</v>
      </c>
      <c r="I280" s="39">
        <v>0</v>
      </c>
      <c r="J280" s="39">
        <v>0</v>
      </c>
      <c r="K280" s="39">
        <v>0</v>
      </c>
      <c r="L280" s="39">
        <v>0</v>
      </c>
      <c r="M280" s="39">
        <v>0</v>
      </c>
      <c r="N280" s="39">
        <v>0</v>
      </c>
      <c r="O280" s="39">
        <v>0</v>
      </c>
      <c r="P280" s="39">
        <v>0</v>
      </c>
      <c r="Q280" s="39">
        <v>0</v>
      </c>
      <c r="R280" s="39">
        <v>0</v>
      </c>
      <c r="S280" s="39">
        <v>0</v>
      </c>
      <c r="T280" s="39">
        <v>0</v>
      </c>
      <c r="U280" s="39">
        <v>0</v>
      </c>
      <c r="V280" s="39">
        <v>0</v>
      </c>
      <c r="W280" s="39">
        <v>0</v>
      </c>
      <c r="X280" s="39">
        <v>0</v>
      </c>
      <c r="Y280" s="39">
        <v>0</v>
      </c>
      <c r="Z280" s="39">
        <v>0</v>
      </c>
      <c r="AA280" s="39">
        <v>0</v>
      </c>
    </row>
    <row r="281" spans="2:27" x14ac:dyDescent="0.2">
      <c r="B281" s="36" t="s">
        <v>80</v>
      </c>
      <c r="C281" s="36"/>
      <c r="D281" s="37"/>
      <c r="E281" s="37"/>
      <c r="F281" s="38" t="s">
        <v>22</v>
      </c>
      <c r="G281" s="44">
        <v>0</v>
      </c>
      <c r="H281" s="39">
        <v>0</v>
      </c>
      <c r="I281" s="39">
        <v>0</v>
      </c>
      <c r="J281" s="39">
        <v>0</v>
      </c>
      <c r="K281" s="39">
        <v>0</v>
      </c>
      <c r="L281" s="39">
        <v>0</v>
      </c>
      <c r="M281" s="39">
        <v>0</v>
      </c>
      <c r="N281" s="39">
        <v>0</v>
      </c>
      <c r="O281" s="39">
        <v>0</v>
      </c>
      <c r="P281" s="39">
        <v>0</v>
      </c>
      <c r="Q281" s="39">
        <v>0</v>
      </c>
      <c r="R281" s="39">
        <v>0</v>
      </c>
      <c r="S281" s="39">
        <v>0</v>
      </c>
      <c r="T281" s="39">
        <v>0</v>
      </c>
      <c r="U281" s="39">
        <v>0</v>
      </c>
      <c r="V281" s="39">
        <v>0</v>
      </c>
      <c r="W281" s="39">
        <v>0</v>
      </c>
      <c r="X281" s="39">
        <v>0</v>
      </c>
      <c r="Y281" s="39">
        <v>0</v>
      </c>
      <c r="Z281" s="39">
        <v>0</v>
      </c>
      <c r="AA281" s="39">
        <v>0</v>
      </c>
    </row>
    <row r="282" spans="2:27" x14ac:dyDescent="0.2">
      <c r="B282" s="36" t="s">
        <v>81</v>
      </c>
      <c r="C282" s="36"/>
      <c r="D282" s="37"/>
      <c r="E282" s="37"/>
      <c r="F282" s="38" t="s">
        <v>22</v>
      </c>
      <c r="G282" s="44">
        <v>0</v>
      </c>
      <c r="H282" s="39">
        <v>0</v>
      </c>
      <c r="I282" s="39">
        <v>0</v>
      </c>
      <c r="J282" s="39">
        <v>0</v>
      </c>
      <c r="K282" s="39">
        <v>0</v>
      </c>
      <c r="L282" s="39">
        <v>0</v>
      </c>
      <c r="M282" s="39">
        <v>0</v>
      </c>
      <c r="N282" s="39">
        <v>0</v>
      </c>
      <c r="O282" s="39">
        <v>0</v>
      </c>
      <c r="P282" s="39">
        <v>0</v>
      </c>
      <c r="Q282" s="39">
        <v>0</v>
      </c>
      <c r="R282" s="39">
        <v>0</v>
      </c>
      <c r="S282" s="39">
        <v>0</v>
      </c>
      <c r="T282" s="39">
        <v>0</v>
      </c>
      <c r="U282" s="39">
        <v>0</v>
      </c>
      <c r="V282" s="39">
        <v>0</v>
      </c>
      <c r="W282" s="39">
        <v>0</v>
      </c>
      <c r="X282" s="39">
        <v>0</v>
      </c>
      <c r="Y282" s="39">
        <v>0</v>
      </c>
      <c r="Z282" s="39">
        <v>0</v>
      </c>
      <c r="AA282" s="39">
        <v>0</v>
      </c>
    </row>
    <row r="283" spans="2:27" x14ac:dyDescent="0.2">
      <c r="B283" s="36" t="s">
        <v>82</v>
      </c>
      <c r="C283" s="36"/>
      <c r="D283" s="37"/>
      <c r="E283" s="37"/>
      <c r="F283" s="38" t="s">
        <v>22</v>
      </c>
      <c r="G283" s="44">
        <v>0</v>
      </c>
      <c r="H283" s="39">
        <v>0</v>
      </c>
      <c r="I283" s="39">
        <v>0</v>
      </c>
      <c r="J283" s="39">
        <v>0</v>
      </c>
      <c r="K283" s="39">
        <v>0</v>
      </c>
      <c r="L283" s="39">
        <v>0</v>
      </c>
      <c r="M283" s="39">
        <v>0</v>
      </c>
      <c r="N283" s="39">
        <v>0</v>
      </c>
      <c r="O283" s="39">
        <v>0</v>
      </c>
      <c r="P283" s="39">
        <v>0</v>
      </c>
      <c r="Q283" s="39">
        <v>0</v>
      </c>
      <c r="R283" s="39">
        <v>0</v>
      </c>
      <c r="S283" s="39">
        <v>0</v>
      </c>
      <c r="T283" s="39">
        <v>0</v>
      </c>
      <c r="U283" s="39">
        <v>0</v>
      </c>
      <c r="V283" s="39">
        <v>0</v>
      </c>
      <c r="W283" s="39">
        <v>0</v>
      </c>
      <c r="X283" s="39">
        <v>0</v>
      </c>
      <c r="Y283" s="39">
        <v>0</v>
      </c>
      <c r="Z283" s="39">
        <v>0</v>
      </c>
      <c r="AA283" s="39">
        <v>0</v>
      </c>
    </row>
    <row r="284" spans="2:27" x14ac:dyDescent="0.2">
      <c r="B284" s="36" t="s">
        <v>83</v>
      </c>
      <c r="C284" s="36"/>
      <c r="D284" s="37"/>
      <c r="E284" s="37"/>
      <c r="F284" s="38" t="s">
        <v>22</v>
      </c>
      <c r="G284" s="44">
        <v>0</v>
      </c>
      <c r="H284" s="39">
        <v>0</v>
      </c>
      <c r="I284" s="39">
        <v>0</v>
      </c>
      <c r="J284" s="39">
        <v>0</v>
      </c>
      <c r="K284" s="39">
        <v>0</v>
      </c>
      <c r="L284" s="39">
        <v>0</v>
      </c>
      <c r="M284" s="39">
        <v>0</v>
      </c>
      <c r="N284" s="39">
        <v>0</v>
      </c>
      <c r="O284" s="39">
        <v>0</v>
      </c>
      <c r="P284" s="39">
        <v>0</v>
      </c>
      <c r="Q284" s="39">
        <v>0</v>
      </c>
      <c r="R284" s="39">
        <v>0</v>
      </c>
      <c r="S284" s="39">
        <v>0</v>
      </c>
      <c r="T284" s="39">
        <v>0</v>
      </c>
      <c r="U284" s="39">
        <v>0</v>
      </c>
      <c r="V284" s="39">
        <v>0</v>
      </c>
      <c r="W284" s="39">
        <v>0</v>
      </c>
      <c r="X284" s="39">
        <v>0</v>
      </c>
      <c r="Y284" s="39">
        <v>0</v>
      </c>
      <c r="Z284" s="39">
        <v>0</v>
      </c>
      <c r="AA284" s="39">
        <v>0</v>
      </c>
    </row>
    <row r="285" spans="2:27" x14ac:dyDescent="0.2">
      <c r="B285" s="36" t="s">
        <v>84</v>
      </c>
      <c r="C285" s="36"/>
      <c r="D285" s="37"/>
      <c r="E285" s="37"/>
      <c r="F285" s="38" t="s">
        <v>22</v>
      </c>
      <c r="G285" s="44">
        <v>0</v>
      </c>
      <c r="H285" s="39">
        <v>0</v>
      </c>
      <c r="I285" s="39">
        <v>0</v>
      </c>
      <c r="J285" s="39">
        <v>0</v>
      </c>
      <c r="K285" s="39">
        <v>0</v>
      </c>
      <c r="L285" s="39">
        <v>0</v>
      </c>
      <c r="M285" s="39">
        <v>0</v>
      </c>
      <c r="N285" s="39">
        <v>0</v>
      </c>
      <c r="O285" s="39">
        <v>0</v>
      </c>
      <c r="P285" s="39">
        <v>0</v>
      </c>
      <c r="Q285" s="39">
        <v>0</v>
      </c>
      <c r="R285" s="39">
        <v>0</v>
      </c>
      <c r="S285" s="39">
        <v>0</v>
      </c>
      <c r="T285" s="39">
        <v>0</v>
      </c>
      <c r="U285" s="39">
        <v>0</v>
      </c>
      <c r="V285" s="39">
        <v>0</v>
      </c>
      <c r="W285" s="39">
        <v>0</v>
      </c>
      <c r="X285" s="39">
        <v>0</v>
      </c>
      <c r="Y285" s="39">
        <v>0</v>
      </c>
      <c r="Z285" s="39">
        <v>0</v>
      </c>
      <c r="AA285" s="39">
        <v>0</v>
      </c>
    </row>
    <row r="286" spans="2:27" x14ac:dyDescent="0.2">
      <c r="B286" s="36" t="s">
        <v>85</v>
      </c>
      <c r="C286" s="36"/>
      <c r="D286" s="37"/>
      <c r="E286" s="37"/>
      <c r="F286" s="38" t="s">
        <v>22</v>
      </c>
      <c r="G286" s="44">
        <v>0</v>
      </c>
      <c r="H286" s="39">
        <v>0</v>
      </c>
      <c r="I286" s="39">
        <v>0</v>
      </c>
      <c r="J286" s="39">
        <v>0</v>
      </c>
      <c r="K286" s="39">
        <v>0</v>
      </c>
      <c r="L286" s="39">
        <v>0</v>
      </c>
      <c r="M286" s="39">
        <v>0</v>
      </c>
      <c r="N286" s="39">
        <v>0</v>
      </c>
      <c r="O286" s="39">
        <v>0</v>
      </c>
      <c r="P286" s="39">
        <v>0</v>
      </c>
      <c r="Q286" s="39">
        <v>0</v>
      </c>
      <c r="R286" s="39">
        <v>0</v>
      </c>
      <c r="S286" s="39">
        <v>0</v>
      </c>
      <c r="T286" s="39">
        <v>0</v>
      </c>
      <c r="U286" s="39">
        <v>0</v>
      </c>
      <c r="V286" s="39">
        <v>0</v>
      </c>
      <c r="W286" s="39">
        <v>0</v>
      </c>
      <c r="X286" s="39">
        <v>0</v>
      </c>
      <c r="Y286" s="39">
        <v>0</v>
      </c>
      <c r="Z286" s="39">
        <v>0</v>
      </c>
      <c r="AA286" s="39">
        <v>0</v>
      </c>
    </row>
    <row r="287" spans="2:27" x14ac:dyDescent="0.2">
      <c r="B287" s="36" t="s">
        <v>101</v>
      </c>
      <c r="C287" s="36"/>
      <c r="D287" s="37"/>
      <c r="E287" s="37"/>
      <c r="F287" s="38" t="s">
        <v>22</v>
      </c>
      <c r="G287" s="44"/>
      <c r="H287" s="39" t="s">
        <v>179</v>
      </c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</row>
    <row r="288" spans="2:27" x14ac:dyDescent="0.2">
      <c r="B288" s="36" t="s">
        <v>102</v>
      </c>
      <c r="C288" s="36"/>
      <c r="D288" s="37"/>
      <c r="E288" s="37"/>
      <c r="F288" s="38" t="s">
        <v>22</v>
      </c>
      <c r="G288" s="44"/>
      <c r="H288" s="39" t="s">
        <v>179</v>
      </c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</row>
    <row r="290" spans="2:27" ht="15" x14ac:dyDescent="0.25">
      <c r="B290" s="31" t="s">
        <v>131</v>
      </c>
      <c r="C290" s="31"/>
      <c r="D290" s="9"/>
      <c r="E290" s="9"/>
      <c r="F290" s="32"/>
      <c r="G290" s="43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</row>
    <row r="291" spans="2:27" ht="15" x14ac:dyDescent="0.25">
      <c r="B291" s="33" t="s">
        <v>21</v>
      </c>
      <c r="C291" s="33"/>
      <c r="D291" s="33"/>
      <c r="E291" s="33"/>
      <c r="F291" s="34" t="s">
        <v>13</v>
      </c>
      <c r="G291" s="35" t="s">
        <v>41</v>
      </c>
      <c r="H291" s="35">
        <v>2022</v>
      </c>
      <c r="I291" s="35">
        <v>2023</v>
      </c>
      <c r="J291" s="35">
        <v>2024</v>
      </c>
      <c r="K291" s="35">
        <v>2025</v>
      </c>
      <c r="L291" s="35">
        <v>2026</v>
      </c>
      <c r="M291" s="35">
        <v>2027</v>
      </c>
      <c r="N291" s="35">
        <v>2028</v>
      </c>
      <c r="O291" s="35">
        <v>2029</v>
      </c>
      <c r="P291" s="35">
        <v>2030</v>
      </c>
      <c r="Q291" s="35">
        <v>2031</v>
      </c>
      <c r="R291" s="35">
        <v>2032</v>
      </c>
      <c r="S291" s="35">
        <v>2033</v>
      </c>
      <c r="T291" s="35">
        <v>2034</v>
      </c>
      <c r="U291" s="35">
        <v>2035</v>
      </c>
      <c r="V291" s="35">
        <v>2036</v>
      </c>
      <c r="W291" s="35">
        <v>2037</v>
      </c>
      <c r="X291" s="35">
        <v>2038</v>
      </c>
      <c r="Y291" s="35">
        <v>2039</v>
      </c>
      <c r="Z291" s="35">
        <v>2040</v>
      </c>
      <c r="AA291" s="35">
        <v>2041</v>
      </c>
    </row>
    <row r="292" spans="2:27" x14ac:dyDescent="0.2">
      <c r="B292" s="36" t="s">
        <v>77</v>
      </c>
      <c r="C292" s="36"/>
      <c r="D292" s="37"/>
      <c r="E292" s="37"/>
      <c r="F292" s="38" t="s">
        <v>22</v>
      </c>
      <c r="G292" s="44">
        <v>0</v>
      </c>
      <c r="H292" s="39">
        <v>0</v>
      </c>
      <c r="I292" s="39">
        <v>0</v>
      </c>
      <c r="J292" s="39">
        <v>0</v>
      </c>
      <c r="K292" s="39">
        <v>0</v>
      </c>
      <c r="L292" s="39">
        <v>0</v>
      </c>
      <c r="M292" s="39">
        <v>0</v>
      </c>
      <c r="N292" s="39">
        <v>0</v>
      </c>
      <c r="O292" s="39">
        <v>0</v>
      </c>
      <c r="P292" s="39">
        <v>0</v>
      </c>
      <c r="Q292" s="39">
        <v>0</v>
      </c>
      <c r="R292" s="39">
        <v>0</v>
      </c>
      <c r="S292" s="39">
        <v>0</v>
      </c>
      <c r="T292" s="39">
        <v>0</v>
      </c>
      <c r="U292" s="39">
        <v>0</v>
      </c>
      <c r="V292" s="39">
        <v>0</v>
      </c>
      <c r="W292" s="39">
        <v>0</v>
      </c>
      <c r="X292" s="39">
        <v>0</v>
      </c>
      <c r="Y292" s="39">
        <v>0</v>
      </c>
      <c r="Z292" s="39">
        <v>0</v>
      </c>
      <c r="AA292" s="39">
        <v>0</v>
      </c>
    </row>
    <row r="293" spans="2:27" x14ac:dyDescent="0.2">
      <c r="B293" s="36" t="s">
        <v>78</v>
      </c>
      <c r="C293" s="36"/>
      <c r="D293" s="37"/>
      <c r="E293" s="37"/>
      <c r="F293" s="38" t="s">
        <v>22</v>
      </c>
      <c r="G293" s="44">
        <v>0</v>
      </c>
      <c r="H293" s="39">
        <v>0</v>
      </c>
      <c r="I293" s="39">
        <v>0</v>
      </c>
      <c r="J293" s="39">
        <v>0</v>
      </c>
      <c r="K293" s="39">
        <v>0</v>
      </c>
      <c r="L293" s="39">
        <v>0</v>
      </c>
      <c r="M293" s="39">
        <v>0</v>
      </c>
      <c r="N293" s="39">
        <v>0</v>
      </c>
      <c r="O293" s="39">
        <v>0</v>
      </c>
      <c r="P293" s="39">
        <v>0</v>
      </c>
      <c r="Q293" s="39">
        <v>0</v>
      </c>
      <c r="R293" s="39">
        <v>0</v>
      </c>
      <c r="S293" s="39">
        <v>0</v>
      </c>
      <c r="T293" s="39">
        <v>0</v>
      </c>
      <c r="U293" s="39">
        <v>0</v>
      </c>
      <c r="V293" s="39">
        <v>0</v>
      </c>
      <c r="W293" s="39">
        <v>0</v>
      </c>
      <c r="X293" s="39">
        <v>0</v>
      </c>
      <c r="Y293" s="39">
        <v>0</v>
      </c>
      <c r="Z293" s="39">
        <v>0</v>
      </c>
      <c r="AA293" s="39">
        <v>0</v>
      </c>
    </row>
    <row r="294" spans="2:27" x14ac:dyDescent="0.2">
      <c r="B294" s="36" t="s">
        <v>79</v>
      </c>
      <c r="C294" s="36"/>
      <c r="D294" s="37"/>
      <c r="E294" s="37"/>
      <c r="F294" s="38" t="s">
        <v>22</v>
      </c>
      <c r="G294" s="44">
        <v>0</v>
      </c>
      <c r="H294" s="39">
        <v>0</v>
      </c>
      <c r="I294" s="39">
        <v>0</v>
      </c>
      <c r="J294" s="39">
        <v>0</v>
      </c>
      <c r="K294" s="39">
        <v>0</v>
      </c>
      <c r="L294" s="39">
        <v>0</v>
      </c>
      <c r="M294" s="39">
        <v>0</v>
      </c>
      <c r="N294" s="39">
        <v>0</v>
      </c>
      <c r="O294" s="39">
        <v>0</v>
      </c>
      <c r="P294" s="39">
        <v>0</v>
      </c>
      <c r="Q294" s="39">
        <v>0</v>
      </c>
      <c r="R294" s="39">
        <v>0</v>
      </c>
      <c r="S294" s="39">
        <v>0</v>
      </c>
      <c r="T294" s="39">
        <v>0</v>
      </c>
      <c r="U294" s="39">
        <v>0</v>
      </c>
      <c r="V294" s="39">
        <v>0</v>
      </c>
      <c r="W294" s="39">
        <v>0</v>
      </c>
      <c r="X294" s="39">
        <v>0</v>
      </c>
      <c r="Y294" s="39">
        <v>0</v>
      </c>
      <c r="Z294" s="39">
        <v>0</v>
      </c>
      <c r="AA294" s="39">
        <v>0</v>
      </c>
    </row>
    <row r="295" spans="2:27" x14ac:dyDescent="0.2">
      <c r="B295" s="36" t="s">
        <v>80</v>
      </c>
      <c r="C295" s="36"/>
      <c r="D295" s="37"/>
      <c r="E295" s="37"/>
      <c r="F295" s="38" t="s">
        <v>22</v>
      </c>
      <c r="G295" s="44">
        <v>762613.17644637404</v>
      </c>
      <c r="H295" s="39">
        <v>0</v>
      </c>
      <c r="I295" s="39">
        <v>0</v>
      </c>
      <c r="J295" s="39">
        <v>0</v>
      </c>
      <c r="K295" s="39">
        <v>0</v>
      </c>
      <c r="L295" s="39">
        <v>0</v>
      </c>
      <c r="M295" s="39">
        <v>0</v>
      </c>
      <c r="N295" s="39">
        <v>0</v>
      </c>
      <c r="O295" s="39">
        <v>6182.518471330106</v>
      </c>
      <c r="P295" s="39">
        <v>6182.518471330106</v>
      </c>
      <c r="Q295" s="39">
        <v>43277.629299310734</v>
      </c>
      <c r="R295" s="39">
        <v>43277.629299310734</v>
      </c>
      <c r="S295" s="39">
        <v>43277.629299310734</v>
      </c>
      <c r="T295" s="39">
        <v>43277.629299310734</v>
      </c>
      <c r="U295" s="39">
        <v>43277.629299310734</v>
      </c>
      <c r="V295" s="39">
        <v>111285.33248394191</v>
      </c>
      <c r="W295" s="39">
        <v>111285.33248394191</v>
      </c>
      <c r="X295" s="39">
        <v>111285.33248394191</v>
      </c>
      <c r="Y295" s="39">
        <v>111285.33248394191</v>
      </c>
      <c r="Z295" s="39">
        <v>111285.33248394191</v>
      </c>
      <c r="AA295" s="39">
        <v>290578.36815251497</v>
      </c>
    </row>
    <row r="296" spans="2:27" x14ac:dyDescent="0.2">
      <c r="B296" s="36" t="s">
        <v>81</v>
      </c>
      <c r="C296" s="36"/>
      <c r="D296" s="37"/>
      <c r="E296" s="37"/>
      <c r="F296" s="38" t="s">
        <v>22</v>
      </c>
      <c r="G296" s="44">
        <v>0</v>
      </c>
      <c r="H296" s="39">
        <v>0</v>
      </c>
      <c r="I296" s="39">
        <v>0</v>
      </c>
      <c r="J296" s="39">
        <v>0</v>
      </c>
      <c r="K296" s="39">
        <v>0</v>
      </c>
      <c r="L296" s="39">
        <v>0</v>
      </c>
      <c r="M296" s="39">
        <v>0</v>
      </c>
      <c r="N296" s="39">
        <v>0</v>
      </c>
      <c r="O296" s="39">
        <v>0</v>
      </c>
      <c r="P296" s="39">
        <v>0</v>
      </c>
      <c r="Q296" s="39">
        <v>0</v>
      </c>
      <c r="R296" s="39">
        <v>0</v>
      </c>
      <c r="S296" s="39">
        <v>0</v>
      </c>
      <c r="T296" s="39">
        <v>0</v>
      </c>
      <c r="U296" s="39">
        <v>0</v>
      </c>
      <c r="V296" s="39">
        <v>0</v>
      </c>
      <c r="W296" s="39">
        <v>0</v>
      </c>
      <c r="X296" s="39">
        <v>0</v>
      </c>
      <c r="Y296" s="39">
        <v>0</v>
      </c>
      <c r="Z296" s="39">
        <v>0</v>
      </c>
      <c r="AA296" s="39">
        <v>0</v>
      </c>
    </row>
    <row r="297" spans="2:27" x14ac:dyDescent="0.2">
      <c r="B297" s="36" t="s">
        <v>82</v>
      </c>
      <c r="C297" s="36"/>
      <c r="D297" s="37"/>
      <c r="E297" s="37"/>
      <c r="F297" s="38" t="s">
        <v>22</v>
      </c>
      <c r="G297" s="44">
        <v>0</v>
      </c>
      <c r="H297" s="39">
        <v>0</v>
      </c>
      <c r="I297" s="39">
        <v>0</v>
      </c>
      <c r="J297" s="39">
        <v>0</v>
      </c>
      <c r="K297" s="39">
        <v>0</v>
      </c>
      <c r="L297" s="39">
        <v>0</v>
      </c>
      <c r="M297" s="39">
        <v>0</v>
      </c>
      <c r="N297" s="39">
        <v>0</v>
      </c>
      <c r="O297" s="39">
        <v>0</v>
      </c>
      <c r="P297" s="39">
        <v>0</v>
      </c>
      <c r="Q297" s="39">
        <v>0</v>
      </c>
      <c r="R297" s="39">
        <v>0</v>
      </c>
      <c r="S297" s="39">
        <v>0</v>
      </c>
      <c r="T297" s="39">
        <v>0</v>
      </c>
      <c r="U297" s="39">
        <v>0</v>
      </c>
      <c r="V297" s="39">
        <v>0</v>
      </c>
      <c r="W297" s="39">
        <v>0</v>
      </c>
      <c r="X297" s="39">
        <v>0</v>
      </c>
      <c r="Y297" s="39">
        <v>0</v>
      </c>
      <c r="Z297" s="39">
        <v>0</v>
      </c>
      <c r="AA297" s="39">
        <v>0</v>
      </c>
    </row>
    <row r="298" spans="2:27" x14ac:dyDescent="0.2">
      <c r="B298" s="36" t="s">
        <v>83</v>
      </c>
      <c r="C298" s="36"/>
      <c r="D298" s="37"/>
      <c r="E298" s="37"/>
      <c r="F298" s="38" t="s">
        <v>22</v>
      </c>
      <c r="G298" s="44">
        <v>773566.37195486983</v>
      </c>
      <c r="H298" s="39">
        <v>0</v>
      </c>
      <c r="I298" s="39">
        <v>0</v>
      </c>
      <c r="J298" s="39">
        <v>0</v>
      </c>
      <c r="K298" s="39">
        <v>0</v>
      </c>
      <c r="L298" s="39">
        <v>0</v>
      </c>
      <c r="M298" s="39">
        <v>6182.518471330106</v>
      </c>
      <c r="N298" s="39">
        <v>6182.518471330106</v>
      </c>
      <c r="O298" s="39">
        <v>6182.518471330106</v>
      </c>
      <c r="P298" s="39">
        <v>6182.518471330106</v>
      </c>
      <c r="Q298" s="39">
        <v>43277.629299310734</v>
      </c>
      <c r="R298" s="39">
        <v>43277.629299310734</v>
      </c>
      <c r="S298" s="39">
        <v>43277.629299310734</v>
      </c>
      <c r="T298" s="39">
        <v>43277.629299310734</v>
      </c>
      <c r="U298" s="39">
        <v>43277.629299310734</v>
      </c>
      <c r="V298" s="39">
        <v>111285.33248394191</v>
      </c>
      <c r="W298" s="39">
        <v>111285.33248394191</v>
      </c>
      <c r="X298" s="39">
        <v>111285.33248394191</v>
      </c>
      <c r="Y298" s="39">
        <v>111285.33248394191</v>
      </c>
      <c r="Z298" s="39">
        <v>111285.33248394191</v>
      </c>
      <c r="AA298" s="39">
        <v>290578.36815251497</v>
      </c>
    </row>
    <row r="299" spans="2:27" x14ac:dyDescent="0.2">
      <c r="B299" s="36" t="s">
        <v>84</v>
      </c>
      <c r="C299" s="36"/>
      <c r="D299" s="37"/>
      <c r="E299" s="37"/>
      <c r="F299" s="38" t="s">
        <v>22</v>
      </c>
      <c r="G299" s="44">
        <v>773566.37195486983</v>
      </c>
      <c r="H299" s="39">
        <v>0</v>
      </c>
      <c r="I299" s="39">
        <v>0</v>
      </c>
      <c r="J299" s="39">
        <v>0</v>
      </c>
      <c r="K299" s="39">
        <v>0</v>
      </c>
      <c r="L299" s="39">
        <v>0</v>
      </c>
      <c r="M299" s="39">
        <v>6182.518471330106</v>
      </c>
      <c r="N299" s="39">
        <v>6182.518471330106</v>
      </c>
      <c r="O299" s="39">
        <v>6182.518471330106</v>
      </c>
      <c r="P299" s="39">
        <v>6182.518471330106</v>
      </c>
      <c r="Q299" s="39">
        <v>43277.629299310734</v>
      </c>
      <c r="R299" s="39">
        <v>43277.629299310734</v>
      </c>
      <c r="S299" s="39">
        <v>43277.629299310734</v>
      </c>
      <c r="T299" s="39">
        <v>43277.629299310734</v>
      </c>
      <c r="U299" s="39">
        <v>43277.629299310734</v>
      </c>
      <c r="V299" s="39">
        <v>111285.33248394191</v>
      </c>
      <c r="W299" s="39">
        <v>111285.33248394191</v>
      </c>
      <c r="X299" s="39">
        <v>111285.33248394191</v>
      </c>
      <c r="Y299" s="39">
        <v>111285.33248394191</v>
      </c>
      <c r="Z299" s="39">
        <v>111285.33248394191</v>
      </c>
      <c r="AA299" s="39">
        <v>290578.36815251497</v>
      </c>
    </row>
    <row r="300" spans="2:27" x14ac:dyDescent="0.2">
      <c r="B300" s="36" t="s">
        <v>85</v>
      </c>
      <c r="C300" s="36"/>
      <c r="D300" s="37"/>
      <c r="E300" s="37"/>
      <c r="F300" s="38" t="s">
        <v>22</v>
      </c>
      <c r="G300" s="44">
        <v>773566.37195486983</v>
      </c>
      <c r="H300" s="39">
        <v>0</v>
      </c>
      <c r="I300" s="39">
        <v>0</v>
      </c>
      <c r="J300" s="39">
        <v>0</v>
      </c>
      <c r="K300" s="39">
        <v>0</v>
      </c>
      <c r="L300" s="39">
        <v>0</v>
      </c>
      <c r="M300" s="39">
        <v>6182.518471330106</v>
      </c>
      <c r="N300" s="39">
        <v>6182.518471330106</v>
      </c>
      <c r="O300" s="39">
        <v>6182.518471330106</v>
      </c>
      <c r="P300" s="39">
        <v>6182.518471330106</v>
      </c>
      <c r="Q300" s="39">
        <v>43277.629299310734</v>
      </c>
      <c r="R300" s="39">
        <v>43277.629299310734</v>
      </c>
      <c r="S300" s="39">
        <v>43277.629299310734</v>
      </c>
      <c r="T300" s="39">
        <v>43277.629299310734</v>
      </c>
      <c r="U300" s="39">
        <v>43277.629299310734</v>
      </c>
      <c r="V300" s="39">
        <v>111285.33248394191</v>
      </c>
      <c r="W300" s="39">
        <v>111285.33248394191</v>
      </c>
      <c r="X300" s="39">
        <v>111285.33248394191</v>
      </c>
      <c r="Y300" s="39">
        <v>111285.33248394191</v>
      </c>
      <c r="Z300" s="39">
        <v>111285.33248394191</v>
      </c>
      <c r="AA300" s="39">
        <v>290578.36815251497</v>
      </c>
    </row>
    <row r="301" spans="2:27" x14ac:dyDescent="0.2">
      <c r="B301" s="36" t="s">
        <v>101</v>
      </c>
      <c r="C301" s="36"/>
      <c r="D301" s="37"/>
      <c r="E301" s="37"/>
      <c r="F301" s="38" t="s">
        <v>22</v>
      </c>
      <c r="G301" s="44"/>
      <c r="H301" s="39" t="s">
        <v>179</v>
      </c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</row>
    <row r="302" spans="2:27" x14ac:dyDescent="0.2">
      <c r="B302" s="36" t="s">
        <v>102</v>
      </c>
      <c r="C302" s="36"/>
      <c r="D302" s="37"/>
      <c r="E302" s="37"/>
      <c r="F302" s="38" t="s">
        <v>22</v>
      </c>
      <c r="G302" s="44"/>
      <c r="H302" s="39" t="s">
        <v>179</v>
      </c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</row>
    <row r="304" spans="2:27" ht="15" x14ac:dyDescent="0.25">
      <c r="B304" s="31" t="s">
        <v>133</v>
      </c>
      <c r="C304" s="31"/>
      <c r="D304" s="9"/>
      <c r="E304" s="9"/>
      <c r="F304" s="32"/>
      <c r="G304" s="43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</row>
    <row r="305" spans="2:27" ht="15" x14ac:dyDescent="0.25">
      <c r="B305" s="33" t="s">
        <v>21</v>
      </c>
      <c r="C305" s="33"/>
      <c r="D305" s="33"/>
      <c r="E305" s="33"/>
      <c r="F305" s="34" t="s">
        <v>13</v>
      </c>
      <c r="G305" s="35" t="s">
        <v>41</v>
      </c>
      <c r="H305" s="35">
        <v>2022</v>
      </c>
      <c r="I305" s="35">
        <v>2023</v>
      </c>
      <c r="J305" s="35">
        <v>2024</v>
      </c>
      <c r="K305" s="35">
        <v>2025</v>
      </c>
      <c r="L305" s="35">
        <v>2026</v>
      </c>
      <c r="M305" s="35">
        <v>2027</v>
      </c>
      <c r="N305" s="35">
        <v>2028</v>
      </c>
      <c r="O305" s="35">
        <v>2029</v>
      </c>
      <c r="P305" s="35">
        <v>2030</v>
      </c>
      <c r="Q305" s="35">
        <v>2031</v>
      </c>
      <c r="R305" s="35">
        <v>2032</v>
      </c>
      <c r="S305" s="35">
        <v>2033</v>
      </c>
      <c r="T305" s="35">
        <v>2034</v>
      </c>
      <c r="U305" s="35">
        <v>2035</v>
      </c>
      <c r="V305" s="35">
        <v>2036</v>
      </c>
      <c r="W305" s="35">
        <v>2037</v>
      </c>
      <c r="X305" s="35">
        <v>2038</v>
      </c>
      <c r="Y305" s="35">
        <v>2039</v>
      </c>
      <c r="Z305" s="35">
        <v>2040</v>
      </c>
      <c r="AA305" s="35">
        <v>2041</v>
      </c>
    </row>
    <row r="306" spans="2:27" x14ac:dyDescent="0.2">
      <c r="B306" s="36" t="s">
        <v>77</v>
      </c>
      <c r="C306" s="36"/>
      <c r="D306" s="37"/>
      <c r="E306" s="37"/>
      <c r="F306" s="38" t="s">
        <v>22</v>
      </c>
      <c r="G306" s="44">
        <v>0</v>
      </c>
      <c r="H306" s="39">
        <v>0</v>
      </c>
      <c r="I306" s="39">
        <v>0</v>
      </c>
      <c r="J306" s="39">
        <v>0</v>
      </c>
      <c r="K306" s="39">
        <v>0</v>
      </c>
      <c r="L306" s="39">
        <v>0</v>
      </c>
      <c r="M306" s="39">
        <v>0</v>
      </c>
      <c r="N306" s="39">
        <v>0</v>
      </c>
      <c r="O306" s="39">
        <v>0</v>
      </c>
      <c r="P306" s="39">
        <v>0</v>
      </c>
      <c r="Q306" s="39">
        <v>0</v>
      </c>
      <c r="R306" s="39">
        <v>0</v>
      </c>
      <c r="S306" s="39">
        <v>0</v>
      </c>
      <c r="T306" s="39">
        <v>0</v>
      </c>
      <c r="U306" s="39">
        <v>0</v>
      </c>
      <c r="V306" s="39">
        <v>0</v>
      </c>
      <c r="W306" s="39">
        <v>0</v>
      </c>
      <c r="X306" s="39">
        <v>0</v>
      </c>
      <c r="Y306" s="39">
        <v>0</v>
      </c>
      <c r="Z306" s="39">
        <v>0</v>
      </c>
      <c r="AA306" s="39">
        <v>0</v>
      </c>
    </row>
    <row r="307" spans="2:27" x14ac:dyDescent="0.2">
      <c r="B307" s="36" t="s">
        <v>78</v>
      </c>
      <c r="C307" s="36"/>
      <c r="D307" s="37"/>
      <c r="E307" s="37"/>
      <c r="F307" s="38" t="s">
        <v>22</v>
      </c>
      <c r="G307" s="44">
        <v>0</v>
      </c>
      <c r="H307" s="39">
        <v>0</v>
      </c>
      <c r="I307" s="39">
        <v>0</v>
      </c>
      <c r="J307" s="39">
        <v>0</v>
      </c>
      <c r="K307" s="39">
        <v>0</v>
      </c>
      <c r="L307" s="39">
        <v>0</v>
      </c>
      <c r="M307" s="39">
        <v>0</v>
      </c>
      <c r="N307" s="39">
        <v>0</v>
      </c>
      <c r="O307" s="39">
        <v>0</v>
      </c>
      <c r="P307" s="39">
        <v>0</v>
      </c>
      <c r="Q307" s="39">
        <v>0</v>
      </c>
      <c r="R307" s="39">
        <v>0</v>
      </c>
      <c r="S307" s="39">
        <v>0</v>
      </c>
      <c r="T307" s="39">
        <v>0</v>
      </c>
      <c r="U307" s="39">
        <v>0</v>
      </c>
      <c r="V307" s="39">
        <v>0</v>
      </c>
      <c r="W307" s="39">
        <v>0</v>
      </c>
      <c r="X307" s="39">
        <v>0</v>
      </c>
      <c r="Y307" s="39">
        <v>0</v>
      </c>
      <c r="Z307" s="39">
        <v>0</v>
      </c>
      <c r="AA307" s="39">
        <v>0</v>
      </c>
    </row>
    <row r="308" spans="2:27" x14ac:dyDescent="0.2">
      <c r="B308" s="36" t="s">
        <v>79</v>
      </c>
      <c r="C308" s="36"/>
      <c r="D308" s="37"/>
      <c r="E308" s="37"/>
      <c r="F308" s="38" t="s">
        <v>22</v>
      </c>
      <c r="G308" s="44">
        <v>0</v>
      </c>
      <c r="H308" s="39">
        <v>0</v>
      </c>
      <c r="I308" s="39">
        <v>0</v>
      </c>
      <c r="J308" s="39">
        <v>0</v>
      </c>
      <c r="K308" s="39">
        <v>0</v>
      </c>
      <c r="L308" s="39">
        <v>0</v>
      </c>
      <c r="M308" s="39">
        <v>0</v>
      </c>
      <c r="N308" s="39">
        <v>0</v>
      </c>
      <c r="O308" s="39">
        <v>0</v>
      </c>
      <c r="P308" s="39">
        <v>0</v>
      </c>
      <c r="Q308" s="39">
        <v>0</v>
      </c>
      <c r="R308" s="39">
        <v>0</v>
      </c>
      <c r="S308" s="39">
        <v>0</v>
      </c>
      <c r="T308" s="39">
        <v>0</v>
      </c>
      <c r="U308" s="39">
        <v>0</v>
      </c>
      <c r="V308" s="39">
        <v>0</v>
      </c>
      <c r="W308" s="39">
        <v>0</v>
      </c>
      <c r="X308" s="39">
        <v>0</v>
      </c>
      <c r="Y308" s="39">
        <v>0</v>
      </c>
      <c r="Z308" s="39">
        <v>0</v>
      </c>
      <c r="AA308" s="39">
        <v>0</v>
      </c>
    </row>
    <row r="309" spans="2:27" x14ac:dyDescent="0.2">
      <c r="B309" s="36" t="s">
        <v>80</v>
      </c>
      <c r="C309" s="36"/>
      <c r="D309" s="37"/>
      <c r="E309" s="37"/>
      <c r="F309" s="38" t="s">
        <v>22</v>
      </c>
      <c r="G309" s="44">
        <v>0</v>
      </c>
      <c r="H309" s="39">
        <v>0</v>
      </c>
      <c r="I309" s="39">
        <v>0</v>
      </c>
      <c r="J309" s="39">
        <v>0</v>
      </c>
      <c r="K309" s="39">
        <v>0</v>
      </c>
      <c r="L309" s="39">
        <v>0</v>
      </c>
      <c r="M309" s="39">
        <v>0</v>
      </c>
      <c r="N309" s="39">
        <v>0</v>
      </c>
      <c r="O309" s="39">
        <v>0</v>
      </c>
      <c r="P309" s="39">
        <v>0</v>
      </c>
      <c r="Q309" s="39">
        <v>0</v>
      </c>
      <c r="R309" s="39">
        <v>0</v>
      </c>
      <c r="S309" s="39">
        <v>0</v>
      </c>
      <c r="T309" s="39">
        <v>0</v>
      </c>
      <c r="U309" s="39">
        <v>0</v>
      </c>
      <c r="V309" s="39">
        <v>0</v>
      </c>
      <c r="W309" s="39">
        <v>0</v>
      </c>
      <c r="X309" s="39">
        <v>0</v>
      </c>
      <c r="Y309" s="39">
        <v>0</v>
      </c>
      <c r="Z309" s="39">
        <v>0</v>
      </c>
      <c r="AA309" s="39">
        <v>0</v>
      </c>
    </row>
    <row r="310" spans="2:27" x14ac:dyDescent="0.2">
      <c r="B310" s="36" t="s">
        <v>81</v>
      </c>
      <c r="C310" s="36"/>
      <c r="D310" s="37"/>
      <c r="E310" s="37"/>
      <c r="F310" s="38" t="s">
        <v>22</v>
      </c>
      <c r="G310" s="44">
        <v>0</v>
      </c>
      <c r="H310" s="39">
        <v>0</v>
      </c>
      <c r="I310" s="39">
        <v>0</v>
      </c>
      <c r="J310" s="39">
        <v>0</v>
      </c>
      <c r="K310" s="39">
        <v>0</v>
      </c>
      <c r="L310" s="39">
        <v>0</v>
      </c>
      <c r="M310" s="39">
        <v>0</v>
      </c>
      <c r="N310" s="39">
        <v>0</v>
      </c>
      <c r="O310" s="39">
        <v>0</v>
      </c>
      <c r="P310" s="39">
        <v>0</v>
      </c>
      <c r="Q310" s="39">
        <v>0</v>
      </c>
      <c r="R310" s="39">
        <v>0</v>
      </c>
      <c r="S310" s="39">
        <v>0</v>
      </c>
      <c r="T310" s="39">
        <v>0</v>
      </c>
      <c r="U310" s="39">
        <v>0</v>
      </c>
      <c r="V310" s="39">
        <v>0</v>
      </c>
      <c r="W310" s="39">
        <v>0</v>
      </c>
      <c r="X310" s="39">
        <v>0</v>
      </c>
      <c r="Y310" s="39">
        <v>0</v>
      </c>
      <c r="Z310" s="39">
        <v>0</v>
      </c>
      <c r="AA310" s="39">
        <v>0</v>
      </c>
    </row>
    <row r="311" spans="2:27" x14ac:dyDescent="0.2">
      <c r="B311" s="36" t="s">
        <v>82</v>
      </c>
      <c r="C311" s="36"/>
      <c r="D311" s="37"/>
      <c r="E311" s="37"/>
      <c r="F311" s="38" t="s">
        <v>22</v>
      </c>
      <c r="G311" s="44">
        <v>0</v>
      </c>
      <c r="H311" s="39">
        <v>0</v>
      </c>
      <c r="I311" s="39">
        <v>0</v>
      </c>
      <c r="J311" s="39">
        <v>0</v>
      </c>
      <c r="K311" s="39">
        <v>0</v>
      </c>
      <c r="L311" s="39">
        <v>0</v>
      </c>
      <c r="M311" s="39">
        <v>0</v>
      </c>
      <c r="N311" s="39">
        <v>0</v>
      </c>
      <c r="O311" s="39">
        <v>0</v>
      </c>
      <c r="P311" s="39">
        <v>0</v>
      </c>
      <c r="Q311" s="39">
        <v>0</v>
      </c>
      <c r="R311" s="39">
        <v>0</v>
      </c>
      <c r="S311" s="39">
        <v>0</v>
      </c>
      <c r="T311" s="39">
        <v>0</v>
      </c>
      <c r="U311" s="39">
        <v>0</v>
      </c>
      <c r="V311" s="39">
        <v>0</v>
      </c>
      <c r="W311" s="39">
        <v>0</v>
      </c>
      <c r="X311" s="39">
        <v>0</v>
      </c>
      <c r="Y311" s="39">
        <v>0</v>
      </c>
      <c r="Z311" s="39">
        <v>0</v>
      </c>
      <c r="AA311" s="39">
        <v>0</v>
      </c>
    </row>
    <row r="312" spans="2:27" x14ac:dyDescent="0.2">
      <c r="B312" s="36" t="s">
        <v>83</v>
      </c>
      <c r="C312" s="36"/>
      <c r="D312" s="37"/>
      <c r="E312" s="37"/>
      <c r="F312" s="38" t="s">
        <v>22</v>
      </c>
      <c r="G312" s="44">
        <v>0</v>
      </c>
      <c r="H312" s="39">
        <v>0</v>
      </c>
      <c r="I312" s="39">
        <v>0</v>
      </c>
      <c r="J312" s="39">
        <v>0</v>
      </c>
      <c r="K312" s="39">
        <v>0</v>
      </c>
      <c r="L312" s="39">
        <v>0</v>
      </c>
      <c r="M312" s="39">
        <v>0</v>
      </c>
      <c r="N312" s="39">
        <v>0</v>
      </c>
      <c r="O312" s="39">
        <v>0</v>
      </c>
      <c r="P312" s="39">
        <v>0</v>
      </c>
      <c r="Q312" s="39">
        <v>0</v>
      </c>
      <c r="R312" s="39">
        <v>0</v>
      </c>
      <c r="S312" s="39">
        <v>0</v>
      </c>
      <c r="T312" s="39">
        <v>0</v>
      </c>
      <c r="U312" s="39">
        <v>0</v>
      </c>
      <c r="V312" s="39">
        <v>0</v>
      </c>
      <c r="W312" s="39">
        <v>0</v>
      </c>
      <c r="X312" s="39">
        <v>0</v>
      </c>
      <c r="Y312" s="39">
        <v>0</v>
      </c>
      <c r="Z312" s="39">
        <v>0</v>
      </c>
      <c r="AA312" s="39">
        <v>0</v>
      </c>
    </row>
    <row r="313" spans="2:27" x14ac:dyDescent="0.2">
      <c r="B313" s="36" t="s">
        <v>84</v>
      </c>
      <c r="C313" s="36"/>
      <c r="D313" s="37"/>
      <c r="E313" s="37"/>
      <c r="F313" s="38" t="s">
        <v>22</v>
      </c>
      <c r="G313" s="44">
        <v>0</v>
      </c>
      <c r="H313" s="39">
        <v>0</v>
      </c>
      <c r="I313" s="39">
        <v>0</v>
      </c>
      <c r="J313" s="39">
        <v>0</v>
      </c>
      <c r="K313" s="39">
        <v>0</v>
      </c>
      <c r="L313" s="39">
        <v>0</v>
      </c>
      <c r="M313" s="39">
        <v>0</v>
      </c>
      <c r="N313" s="39">
        <v>0</v>
      </c>
      <c r="O313" s="39">
        <v>0</v>
      </c>
      <c r="P313" s="39">
        <v>0</v>
      </c>
      <c r="Q313" s="39">
        <v>0</v>
      </c>
      <c r="R313" s="39">
        <v>0</v>
      </c>
      <c r="S313" s="39">
        <v>0</v>
      </c>
      <c r="T313" s="39">
        <v>0</v>
      </c>
      <c r="U313" s="39">
        <v>0</v>
      </c>
      <c r="V313" s="39">
        <v>0</v>
      </c>
      <c r="W313" s="39">
        <v>0</v>
      </c>
      <c r="X313" s="39">
        <v>0</v>
      </c>
      <c r="Y313" s="39">
        <v>0</v>
      </c>
      <c r="Z313" s="39">
        <v>0</v>
      </c>
      <c r="AA313" s="39">
        <v>0</v>
      </c>
    </row>
    <row r="314" spans="2:27" x14ac:dyDescent="0.2">
      <c r="B314" s="36" t="s">
        <v>85</v>
      </c>
      <c r="C314" s="36"/>
      <c r="D314" s="37"/>
      <c r="E314" s="37"/>
      <c r="F314" s="38" t="s">
        <v>22</v>
      </c>
      <c r="G314" s="44">
        <v>0</v>
      </c>
      <c r="H314" s="39">
        <v>0</v>
      </c>
      <c r="I314" s="39">
        <v>0</v>
      </c>
      <c r="J314" s="39">
        <v>0</v>
      </c>
      <c r="K314" s="39">
        <v>0</v>
      </c>
      <c r="L314" s="39">
        <v>0</v>
      </c>
      <c r="M314" s="39">
        <v>0</v>
      </c>
      <c r="N314" s="39">
        <v>0</v>
      </c>
      <c r="O314" s="39">
        <v>0</v>
      </c>
      <c r="P314" s="39">
        <v>0</v>
      </c>
      <c r="Q314" s="39">
        <v>0</v>
      </c>
      <c r="R314" s="39">
        <v>0</v>
      </c>
      <c r="S314" s="39">
        <v>0</v>
      </c>
      <c r="T314" s="39">
        <v>0</v>
      </c>
      <c r="U314" s="39">
        <v>0</v>
      </c>
      <c r="V314" s="39">
        <v>0</v>
      </c>
      <c r="W314" s="39">
        <v>0</v>
      </c>
      <c r="X314" s="39">
        <v>0</v>
      </c>
      <c r="Y314" s="39">
        <v>0</v>
      </c>
      <c r="Z314" s="39">
        <v>0</v>
      </c>
      <c r="AA314" s="39">
        <v>0</v>
      </c>
    </row>
    <row r="315" spans="2:27" x14ac:dyDescent="0.2">
      <c r="B315" s="36" t="s">
        <v>101</v>
      </c>
      <c r="C315" s="36"/>
      <c r="D315" s="37"/>
      <c r="E315" s="37"/>
      <c r="F315" s="38" t="s">
        <v>22</v>
      </c>
      <c r="G315" s="44"/>
      <c r="H315" s="39" t="s">
        <v>179</v>
      </c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</row>
    <row r="316" spans="2:27" x14ac:dyDescent="0.2">
      <c r="B316" s="36" t="s">
        <v>102</v>
      </c>
      <c r="C316" s="36"/>
      <c r="D316" s="37"/>
      <c r="E316" s="37"/>
      <c r="F316" s="38" t="s">
        <v>22</v>
      </c>
      <c r="G316" s="44"/>
      <c r="H316" s="39" t="s">
        <v>179</v>
      </c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</row>
    <row r="318" spans="2:27" ht="15" x14ac:dyDescent="0.25">
      <c r="B318" s="31" t="s">
        <v>55</v>
      </c>
      <c r="C318" s="31"/>
      <c r="D318" s="9"/>
      <c r="E318" s="9"/>
      <c r="F318" s="32"/>
      <c r="G318" s="43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</row>
    <row r="319" spans="2:27" ht="15" x14ac:dyDescent="0.25">
      <c r="B319" s="33" t="s">
        <v>21</v>
      </c>
      <c r="C319" s="33"/>
      <c r="D319" s="33"/>
      <c r="E319" s="33"/>
      <c r="F319" s="34" t="s">
        <v>13</v>
      </c>
      <c r="G319" s="35" t="s">
        <v>41</v>
      </c>
      <c r="H319" s="35">
        <v>2022</v>
      </c>
      <c r="I319" s="35">
        <v>2023</v>
      </c>
      <c r="J319" s="35">
        <v>2024</v>
      </c>
      <c r="K319" s="35">
        <v>2025</v>
      </c>
      <c r="L319" s="35">
        <v>2026</v>
      </c>
      <c r="M319" s="35">
        <v>2027</v>
      </c>
      <c r="N319" s="35">
        <v>2028</v>
      </c>
      <c r="O319" s="35">
        <v>2029</v>
      </c>
      <c r="P319" s="35">
        <v>2030</v>
      </c>
      <c r="Q319" s="35">
        <v>2031</v>
      </c>
      <c r="R319" s="35">
        <v>2032</v>
      </c>
      <c r="S319" s="35">
        <v>2033</v>
      </c>
      <c r="T319" s="35">
        <v>2034</v>
      </c>
      <c r="U319" s="35">
        <v>2035</v>
      </c>
      <c r="V319" s="35">
        <v>2036</v>
      </c>
      <c r="W319" s="35">
        <v>2037</v>
      </c>
      <c r="X319" s="35">
        <v>2038</v>
      </c>
      <c r="Y319" s="35">
        <v>2039</v>
      </c>
      <c r="Z319" s="35">
        <v>2040</v>
      </c>
      <c r="AA319" s="35">
        <v>2041</v>
      </c>
    </row>
    <row r="320" spans="2:27" x14ac:dyDescent="0.2">
      <c r="B320" s="36" t="s">
        <v>77</v>
      </c>
      <c r="C320" s="36"/>
      <c r="D320" s="37"/>
      <c r="E320" s="37"/>
      <c r="F320" s="38" t="s">
        <v>22</v>
      </c>
      <c r="G320" s="44">
        <v>0</v>
      </c>
      <c r="H320" s="39">
        <v>0</v>
      </c>
      <c r="I320" s="39">
        <v>0</v>
      </c>
      <c r="J320" s="39">
        <v>0</v>
      </c>
      <c r="K320" s="39">
        <v>0</v>
      </c>
      <c r="L320" s="39">
        <v>0</v>
      </c>
      <c r="M320" s="39">
        <v>0</v>
      </c>
      <c r="N320" s="39">
        <v>0</v>
      </c>
      <c r="O320" s="39">
        <v>0</v>
      </c>
      <c r="P320" s="39">
        <v>0</v>
      </c>
      <c r="Q320" s="39">
        <v>0</v>
      </c>
      <c r="R320" s="39">
        <v>0</v>
      </c>
      <c r="S320" s="39">
        <v>0</v>
      </c>
      <c r="T320" s="39">
        <v>0</v>
      </c>
      <c r="U320" s="39">
        <v>0</v>
      </c>
      <c r="V320" s="39">
        <v>0</v>
      </c>
      <c r="W320" s="39">
        <v>0</v>
      </c>
      <c r="X320" s="39">
        <v>0</v>
      </c>
      <c r="Y320" s="39">
        <v>0</v>
      </c>
      <c r="Z320" s="39">
        <v>0</v>
      </c>
      <c r="AA320" s="39">
        <v>0</v>
      </c>
    </row>
    <row r="321" spans="2:27" x14ac:dyDescent="0.2">
      <c r="B321" s="36" t="s">
        <v>78</v>
      </c>
      <c r="C321" s="36"/>
      <c r="D321" s="37"/>
      <c r="E321" s="37"/>
      <c r="F321" s="38" t="s">
        <v>22</v>
      </c>
      <c r="G321" s="44">
        <v>0</v>
      </c>
      <c r="H321" s="39">
        <v>0</v>
      </c>
      <c r="I321" s="39">
        <v>0</v>
      </c>
      <c r="J321" s="39">
        <v>0</v>
      </c>
      <c r="K321" s="39">
        <v>0</v>
      </c>
      <c r="L321" s="39">
        <v>0</v>
      </c>
      <c r="M321" s="39">
        <v>0</v>
      </c>
      <c r="N321" s="39">
        <v>0</v>
      </c>
      <c r="O321" s="39">
        <v>0</v>
      </c>
      <c r="P321" s="39">
        <v>0</v>
      </c>
      <c r="Q321" s="39">
        <v>0</v>
      </c>
      <c r="R321" s="39">
        <v>0</v>
      </c>
      <c r="S321" s="39">
        <v>0</v>
      </c>
      <c r="T321" s="39">
        <v>0</v>
      </c>
      <c r="U321" s="39">
        <v>0</v>
      </c>
      <c r="V321" s="39">
        <v>0</v>
      </c>
      <c r="W321" s="39">
        <v>0</v>
      </c>
      <c r="X321" s="39">
        <v>0</v>
      </c>
      <c r="Y321" s="39">
        <v>0</v>
      </c>
      <c r="Z321" s="39">
        <v>0</v>
      </c>
      <c r="AA321" s="39">
        <v>0</v>
      </c>
    </row>
    <row r="322" spans="2:27" x14ac:dyDescent="0.2">
      <c r="B322" s="36" t="s">
        <v>79</v>
      </c>
      <c r="C322" s="36"/>
      <c r="D322" s="37"/>
      <c r="E322" s="37"/>
      <c r="F322" s="38" t="s">
        <v>22</v>
      </c>
      <c r="G322" s="44">
        <v>0</v>
      </c>
      <c r="H322" s="39">
        <v>0</v>
      </c>
      <c r="I322" s="39">
        <v>0</v>
      </c>
      <c r="J322" s="39">
        <v>0</v>
      </c>
      <c r="K322" s="39">
        <v>0</v>
      </c>
      <c r="L322" s="39">
        <v>0</v>
      </c>
      <c r="M322" s="39">
        <v>0</v>
      </c>
      <c r="N322" s="39">
        <v>0</v>
      </c>
      <c r="O322" s="39">
        <v>0</v>
      </c>
      <c r="P322" s="39">
        <v>0</v>
      </c>
      <c r="Q322" s="39">
        <v>0</v>
      </c>
      <c r="R322" s="39">
        <v>0</v>
      </c>
      <c r="S322" s="39">
        <v>0</v>
      </c>
      <c r="T322" s="39">
        <v>0</v>
      </c>
      <c r="U322" s="39">
        <v>0</v>
      </c>
      <c r="V322" s="39">
        <v>0</v>
      </c>
      <c r="W322" s="39">
        <v>0</v>
      </c>
      <c r="X322" s="39">
        <v>0</v>
      </c>
      <c r="Y322" s="39">
        <v>0</v>
      </c>
      <c r="Z322" s="39">
        <v>0</v>
      </c>
      <c r="AA322" s="39">
        <v>0</v>
      </c>
    </row>
    <row r="323" spans="2:27" x14ac:dyDescent="0.2">
      <c r="B323" s="36" t="s">
        <v>80</v>
      </c>
      <c r="C323" s="36"/>
      <c r="D323" s="37"/>
      <c r="E323" s="37"/>
      <c r="F323" s="38" t="s">
        <v>22</v>
      </c>
      <c r="G323" s="44">
        <v>0</v>
      </c>
      <c r="H323" s="39">
        <v>0</v>
      </c>
      <c r="I323" s="39">
        <v>0</v>
      </c>
      <c r="J323" s="39">
        <v>0</v>
      </c>
      <c r="K323" s="39">
        <v>0</v>
      </c>
      <c r="L323" s="39">
        <v>0</v>
      </c>
      <c r="M323" s="39">
        <v>0</v>
      </c>
      <c r="N323" s="39">
        <v>0</v>
      </c>
      <c r="O323" s="39">
        <v>0</v>
      </c>
      <c r="P323" s="39">
        <v>0</v>
      </c>
      <c r="Q323" s="39">
        <v>0</v>
      </c>
      <c r="R323" s="39">
        <v>0</v>
      </c>
      <c r="S323" s="39">
        <v>0</v>
      </c>
      <c r="T323" s="39">
        <v>0</v>
      </c>
      <c r="U323" s="39">
        <v>0</v>
      </c>
      <c r="V323" s="39">
        <v>0</v>
      </c>
      <c r="W323" s="39">
        <v>0</v>
      </c>
      <c r="X323" s="39">
        <v>0</v>
      </c>
      <c r="Y323" s="39">
        <v>0</v>
      </c>
      <c r="Z323" s="39">
        <v>0</v>
      </c>
      <c r="AA323" s="39">
        <v>0</v>
      </c>
    </row>
    <row r="324" spans="2:27" x14ac:dyDescent="0.2">
      <c r="B324" s="36" t="s">
        <v>81</v>
      </c>
      <c r="C324" s="36"/>
      <c r="D324" s="37"/>
      <c r="E324" s="37"/>
      <c r="F324" s="38" t="s">
        <v>22</v>
      </c>
      <c r="G324" s="44">
        <v>0</v>
      </c>
      <c r="H324" s="39">
        <v>0</v>
      </c>
      <c r="I324" s="39">
        <v>0</v>
      </c>
      <c r="J324" s="39">
        <v>0</v>
      </c>
      <c r="K324" s="39">
        <v>0</v>
      </c>
      <c r="L324" s="39">
        <v>0</v>
      </c>
      <c r="M324" s="39">
        <v>0</v>
      </c>
      <c r="N324" s="39">
        <v>0</v>
      </c>
      <c r="O324" s="39">
        <v>0</v>
      </c>
      <c r="P324" s="39">
        <v>0</v>
      </c>
      <c r="Q324" s="39">
        <v>0</v>
      </c>
      <c r="R324" s="39">
        <v>0</v>
      </c>
      <c r="S324" s="39">
        <v>0</v>
      </c>
      <c r="T324" s="39">
        <v>0</v>
      </c>
      <c r="U324" s="39">
        <v>0</v>
      </c>
      <c r="V324" s="39">
        <v>0</v>
      </c>
      <c r="W324" s="39">
        <v>0</v>
      </c>
      <c r="X324" s="39">
        <v>0</v>
      </c>
      <c r="Y324" s="39">
        <v>0</v>
      </c>
      <c r="Z324" s="39">
        <v>0</v>
      </c>
      <c r="AA324" s="39">
        <v>0</v>
      </c>
    </row>
    <row r="325" spans="2:27" x14ac:dyDescent="0.2">
      <c r="B325" s="36" t="s">
        <v>82</v>
      </c>
      <c r="C325" s="36"/>
      <c r="D325" s="37"/>
      <c r="E325" s="37"/>
      <c r="F325" s="38" t="s">
        <v>22</v>
      </c>
      <c r="G325" s="44">
        <v>0</v>
      </c>
      <c r="H325" s="39">
        <v>0</v>
      </c>
      <c r="I325" s="39">
        <v>0</v>
      </c>
      <c r="J325" s="39">
        <v>0</v>
      </c>
      <c r="K325" s="39">
        <v>0</v>
      </c>
      <c r="L325" s="39">
        <v>0</v>
      </c>
      <c r="M325" s="39">
        <v>0</v>
      </c>
      <c r="N325" s="39">
        <v>0</v>
      </c>
      <c r="O325" s="39">
        <v>0</v>
      </c>
      <c r="P325" s="39">
        <v>0</v>
      </c>
      <c r="Q325" s="39">
        <v>0</v>
      </c>
      <c r="R325" s="39">
        <v>0</v>
      </c>
      <c r="S325" s="39">
        <v>0</v>
      </c>
      <c r="T325" s="39">
        <v>0</v>
      </c>
      <c r="U325" s="39">
        <v>0</v>
      </c>
      <c r="V325" s="39">
        <v>0</v>
      </c>
      <c r="W325" s="39">
        <v>0</v>
      </c>
      <c r="X325" s="39">
        <v>0</v>
      </c>
      <c r="Y325" s="39">
        <v>0</v>
      </c>
      <c r="Z325" s="39">
        <v>0</v>
      </c>
      <c r="AA325" s="39">
        <v>0</v>
      </c>
    </row>
    <row r="326" spans="2:27" x14ac:dyDescent="0.2">
      <c r="B326" s="36" t="s">
        <v>83</v>
      </c>
      <c r="C326" s="36"/>
      <c r="D326" s="37"/>
      <c r="E326" s="37"/>
      <c r="F326" s="38" t="s">
        <v>22</v>
      </c>
      <c r="G326" s="44">
        <v>0</v>
      </c>
      <c r="H326" s="39">
        <v>0</v>
      </c>
      <c r="I326" s="39">
        <v>0</v>
      </c>
      <c r="J326" s="39">
        <v>0</v>
      </c>
      <c r="K326" s="39">
        <v>0</v>
      </c>
      <c r="L326" s="39">
        <v>0</v>
      </c>
      <c r="M326" s="39">
        <v>0</v>
      </c>
      <c r="N326" s="39">
        <v>0</v>
      </c>
      <c r="O326" s="39">
        <v>0</v>
      </c>
      <c r="P326" s="39">
        <v>0</v>
      </c>
      <c r="Q326" s="39">
        <v>0</v>
      </c>
      <c r="R326" s="39">
        <v>0</v>
      </c>
      <c r="S326" s="39">
        <v>0</v>
      </c>
      <c r="T326" s="39">
        <v>0</v>
      </c>
      <c r="U326" s="39">
        <v>0</v>
      </c>
      <c r="V326" s="39">
        <v>0</v>
      </c>
      <c r="W326" s="39">
        <v>0</v>
      </c>
      <c r="X326" s="39">
        <v>0</v>
      </c>
      <c r="Y326" s="39">
        <v>0</v>
      </c>
      <c r="Z326" s="39">
        <v>0</v>
      </c>
      <c r="AA326" s="39">
        <v>0</v>
      </c>
    </row>
    <row r="327" spans="2:27" x14ac:dyDescent="0.2">
      <c r="B327" s="36" t="s">
        <v>84</v>
      </c>
      <c r="C327" s="36"/>
      <c r="D327" s="37"/>
      <c r="E327" s="37"/>
      <c r="F327" s="38" t="s">
        <v>22</v>
      </c>
      <c r="G327" s="44">
        <v>0</v>
      </c>
      <c r="H327" s="39">
        <v>0</v>
      </c>
      <c r="I327" s="39">
        <v>0</v>
      </c>
      <c r="J327" s="39">
        <v>0</v>
      </c>
      <c r="K327" s="39">
        <v>0</v>
      </c>
      <c r="L327" s="39">
        <v>0</v>
      </c>
      <c r="M327" s="39">
        <v>0</v>
      </c>
      <c r="N327" s="39">
        <v>0</v>
      </c>
      <c r="O327" s="39">
        <v>0</v>
      </c>
      <c r="P327" s="39">
        <v>0</v>
      </c>
      <c r="Q327" s="39">
        <v>0</v>
      </c>
      <c r="R327" s="39">
        <v>0</v>
      </c>
      <c r="S327" s="39">
        <v>0</v>
      </c>
      <c r="T327" s="39">
        <v>0</v>
      </c>
      <c r="U327" s="39">
        <v>0</v>
      </c>
      <c r="V327" s="39">
        <v>0</v>
      </c>
      <c r="W327" s="39">
        <v>0</v>
      </c>
      <c r="X327" s="39">
        <v>0</v>
      </c>
      <c r="Y327" s="39">
        <v>0</v>
      </c>
      <c r="Z327" s="39">
        <v>0</v>
      </c>
      <c r="AA327" s="39">
        <v>0</v>
      </c>
    </row>
    <row r="328" spans="2:27" x14ac:dyDescent="0.2">
      <c r="B328" s="36" t="s">
        <v>85</v>
      </c>
      <c r="C328" s="36"/>
      <c r="D328" s="37"/>
      <c r="E328" s="37"/>
      <c r="F328" s="38" t="s">
        <v>22</v>
      </c>
      <c r="G328" s="44">
        <v>0</v>
      </c>
      <c r="H328" s="39">
        <v>0</v>
      </c>
      <c r="I328" s="39">
        <v>0</v>
      </c>
      <c r="J328" s="39">
        <v>0</v>
      </c>
      <c r="K328" s="39">
        <v>0</v>
      </c>
      <c r="L328" s="39">
        <v>0</v>
      </c>
      <c r="M328" s="39">
        <v>0</v>
      </c>
      <c r="N328" s="39">
        <v>0</v>
      </c>
      <c r="O328" s="39">
        <v>0</v>
      </c>
      <c r="P328" s="39">
        <v>0</v>
      </c>
      <c r="Q328" s="39">
        <v>0</v>
      </c>
      <c r="R328" s="39">
        <v>0</v>
      </c>
      <c r="S328" s="39">
        <v>0</v>
      </c>
      <c r="T328" s="39">
        <v>0</v>
      </c>
      <c r="U328" s="39">
        <v>0</v>
      </c>
      <c r="V328" s="39">
        <v>0</v>
      </c>
      <c r="W328" s="39">
        <v>0</v>
      </c>
      <c r="X328" s="39">
        <v>0</v>
      </c>
      <c r="Y328" s="39">
        <v>0</v>
      </c>
      <c r="Z328" s="39">
        <v>0</v>
      </c>
      <c r="AA328" s="39">
        <v>0</v>
      </c>
    </row>
    <row r="329" spans="2:27" x14ac:dyDescent="0.2">
      <c r="B329" s="36" t="s">
        <v>101</v>
      </c>
      <c r="C329" s="36"/>
      <c r="D329" s="37"/>
      <c r="E329" s="37"/>
      <c r="F329" s="38" t="s">
        <v>22</v>
      </c>
      <c r="G329" s="44"/>
      <c r="H329" s="39" t="s">
        <v>179</v>
      </c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</row>
    <row r="330" spans="2:27" x14ac:dyDescent="0.2">
      <c r="B330" s="36" t="s">
        <v>102</v>
      </c>
      <c r="C330" s="36"/>
      <c r="D330" s="37"/>
      <c r="E330" s="37"/>
      <c r="F330" s="38" t="s">
        <v>22</v>
      </c>
      <c r="G330" s="44"/>
      <c r="H330" s="39" t="s">
        <v>179</v>
      </c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FE64BC-ACB3-4DE7-9272-D791D78B32DD}">
  <sheetPr>
    <tabColor theme="9"/>
  </sheetPr>
  <dimension ref="A2:Z202"/>
  <sheetViews>
    <sheetView showGridLines="0" topLeftCell="A118" zoomScale="60" zoomScaleNormal="60" workbookViewId="0">
      <selection activeCell="K52" sqref="K52"/>
    </sheetView>
  </sheetViews>
  <sheetFormatPr defaultRowHeight="14.25" x14ac:dyDescent="0.2"/>
  <cols>
    <col min="1" max="1" width="12.75" customWidth="1"/>
    <col min="2" max="2" width="12.875" customWidth="1"/>
    <col min="6" max="6" width="12.625" style="42" customWidth="1"/>
    <col min="7" max="7" width="11.375" customWidth="1"/>
    <col min="8" max="8" width="11.25" customWidth="1"/>
    <col min="9" max="9" width="11.75" customWidth="1"/>
    <col min="10" max="10" width="12.625" customWidth="1"/>
    <col min="11" max="11" width="10.5" customWidth="1"/>
    <col min="12" max="12" width="11.625" customWidth="1"/>
    <col min="13" max="26" width="10.5" customWidth="1"/>
  </cols>
  <sheetData>
    <row r="2" spans="2:26" ht="19.5" x14ac:dyDescent="0.3">
      <c r="B2" s="27" t="s">
        <v>50</v>
      </c>
      <c r="C2" s="27" t="s">
        <v>40</v>
      </c>
      <c r="D2" s="27"/>
      <c r="E2" s="1"/>
      <c r="F2" s="4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4" spans="2:26" ht="15" x14ac:dyDescent="0.25">
      <c r="B4" s="31" t="s">
        <v>40</v>
      </c>
      <c r="C4" s="9"/>
      <c r="D4" s="9"/>
      <c r="E4" s="32"/>
      <c r="F4" s="43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</row>
    <row r="5" spans="2:26" ht="15" x14ac:dyDescent="0.25">
      <c r="B5" s="33" t="s">
        <v>21</v>
      </c>
      <c r="C5" s="33"/>
      <c r="D5" s="33"/>
      <c r="E5" s="34" t="s">
        <v>13</v>
      </c>
      <c r="F5" s="35" t="s">
        <v>41</v>
      </c>
      <c r="G5" s="35">
        <v>2022</v>
      </c>
      <c r="H5" s="35">
        <v>2023</v>
      </c>
      <c r="I5" s="35">
        <v>2024</v>
      </c>
      <c r="J5" s="35">
        <v>2025</v>
      </c>
      <c r="K5" s="35">
        <v>2026</v>
      </c>
      <c r="L5" s="35">
        <v>2027</v>
      </c>
      <c r="M5" s="35">
        <v>2028</v>
      </c>
      <c r="N5" s="35">
        <v>2029</v>
      </c>
      <c r="O5" s="35">
        <v>2030</v>
      </c>
      <c r="P5" s="35">
        <v>2031</v>
      </c>
      <c r="Q5" s="35">
        <v>2032</v>
      </c>
      <c r="R5" s="35">
        <v>2033</v>
      </c>
      <c r="S5" s="35">
        <v>2034</v>
      </c>
      <c r="T5" s="35">
        <v>2035</v>
      </c>
      <c r="U5" s="35">
        <v>2036</v>
      </c>
      <c r="V5" s="35">
        <v>2037</v>
      </c>
      <c r="W5" s="35">
        <v>2038</v>
      </c>
      <c r="X5" s="35">
        <v>2039</v>
      </c>
      <c r="Y5" s="35">
        <v>2040</v>
      </c>
      <c r="Z5" s="35">
        <v>2041</v>
      </c>
    </row>
    <row r="6" spans="2:26" x14ac:dyDescent="0.2">
      <c r="B6" s="36" t="s">
        <v>77</v>
      </c>
      <c r="C6" s="37"/>
      <c r="D6" s="37"/>
      <c r="E6" s="38" t="s">
        <v>22</v>
      </c>
      <c r="F6" s="192">
        <v>109406443.85863279</v>
      </c>
      <c r="G6" s="193">
        <v>0</v>
      </c>
      <c r="H6" s="193">
        <v>-3069665.1845422983</v>
      </c>
      <c r="I6" s="193">
        <v>-12581365.382055147</v>
      </c>
      <c r="J6" s="193">
        <v>-66100394.967046306</v>
      </c>
      <c r="K6" s="193">
        <v>-60888614.692346796</v>
      </c>
      <c r="L6" s="193">
        <v>-44610450.838354737</v>
      </c>
      <c r="M6" s="193">
        <v>81027199.139073923</v>
      </c>
      <c r="N6" s="193">
        <v>238306266.21499026</v>
      </c>
      <c r="O6" s="193">
        <v>-4392005.0868874993</v>
      </c>
      <c r="P6" s="193">
        <v>-4392005.0868874993</v>
      </c>
      <c r="Q6" s="193">
        <v>-4392005.0868874993</v>
      </c>
      <c r="R6" s="193">
        <v>-4392005.0868874993</v>
      </c>
      <c r="S6" s="193">
        <v>-4392005.0868874993</v>
      </c>
      <c r="T6" s="193">
        <v>-4392005.0868874993</v>
      </c>
      <c r="U6" s="193">
        <v>-4392005.0868874993</v>
      </c>
      <c r="V6" s="193">
        <v>-4392005.0868874993</v>
      </c>
      <c r="W6" s="193">
        <v>-4392005.0868874993</v>
      </c>
      <c r="X6" s="193">
        <v>-4392005.0868874993</v>
      </c>
      <c r="Y6" s="193">
        <v>-4392005.0868874993</v>
      </c>
      <c r="Z6" s="193">
        <v>126560111.76115713</v>
      </c>
    </row>
    <row r="7" spans="2:26" x14ac:dyDescent="0.2">
      <c r="B7" s="36" t="s">
        <v>78</v>
      </c>
      <c r="C7" s="37"/>
      <c r="D7" s="37"/>
      <c r="E7" s="38" t="s">
        <v>22</v>
      </c>
      <c r="F7" s="192">
        <v>337694798.35977101</v>
      </c>
      <c r="G7" s="193">
        <v>0</v>
      </c>
      <c r="H7" s="193">
        <v>-2493880.8310121382</v>
      </c>
      <c r="I7" s="193">
        <v>-13805201.180785976</v>
      </c>
      <c r="J7" s="193">
        <v>-70056228.599238306</v>
      </c>
      <c r="K7" s="193">
        <v>-29049251.807044677</v>
      </c>
      <c r="L7" s="193">
        <v>147930103.6844582</v>
      </c>
      <c r="M7" s="193">
        <v>152831501.70871866</v>
      </c>
      <c r="N7" s="193">
        <v>212594061.47454232</v>
      </c>
      <c r="O7" s="193">
        <v>-3486301.7007999998</v>
      </c>
      <c r="P7" s="193">
        <v>-3486301.7007999998</v>
      </c>
      <c r="Q7" s="193">
        <v>-3486301.7007999998</v>
      </c>
      <c r="R7" s="193">
        <v>-3486301.7007999998</v>
      </c>
      <c r="S7" s="193">
        <v>-3486301.7007999998</v>
      </c>
      <c r="T7" s="193">
        <v>-3486301.7007999998</v>
      </c>
      <c r="U7" s="193">
        <v>-3486301.7007999998</v>
      </c>
      <c r="V7" s="193">
        <v>-3486301.7007999998</v>
      </c>
      <c r="W7" s="193">
        <v>-3486301.7007999998</v>
      </c>
      <c r="X7" s="193">
        <v>-3486301.7007999998</v>
      </c>
      <c r="Y7" s="193">
        <v>-3486301.7007999998</v>
      </c>
      <c r="Z7" s="193">
        <v>138661583.98905712</v>
      </c>
    </row>
    <row r="8" spans="2:26" x14ac:dyDescent="0.2">
      <c r="B8" s="36" t="s">
        <v>79</v>
      </c>
      <c r="C8" s="37"/>
      <c r="D8" s="37"/>
      <c r="E8" s="38" t="s">
        <v>22</v>
      </c>
      <c r="F8" s="192">
        <v>118174025.01450318</v>
      </c>
      <c r="G8" s="193">
        <v>0</v>
      </c>
      <c r="H8" s="193">
        <v>-1204301.9723382455</v>
      </c>
      <c r="I8" s="193">
        <v>-4390462.7647207854</v>
      </c>
      <c r="J8" s="193">
        <v>-20541286.543684628</v>
      </c>
      <c r="K8" s="193">
        <v>-28553076.382031344</v>
      </c>
      <c r="L8" s="193">
        <v>-70323894.449160203</v>
      </c>
      <c r="M8" s="193">
        <v>16176387.676355198</v>
      </c>
      <c r="N8" s="193">
        <v>240098165.92397982</v>
      </c>
      <c r="O8" s="193">
        <v>-2600105.4776125001</v>
      </c>
      <c r="P8" s="193">
        <v>-2600105.4776125001</v>
      </c>
      <c r="Q8" s="193">
        <v>-2600105.4776125001</v>
      </c>
      <c r="R8" s="193">
        <v>-2600105.4776125001</v>
      </c>
      <c r="S8" s="193">
        <v>-2600105.4776125001</v>
      </c>
      <c r="T8" s="193">
        <v>-2600105.4776125001</v>
      </c>
      <c r="U8" s="193">
        <v>-2600105.4776125001</v>
      </c>
      <c r="V8" s="193">
        <v>-2600105.4776125001</v>
      </c>
      <c r="W8" s="193">
        <v>-2600105.4776125001</v>
      </c>
      <c r="X8" s="193">
        <v>-2600105.4776125001</v>
      </c>
      <c r="Y8" s="193">
        <v>-2600105.4776125001</v>
      </c>
      <c r="Z8" s="193">
        <v>104285567.37520537</v>
      </c>
    </row>
    <row r="9" spans="2:26" x14ac:dyDescent="0.2">
      <c r="B9" s="36" t="s">
        <v>80</v>
      </c>
      <c r="C9" s="37"/>
      <c r="D9" s="37"/>
      <c r="E9" s="38" t="s">
        <v>22</v>
      </c>
      <c r="F9" s="192">
        <v>186456499.98516065</v>
      </c>
      <c r="G9" s="193">
        <v>0</v>
      </c>
      <c r="H9" s="193">
        <v>-1049562.1207527197</v>
      </c>
      <c r="I9" s="193">
        <v>-4235487.7119424632</v>
      </c>
      <c r="J9" s="193">
        <v>-20029025.716734555</v>
      </c>
      <c r="K9" s="193">
        <v>-26707771.699917559</v>
      </c>
      <c r="L9" s="193">
        <v>-68145929.246862128</v>
      </c>
      <c r="M9" s="193">
        <v>99488265.646395624</v>
      </c>
      <c r="N9" s="193">
        <v>240504082.31730959</v>
      </c>
      <c r="O9" s="193">
        <v>-2194189.0842826879</v>
      </c>
      <c r="P9" s="193">
        <v>-2151123.8866288131</v>
      </c>
      <c r="Q9" s="193">
        <v>-2151123.8866288131</v>
      </c>
      <c r="R9" s="193">
        <v>-2151123.8866288131</v>
      </c>
      <c r="S9" s="193">
        <v>-2151123.8866288131</v>
      </c>
      <c r="T9" s="193">
        <v>-2151123.8866288131</v>
      </c>
      <c r="U9" s="193">
        <v>-2072171.0242633761</v>
      </c>
      <c r="V9" s="193">
        <v>-2072171.0242633761</v>
      </c>
      <c r="W9" s="193">
        <v>-2072171.0242633761</v>
      </c>
      <c r="X9" s="193">
        <v>-2072171.0242633761</v>
      </c>
      <c r="Y9" s="193">
        <v>-2072171.0242633761</v>
      </c>
      <c r="Z9" s="193">
        <v>94420542.820863679</v>
      </c>
    </row>
    <row r="10" spans="2:26" x14ac:dyDescent="0.2">
      <c r="B10" s="36" t="s">
        <v>81</v>
      </c>
      <c r="C10" s="37"/>
      <c r="D10" s="37"/>
      <c r="E10" s="38" t="s">
        <v>22</v>
      </c>
      <c r="F10" s="192">
        <v>185702070.74575409</v>
      </c>
      <c r="G10" s="193">
        <v>0</v>
      </c>
      <c r="H10" s="193">
        <v>-1078910.3207613884</v>
      </c>
      <c r="I10" s="193">
        <v>-5677225.3234743271</v>
      </c>
      <c r="J10" s="193">
        <v>-24194685.702596176</v>
      </c>
      <c r="K10" s="193">
        <v>-35661171.06629049</v>
      </c>
      <c r="L10" s="193">
        <v>-83631410.44719018</v>
      </c>
      <c r="M10" s="193">
        <v>105968425.05486499</v>
      </c>
      <c r="N10" s="193">
        <v>247589767.06545481</v>
      </c>
      <c r="O10" s="193">
        <v>-2726383.6436374998</v>
      </c>
      <c r="P10" s="193">
        <v>-2726383.6436374998</v>
      </c>
      <c r="Q10" s="193">
        <v>-2726383.6436374998</v>
      </c>
      <c r="R10" s="193">
        <v>-2726383.6436374998</v>
      </c>
      <c r="S10" s="193">
        <v>-2726383.6436374998</v>
      </c>
      <c r="T10" s="193">
        <v>-2726383.6436374998</v>
      </c>
      <c r="U10" s="193">
        <v>-2726383.6436374998</v>
      </c>
      <c r="V10" s="193">
        <v>-2726383.6436374998</v>
      </c>
      <c r="W10" s="193">
        <v>-2726383.6436374998</v>
      </c>
      <c r="X10" s="193">
        <v>-2726383.6436374998</v>
      </c>
      <c r="Y10" s="193">
        <v>-2726383.6436374998</v>
      </c>
      <c r="Z10" s="193">
        <v>133572740.45728751</v>
      </c>
    </row>
    <row r="11" spans="2:26" x14ac:dyDescent="0.2">
      <c r="B11" s="36" t="s">
        <v>82</v>
      </c>
      <c r="C11" s="37"/>
      <c r="D11" s="37"/>
      <c r="E11" s="38" t="s">
        <v>22</v>
      </c>
      <c r="F11" s="192">
        <v>63899154.885173082</v>
      </c>
      <c r="G11" s="193">
        <v>0</v>
      </c>
      <c r="H11" s="193">
        <v>-1296565.2194311903</v>
      </c>
      <c r="I11" s="193">
        <v>-4828293.4191428004</v>
      </c>
      <c r="J11" s="193">
        <v>-24624256.679831233</v>
      </c>
      <c r="K11" s="193">
        <v>-41489420.217523396</v>
      </c>
      <c r="L11" s="193">
        <v>-154670988.5997892</v>
      </c>
      <c r="M11" s="193">
        <v>32518316.811162837</v>
      </c>
      <c r="N11" s="193">
        <v>238500397.93777978</v>
      </c>
      <c r="O11" s="193">
        <v>-4197873.4638125002</v>
      </c>
      <c r="P11" s="193">
        <v>-4197873.4638125002</v>
      </c>
      <c r="Q11" s="193">
        <v>-4197873.4638125002</v>
      </c>
      <c r="R11" s="193">
        <v>-4197873.4638125002</v>
      </c>
      <c r="S11" s="193">
        <v>-4197873.4638125002</v>
      </c>
      <c r="T11" s="193">
        <v>-4197873.4638125002</v>
      </c>
      <c r="U11" s="193">
        <v>-4197873.4638125002</v>
      </c>
      <c r="V11" s="193">
        <v>-4197873.4638125002</v>
      </c>
      <c r="W11" s="193">
        <v>-4197873.4638125002</v>
      </c>
      <c r="X11" s="193">
        <v>-4197873.4638125002</v>
      </c>
      <c r="Y11" s="193">
        <v>-4197873.4638125002</v>
      </c>
      <c r="Z11" s="193">
        <v>164857138.3370125</v>
      </c>
    </row>
    <row r="12" spans="2:26" x14ac:dyDescent="0.2">
      <c r="B12" s="36" t="s">
        <v>83</v>
      </c>
      <c r="C12" s="37"/>
      <c r="D12" s="37"/>
      <c r="E12" s="38" t="s">
        <v>22</v>
      </c>
      <c r="F12" s="192">
        <v>410313981.96070105</v>
      </c>
      <c r="G12" s="193">
        <v>0</v>
      </c>
      <c r="H12" s="193">
        <v>-1799833.106268147</v>
      </c>
      <c r="I12" s="193">
        <v>-6359817.6451141257</v>
      </c>
      <c r="J12" s="193">
        <v>-27926311.332145832</v>
      </c>
      <c r="K12" s="193">
        <v>-32687105.929112136</v>
      </c>
      <c r="L12" s="193">
        <v>158830898.92368358</v>
      </c>
      <c r="M12" s="193">
        <v>175481735.08132347</v>
      </c>
      <c r="N12" s="193">
        <v>239868221.15964711</v>
      </c>
      <c r="O12" s="193">
        <v>-2830050.241945188</v>
      </c>
      <c r="P12" s="193">
        <v>-2786985.0442913128</v>
      </c>
      <c r="Q12" s="193">
        <v>-2786985.0442913128</v>
      </c>
      <c r="R12" s="193">
        <v>-2786985.0442913128</v>
      </c>
      <c r="S12" s="193">
        <v>-2786985.0442913128</v>
      </c>
      <c r="T12" s="193">
        <v>-2786985.0442913128</v>
      </c>
      <c r="U12" s="193">
        <v>-2708032.1819258761</v>
      </c>
      <c r="V12" s="193">
        <v>-2708032.1819258761</v>
      </c>
      <c r="W12" s="193">
        <v>-2708032.1819258761</v>
      </c>
      <c r="X12" s="193">
        <v>-2708032.1819258761</v>
      </c>
      <c r="Y12" s="193">
        <v>-2708032.1819258761</v>
      </c>
      <c r="Z12" s="193">
        <v>93355002.527276173</v>
      </c>
    </row>
    <row r="13" spans="2:26" x14ac:dyDescent="0.2">
      <c r="B13" s="36" t="s">
        <v>84</v>
      </c>
      <c r="C13" s="37"/>
      <c r="D13" s="37"/>
      <c r="E13" s="38" t="s">
        <v>22</v>
      </c>
      <c r="F13" s="192">
        <v>368223338.98170173</v>
      </c>
      <c r="G13" s="193">
        <v>0</v>
      </c>
      <c r="H13" s="193">
        <v>-1799833.106268147</v>
      </c>
      <c r="I13" s="193">
        <v>-6359817.6451141257</v>
      </c>
      <c r="J13" s="193">
        <v>-27926311.332145832</v>
      </c>
      <c r="K13" s="193">
        <v>-35241512.866612136</v>
      </c>
      <c r="L13" s="193">
        <v>143052509.23618358</v>
      </c>
      <c r="M13" s="193">
        <v>140037081.33132347</v>
      </c>
      <c r="N13" s="193">
        <v>246703310.40964711</v>
      </c>
      <c r="O13" s="193">
        <v>-3768897.4644451877</v>
      </c>
      <c r="P13" s="193">
        <v>-3725832.266791313</v>
      </c>
      <c r="Q13" s="193">
        <v>-3725832.266791313</v>
      </c>
      <c r="R13" s="193">
        <v>-3725832.266791313</v>
      </c>
      <c r="S13" s="193">
        <v>-3725832.266791313</v>
      </c>
      <c r="T13" s="193">
        <v>-3725832.266791313</v>
      </c>
      <c r="U13" s="193">
        <v>-3646879.4044258762</v>
      </c>
      <c r="V13" s="193">
        <v>-3646879.4044258762</v>
      </c>
      <c r="W13" s="193">
        <v>-3646879.4044258762</v>
      </c>
      <c r="X13" s="193">
        <v>-3646879.4044258762</v>
      </c>
      <c r="Y13" s="193">
        <v>-3646879.4044258762</v>
      </c>
      <c r="Z13" s="193">
        <v>95046137.123526201</v>
      </c>
    </row>
    <row r="14" spans="2:26" x14ac:dyDescent="0.2">
      <c r="B14" s="36" t="s">
        <v>85</v>
      </c>
      <c r="C14" s="37"/>
      <c r="D14" s="37"/>
      <c r="E14" s="38" t="s">
        <v>22</v>
      </c>
      <c r="F14" s="192">
        <v>397824329.6472944</v>
      </c>
      <c r="G14" s="193">
        <v>0</v>
      </c>
      <c r="H14" s="193">
        <v>-1619195.7017135145</v>
      </c>
      <c r="I14" s="193">
        <v>-7344938.3786114417</v>
      </c>
      <c r="J14" s="193">
        <v>-23656626.75439284</v>
      </c>
      <c r="K14" s="193">
        <v>-39489351.615764402</v>
      </c>
      <c r="L14" s="193">
        <v>155732211.4488005</v>
      </c>
      <c r="M14" s="193">
        <v>142393054.72306097</v>
      </c>
      <c r="N14" s="193">
        <v>247359822.30138457</v>
      </c>
      <c r="O14" s="193">
        <v>-2956328.4077076875</v>
      </c>
      <c r="P14" s="193">
        <v>-2913263.2100538127</v>
      </c>
      <c r="Q14" s="193">
        <v>-2913263.2100538127</v>
      </c>
      <c r="R14" s="193">
        <v>-2913263.2100538127</v>
      </c>
      <c r="S14" s="193">
        <v>-2913263.2100538127</v>
      </c>
      <c r="T14" s="193">
        <v>-2913263.2100538127</v>
      </c>
      <c r="U14" s="193">
        <v>-2834310.347688376</v>
      </c>
      <c r="V14" s="193">
        <v>-2834310.347688376</v>
      </c>
      <c r="W14" s="193">
        <v>-2834310.347688376</v>
      </c>
      <c r="X14" s="193">
        <v>-2834310.347688376</v>
      </c>
      <c r="Y14" s="193">
        <v>-2834310.347688376</v>
      </c>
      <c r="Z14" s="193">
        <v>123393852.14113869</v>
      </c>
    </row>
    <row r="15" spans="2:26" s="91" customFormat="1" x14ac:dyDescent="0.2">
      <c r="B15" s="36" t="s">
        <v>101</v>
      </c>
      <c r="C15" s="37"/>
      <c r="D15" s="37"/>
      <c r="E15" s="38" t="s">
        <v>22</v>
      </c>
      <c r="F15" s="192">
        <v>507163018.51120365</v>
      </c>
      <c r="G15" s="193" t="s">
        <v>179</v>
      </c>
      <c r="H15" s="193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3"/>
      <c r="Y15" s="193"/>
      <c r="Z15" s="193"/>
    </row>
    <row r="16" spans="2:26" s="91" customFormat="1" x14ac:dyDescent="0.2">
      <c r="B16" s="36" t="s">
        <v>102</v>
      </c>
      <c r="C16" s="37"/>
      <c r="D16" s="37"/>
      <c r="E16" s="38" t="s">
        <v>22</v>
      </c>
      <c r="F16" s="192">
        <v>539983166.67108667</v>
      </c>
      <c r="G16" s="193" t="s">
        <v>179</v>
      </c>
      <c r="H16" s="193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3"/>
      <c r="Y16" s="193"/>
      <c r="Z16" s="193"/>
    </row>
    <row r="19" spans="1:26" ht="19.5" x14ac:dyDescent="0.3">
      <c r="B19" s="27" t="s">
        <v>50</v>
      </c>
      <c r="C19" s="27" t="s">
        <v>42</v>
      </c>
      <c r="D19" s="27"/>
      <c r="E19" s="1"/>
      <c r="F19" s="4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1" spans="1:26" ht="15" x14ac:dyDescent="0.25">
      <c r="B21" s="31" t="s">
        <v>46</v>
      </c>
      <c r="C21" s="9"/>
      <c r="D21" s="9"/>
      <c r="E21" s="32"/>
      <c r="F21" s="43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  <row r="22" spans="1:26" ht="15" x14ac:dyDescent="0.25">
      <c r="B22" s="33" t="s">
        <v>21</v>
      </c>
      <c r="C22" s="33"/>
      <c r="D22" s="33"/>
      <c r="E22" s="34" t="s">
        <v>13</v>
      </c>
      <c r="F22" s="35" t="s">
        <v>41</v>
      </c>
      <c r="G22" s="35">
        <v>2022</v>
      </c>
      <c r="H22" s="35">
        <v>2023</v>
      </c>
      <c r="I22" s="35">
        <v>2024</v>
      </c>
      <c r="J22" s="35">
        <v>2025</v>
      </c>
      <c r="K22" s="35">
        <v>2026</v>
      </c>
      <c r="L22" s="35">
        <v>2027</v>
      </c>
      <c r="M22" s="35">
        <v>2028</v>
      </c>
      <c r="N22" s="35">
        <v>2029</v>
      </c>
      <c r="O22" s="35">
        <v>2030</v>
      </c>
      <c r="P22" s="35">
        <v>2031</v>
      </c>
      <c r="Q22" s="35">
        <v>2032</v>
      </c>
      <c r="R22" s="35">
        <v>2033</v>
      </c>
      <c r="S22" s="35">
        <v>2034</v>
      </c>
      <c r="T22" s="35">
        <v>2035</v>
      </c>
      <c r="U22" s="35">
        <v>2036</v>
      </c>
      <c r="V22" s="35">
        <v>2037</v>
      </c>
      <c r="W22" s="35">
        <v>2038</v>
      </c>
      <c r="X22" s="35">
        <v>2039</v>
      </c>
      <c r="Y22" s="35">
        <v>2040</v>
      </c>
      <c r="Z22" s="35">
        <v>2041</v>
      </c>
    </row>
    <row r="23" spans="1:26" x14ac:dyDescent="0.2">
      <c r="A23" s="28"/>
      <c r="B23" s="36" t="s">
        <v>77</v>
      </c>
      <c r="C23" s="37"/>
      <c r="D23" s="37"/>
      <c r="E23" s="38" t="s">
        <v>22</v>
      </c>
      <c r="F23" s="44">
        <v>-127213705.30995609</v>
      </c>
      <c r="G23" s="39">
        <v>0</v>
      </c>
      <c r="H23" s="39">
        <v>-3069665.1845422983</v>
      </c>
      <c r="I23" s="39">
        <v>-12581365.382055147</v>
      </c>
      <c r="J23" s="39">
        <v>-66100394.967046306</v>
      </c>
      <c r="K23" s="39">
        <v>-67324797.126765698</v>
      </c>
      <c r="L23" s="39">
        <v>-51485374.015220821</v>
      </c>
      <c r="M23" s="39">
        <v>-11032672.625067718</v>
      </c>
      <c r="N23" s="39">
        <v>-8005985.0436770013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130952116.84804463</v>
      </c>
    </row>
    <row r="24" spans="1:26" x14ac:dyDescent="0.2">
      <c r="A24" s="28"/>
      <c r="B24" s="36" t="s">
        <v>78</v>
      </c>
      <c r="C24" s="37"/>
      <c r="D24" s="37"/>
      <c r="E24" s="38" t="s">
        <v>22</v>
      </c>
      <c r="F24" s="44">
        <v>-114308251.14001597</v>
      </c>
      <c r="G24" s="39">
        <v>0</v>
      </c>
      <c r="H24" s="39">
        <v>-2493880.8310121382</v>
      </c>
      <c r="I24" s="39">
        <v>-13805201.180785976</v>
      </c>
      <c r="J24" s="39">
        <v>-70056228.599238306</v>
      </c>
      <c r="K24" s="39">
        <v>-35485434.241463572</v>
      </c>
      <c r="L24" s="39">
        <v>-28195802.25</v>
      </c>
      <c r="M24" s="39">
        <v>-27923456.6875</v>
      </c>
      <c r="N24" s="39">
        <v>-35762581.25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142147885.68985713</v>
      </c>
    </row>
    <row r="25" spans="1:26" x14ac:dyDescent="0.2">
      <c r="A25" s="28"/>
      <c r="B25" s="36" t="s">
        <v>79</v>
      </c>
      <c r="C25" s="37"/>
      <c r="D25" s="37"/>
      <c r="E25" s="38" t="s">
        <v>22</v>
      </c>
      <c r="F25" s="44">
        <v>-81778552.46807529</v>
      </c>
      <c r="G25" s="39">
        <v>0</v>
      </c>
      <c r="H25" s="39">
        <v>-1204301.9723382455</v>
      </c>
      <c r="I25" s="39">
        <v>-4390462.7647207854</v>
      </c>
      <c r="J25" s="39">
        <v>-20541286.543684628</v>
      </c>
      <c r="K25" s="39">
        <v>-28389632.787431344</v>
      </c>
      <c r="L25" s="39">
        <v>-70160450.854560196</v>
      </c>
      <c r="M25" s="39">
        <v>-24613154.020389806</v>
      </c>
      <c r="N25" s="39">
        <v>-8005984.9375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106885672.85281786</v>
      </c>
    </row>
    <row r="26" spans="1:26" x14ac:dyDescent="0.2">
      <c r="A26" s="28"/>
      <c r="B26" s="36" t="s">
        <v>80</v>
      </c>
      <c r="C26" s="37"/>
      <c r="D26" s="37"/>
      <c r="E26" s="38" t="s">
        <v>22</v>
      </c>
      <c r="F26" s="44">
        <v>-71032031.605052873</v>
      </c>
      <c r="G26" s="39">
        <v>0</v>
      </c>
      <c r="H26" s="39">
        <v>-1049562.1207527197</v>
      </c>
      <c r="I26" s="39">
        <v>-4235487.7119424632</v>
      </c>
      <c r="J26" s="39">
        <v>-20029025.716734555</v>
      </c>
      <c r="K26" s="39">
        <v>-26544328.105317559</v>
      </c>
      <c r="L26" s="39">
        <v>-67982485.652262121</v>
      </c>
      <c r="M26" s="39">
        <v>-9521456.61674059</v>
      </c>
      <c r="N26" s="39">
        <v>-8005984.9375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96284565.389800012</v>
      </c>
    </row>
    <row r="27" spans="1:26" x14ac:dyDescent="0.2">
      <c r="A27" s="28"/>
      <c r="B27" s="36" t="s">
        <v>81</v>
      </c>
      <c r="C27" s="37"/>
      <c r="D27" s="37"/>
      <c r="E27" s="38" t="s">
        <v>22</v>
      </c>
      <c r="F27" s="44">
        <v>-95869128.00236769</v>
      </c>
      <c r="G27" s="39">
        <v>0</v>
      </c>
      <c r="H27" s="39">
        <v>-1078910.3207613884</v>
      </c>
      <c r="I27" s="39">
        <v>-5677225.3234743271</v>
      </c>
      <c r="J27" s="39">
        <v>-24194685.702596176</v>
      </c>
      <c r="K27" s="39">
        <v>-35497727.471690483</v>
      </c>
      <c r="L27" s="39">
        <v>-83467966.852590173</v>
      </c>
      <c r="M27" s="39">
        <v>-39433359.135762453</v>
      </c>
      <c r="N27" s="39">
        <v>-1040557.375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136299124.100925</v>
      </c>
    </row>
    <row r="28" spans="1:26" x14ac:dyDescent="0.2">
      <c r="A28" s="28"/>
      <c r="B28" s="36" t="s">
        <v>82</v>
      </c>
      <c r="C28" s="37"/>
      <c r="D28" s="37"/>
      <c r="E28" s="38" t="s">
        <v>22</v>
      </c>
      <c r="F28" s="44">
        <v>-124805202.29427172</v>
      </c>
      <c r="G28" s="39">
        <v>0</v>
      </c>
      <c r="H28" s="39">
        <v>-1296565.2194311903</v>
      </c>
      <c r="I28" s="39">
        <v>-4828293.4191428004</v>
      </c>
      <c r="J28" s="39">
        <v>-24624256.679831233</v>
      </c>
      <c r="K28" s="39">
        <v>-41325976.622923404</v>
      </c>
      <c r="L28" s="39">
        <v>-154507545.00518921</v>
      </c>
      <c r="M28" s="39">
        <v>-7745051.3066071663</v>
      </c>
      <c r="N28" s="39">
        <v>-8005984.9375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169055011.800825</v>
      </c>
    </row>
    <row r="29" spans="1:26" x14ac:dyDescent="0.2">
      <c r="A29" s="28"/>
      <c r="B29" s="36" t="s">
        <v>83</v>
      </c>
      <c r="C29" s="37"/>
      <c r="D29" s="37"/>
      <c r="E29" s="38" t="s">
        <v>22</v>
      </c>
      <c r="F29" s="44">
        <v>-77917691.513412356</v>
      </c>
      <c r="G29" s="39">
        <v>0</v>
      </c>
      <c r="H29" s="39">
        <v>-1799833.106268147</v>
      </c>
      <c r="I29" s="39">
        <v>-6359817.6451141257</v>
      </c>
      <c r="J29" s="39">
        <v>-27926311.332145832</v>
      </c>
      <c r="K29" s="39">
        <v>-75639911.073629946</v>
      </c>
      <c r="L29" s="39">
        <v>-17338743.962216951</v>
      </c>
      <c r="M29" s="39">
        <v>-4790786.6875</v>
      </c>
      <c r="N29" s="39">
        <v>-8005984.9375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95854886.253874987</v>
      </c>
    </row>
    <row r="30" spans="1:26" x14ac:dyDescent="0.2">
      <c r="A30" s="28"/>
      <c r="B30" s="36" t="s">
        <v>84</v>
      </c>
      <c r="C30" s="37"/>
      <c r="D30" s="37"/>
      <c r="E30" s="38" t="s">
        <v>22</v>
      </c>
      <c r="F30" s="44">
        <v>-113674976.8347339</v>
      </c>
      <c r="G30" s="39">
        <v>0</v>
      </c>
      <c r="H30" s="39">
        <v>-1799833.106268147</v>
      </c>
      <c r="I30" s="39">
        <v>-6359817.6451141257</v>
      </c>
      <c r="J30" s="39">
        <v>-27926311.332145832</v>
      </c>
      <c r="K30" s="39">
        <v>-78194318.011129946</v>
      </c>
      <c r="L30" s="39">
        <v>-33117133.649716951</v>
      </c>
      <c r="M30" s="39">
        <v>-40235440.4375</v>
      </c>
      <c r="N30" s="39">
        <v>-1170895.6875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98484868.072625011</v>
      </c>
    </row>
    <row r="31" spans="1:26" x14ac:dyDescent="0.2">
      <c r="A31" s="28"/>
      <c r="B31" s="36" t="s">
        <v>85</v>
      </c>
      <c r="C31" s="37"/>
      <c r="D31" s="37"/>
      <c r="E31" s="38" t="s">
        <v>22</v>
      </c>
      <c r="F31" s="44">
        <v>-90344767.102369547</v>
      </c>
      <c r="G31" s="39">
        <v>0</v>
      </c>
      <c r="H31" s="39">
        <v>-1619195.7017135145</v>
      </c>
      <c r="I31" s="39">
        <v>-7344938.3786114417</v>
      </c>
      <c r="J31" s="39">
        <v>-23656626.75439284</v>
      </c>
      <c r="K31" s="39">
        <v>-82442156.760282218</v>
      </c>
      <c r="L31" s="39">
        <v>-20437431.4375</v>
      </c>
      <c r="M31" s="39">
        <v>-38405640.625</v>
      </c>
      <c r="N31" s="39">
        <v>-1040557.375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126020014.0335</v>
      </c>
    </row>
    <row r="32" spans="1:26" s="91" customFormat="1" x14ac:dyDescent="0.2">
      <c r="A32" s="28"/>
      <c r="B32" s="36" t="s">
        <v>101</v>
      </c>
      <c r="C32" s="37"/>
      <c r="D32" s="37"/>
      <c r="E32" s="38" t="s">
        <v>22</v>
      </c>
      <c r="F32" s="44"/>
      <c r="G32" s="39" t="s">
        <v>179</v>
      </c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</row>
    <row r="33" spans="1:26" s="91" customFormat="1" x14ac:dyDescent="0.2">
      <c r="A33" s="28"/>
      <c r="B33" s="36" t="s">
        <v>102</v>
      </c>
      <c r="C33" s="37"/>
      <c r="D33" s="37"/>
      <c r="E33" s="38" t="s">
        <v>22</v>
      </c>
      <c r="F33" s="44"/>
      <c r="G33" s="39" t="s">
        <v>179</v>
      </c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</row>
    <row r="35" spans="1:26" ht="15" x14ac:dyDescent="0.25">
      <c r="B35" s="31" t="s">
        <v>47</v>
      </c>
      <c r="C35" s="9"/>
      <c r="D35" s="9"/>
      <c r="E35" s="32"/>
      <c r="F35" s="43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</row>
    <row r="36" spans="1:26" ht="15" x14ac:dyDescent="0.25">
      <c r="B36" s="33" t="s">
        <v>21</v>
      </c>
      <c r="C36" s="33"/>
      <c r="D36" s="33"/>
      <c r="E36" s="34" t="s">
        <v>13</v>
      </c>
      <c r="F36" s="35" t="s">
        <v>41</v>
      </c>
      <c r="G36" s="35">
        <v>2022</v>
      </c>
      <c r="H36" s="35">
        <v>2023</v>
      </c>
      <c r="I36" s="35">
        <v>2024</v>
      </c>
      <c r="J36" s="35">
        <v>2025</v>
      </c>
      <c r="K36" s="35">
        <v>2026</v>
      </c>
      <c r="L36" s="35">
        <v>2027</v>
      </c>
      <c r="M36" s="35">
        <v>2028</v>
      </c>
      <c r="N36" s="35">
        <v>2029</v>
      </c>
      <c r="O36" s="35">
        <v>2030</v>
      </c>
      <c r="P36" s="35">
        <v>2031</v>
      </c>
      <c r="Q36" s="35">
        <v>2032</v>
      </c>
      <c r="R36" s="35">
        <v>2033</v>
      </c>
      <c r="S36" s="35">
        <v>2034</v>
      </c>
      <c r="T36" s="35">
        <v>2035</v>
      </c>
      <c r="U36" s="35">
        <v>2036</v>
      </c>
      <c r="V36" s="35">
        <v>2037</v>
      </c>
      <c r="W36" s="35">
        <v>2038</v>
      </c>
      <c r="X36" s="35">
        <v>2039</v>
      </c>
      <c r="Y36" s="35">
        <v>2040</v>
      </c>
      <c r="Z36" s="35">
        <v>2041</v>
      </c>
    </row>
    <row r="37" spans="1:26" x14ac:dyDescent="0.2">
      <c r="B37" s="36" t="s">
        <v>77</v>
      </c>
      <c r="C37" s="37"/>
      <c r="D37" s="37"/>
      <c r="E37" s="38" t="s">
        <v>22</v>
      </c>
      <c r="F37" s="44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</row>
    <row r="38" spans="1:26" x14ac:dyDescent="0.2">
      <c r="B38" s="36" t="s">
        <v>78</v>
      </c>
      <c r="C38" s="37"/>
      <c r="D38" s="37"/>
      <c r="E38" s="38" t="s">
        <v>22</v>
      </c>
      <c r="F38" s="44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</row>
    <row r="39" spans="1:26" x14ac:dyDescent="0.2">
      <c r="B39" s="36" t="s">
        <v>79</v>
      </c>
      <c r="C39" s="37"/>
      <c r="D39" s="37"/>
      <c r="E39" s="38" t="s">
        <v>22</v>
      </c>
      <c r="F39" s="44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</row>
    <row r="40" spans="1:26" x14ac:dyDescent="0.2">
      <c r="B40" s="36" t="s">
        <v>80</v>
      </c>
      <c r="C40" s="37"/>
      <c r="D40" s="37"/>
      <c r="E40" s="38" t="s">
        <v>22</v>
      </c>
      <c r="F40" s="44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</row>
    <row r="41" spans="1:26" x14ac:dyDescent="0.2">
      <c r="B41" s="36" t="s">
        <v>81</v>
      </c>
      <c r="C41" s="37"/>
      <c r="D41" s="37"/>
      <c r="E41" s="38" t="s">
        <v>22</v>
      </c>
      <c r="F41" s="44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</row>
    <row r="42" spans="1:26" x14ac:dyDescent="0.2">
      <c r="B42" s="36" t="s">
        <v>82</v>
      </c>
      <c r="C42" s="37"/>
      <c r="D42" s="37"/>
      <c r="E42" s="38" t="s">
        <v>22</v>
      </c>
      <c r="F42" s="44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</row>
    <row r="43" spans="1:26" x14ac:dyDescent="0.2">
      <c r="B43" s="36" t="s">
        <v>83</v>
      </c>
      <c r="C43" s="37"/>
      <c r="D43" s="37"/>
      <c r="E43" s="38" t="s">
        <v>22</v>
      </c>
      <c r="F43" s="44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</row>
    <row r="44" spans="1:26" x14ac:dyDescent="0.2">
      <c r="B44" s="36" t="s">
        <v>84</v>
      </c>
      <c r="C44" s="37"/>
      <c r="D44" s="37"/>
      <c r="E44" s="38" t="s">
        <v>22</v>
      </c>
      <c r="F44" s="44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</row>
    <row r="45" spans="1:26" x14ac:dyDescent="0.2">
      <c r="B45" s="36" t="s">
        <v>85</v>
      </c>
      <c r="C45" s="37"/>
      <c r="D45" s="37"/>
      <c r="E45" s="38" t="s">
        <v>22</v>
      </c>
      <c r="F45" s="44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</row>
    <row r="46" spans="1:26" s="91" customFormat="1" x14ac:dyDescent="0.2">
      <c r="B46" s="36" t="s">
        <v>101</v>
      </c>
      <c r="C46" s="37"/>
      <c r="D46" s="37"/>
      <c r="E46" s="38" t="s">
        <v>22</v>
      </c>
      <c r="F46" s="44"/>
      <c r="G46" s="39" t="s">
        <v>179</v>
      </c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</row>
    <row r="47" spans="1:26" s="91" customFormat="1" x14ac:dyDescent="0.2">
      <c r="B47" s="36" t="s">
        <v>102</v>
      </c>
      <c r="C47" s="37"/>
      <c r="D47" s="37"/>
      <c r="E47" s="38" t="s">
        <v>22</v>
      </c>
      <c r="F47" s="44"/>
      <c r="G47" s="39" t="s">
        <v>179</v>
      </c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</row>
    <row r="49" spans="2:26" ht="15" x14ac:dyDescent="0.25">
      <c r="B49" s="31" t="s">
        <v>49</v>
      </c>
      <c r="C49" s="9"/>
      <c r="D49" s="9"/>
      <c r="E49" s="32"/>
      <c r="F49" s="43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</row>
    <row r="50" spans="2:26" ht="15" x14ac:dyDescent="0.25">
      <c r="B50" s="33" t="s">
        <v>21</v>
      </c>
      <c r="C50" s="33"/>
      <c r="D50" s="33"/>
      <c r="E50" s="34" t="s">
        <v>13</v>
      </c>
      <c r="F50" s="35" t="s">
        <v>41</v>
      </c>
      <c r="G50" s="35">
        <v>2022</v>
      </c>
      <c r="H50" s="35">
        <v>2023</v>
      </c>
      <c r="I50" s="35">
        <v>2024</v>
      </c>
      <c r="J50" s="35">
        <v>2025</v>
      </c>
      <c r="K50" s="35">
        <v>2026</v>
      </c>
      <c r="L50" s="35">
        <v>2027</v>
      </c>
      <c r="M50" s="35">
        <v>2028</v>
      </c>
      <c r="N50" s="35">
        <v>2029</v>
      </c>
      <c r="O50" s="35">
        <v>2030</v>
      </c>
      <c r="P50" s="35">
        <v>2031</v>
      </c>
      <c r="Q50" s="35">
        <v>2032</v>
      </c>
      <c r="R50" s="35">
        <v>2033</v>
      </c>
      <c r="S50" s="35">
        <v>2034</v>
      </c>
      <c r="T50" s="35">
        <v>2035</v>
      </c>
      <c r="U50" s="35">
        <v>2036</v>
      </c>
      <c r="V50" s="35">
        <v>2037</v>
      </c>
      <c r="W50" s="35">
        <v>2038</v>
      </c>
      <c r="X50" s="35">
        <v>2039</v>
      </c>
      <c r="Y50" s="35">
        <v>2040</v>
      </c>
      <c r="Z50" s="35">
        <v>2041</v>
      </c>
    </row>
    <row r="51" spans="2:26" x14ac:dyDescent="0.2">
      <c r="B51" s="36" t="s">
        <v>77</v>
      </c>
      <c r="C51" s="37"/>
      <c r="D51" s="37"/>
      <c r="E51" s="38" t="s">
        <v>22</v>
      </c>
      <c r="F51" s="44">
        <v>-36723437.973363012</v>
      </c>
      <c r="G51" s="39">
        <v>0</v>
      </c>
      <c r="H51" s="39">
        <v>0</v>
      </c>
      <c r="I51" s="39">
        <v>0</v>
      </c>
      <c r="J51" s="39">
        <v>0</v>
      </c>
      <c r="K51" s="39">
        <v>-1551100.4196000001</v>
      </c>
      <c r="L51" s="39">
        <v>-1551100.4196000001</v>
      </c>
      <c r="M51" s="39">
        <v>-3595491.8854749999</v>
      </c>
      <c r="N51" s="39">
        <v>-4121665.4641749999</v>
      </c>
      <c r="O51" s="39">
        <v>-4392005.0868874993</v>
      </c>
      <c r="P51" s="39">
        <v>-4392005.0868874993</v>
      </c>
      <c r="Q51" s="39">
        <v>-4392005.0868874993</v>
      </c>
      <c r="R51" s="39">
        <v>-4392005.0868874993</v>
      </c>
      <c r="S51" s="39">
        <v>-4392005.0868874993</v>
      </c>
      <c r="T51" s="39">
        <v>-4392005.0868874993</v>
      </c>
      <c r="U51" s="39">
        <v>-4392005.0868874993</v>
      </c>
      <c r="V51" s="39">
        <v>-4392005.0868874993</v>
      </c>
      <c r="W51" s="39">
        <v>-4392005.0868874993</v>
      </c>
      <c r="X51" s="39">
        <v>-4392005.0868874993</v>
      </c>
      <c r="Y51" s="39">
        <v>-4392005.0868874993</v>
      </c>
      <c r="Z51" s="39">
        <v>-4392005.0868874993</v>
      </c>
    </row>
    <row r="52" spans="2:26" x14ac:dyDescent="0.2">
      <c r="B52" s="36" t="s">
        <v>78</v>
      </c>
      <c r="C52" s="37"/>
      <c r="D52" s="37"/>
      <c r="E52" s="38" t="s">
        <v>22</v>
      </c>
      <c r="F52" s="44">
        <v>-28371555.30873125</v>
      </c>
      <c r="G52" s="39">
        <v>0</v>
      </c>
      <c r="H52" s="39">
        <v>0</v>
      </c>
      <c r="I52" s="39">
        <v>0</v>
      </c>
      <c r="J52" s="39">
        <v>0</v>
      </c>
      <c r="K52" s="39">
        <v>-1551100.4196000001</v>
      </c>
      <c r="L52" s="39">
        <v>-2077273.9983000003</v>
      </c>
      <c r="M52" s="39">
        <v>-2077273.9983000003</v>
      </c>
      <c r="N52" s="39">
        <v>-2077273.9983000003</v>
      </c>
      <c r="O52" s="39">
        <v>-3486301.7007999998</v>
      </c>
      <c r="P52" s="39">
        <v>-3486301.7007999998</v>
      </c>
      <c r="Q52" s="39">
        <v>-3486301.7007999998</v>
      </c>
      <c r="R52" s="39">
        <v>-3486301.7007999998</v>
      </c>
      <c r="S52" s="39">
        <v>-3486301.7007999998</v>
      </c>
      <c r="T52" s="39">
        <v>-3486301.7007999998</v>
      </c>
      <c r="U52" s="39">
        <v>-3486301.7007999998</v>
      </c>
      <c r="V52" s="39">
        <v>-3486301.7007999998</v>
      </c>
      <c r="W52" s="39">
        <v>-3486301.7007999998</v>
      </c>
      <c r="X52" s="39">
        <v>-3486301.7007999998</v>
      </c>
      <c r="Y52" s="39">
        <v>-3486301.7007999998</v>
      </c>
      <c r="Z52" s="39">
        <v>-3486301.7007999998</v>
      </c>
    </row>
    <row r="53" spans="2:26" x14ac:dyDescent="0.2">
      <c r="B53" s="36" t="s">
        <v>79</v>
      </c>
      <c r="C53" s="37"/>
      <c r="D53" s="37"/>
      <c r="E53" s="38" t="s">
        <v>22</v>
      </c>
      <c r="F53" s="44">
        <v>-19399938.796506613</v>
      </c>
      <c r="G53" s="39">
        <v>0</v>
      </c>
      <c r="H53" s="39">
        <v>0</v>
      </c>
      <c r="I53" s="39">
        <v>0</v>
      </c>
      <c r="J53" s="39">
        <v>0</v>
      </c>
      <c r="K53" s="39">
        <v>-163443.59459999998</v>
      </c>
      <c r="L53" s="39">
        <v>-163443.59459999998</v>
      </c>
      <c r="M53" s="39">
        <v>-864001.72498750011</v>
      </c>
      <c r="N53" s="39">
        <v>-2329765.8613625006</v>
      </c>
      <c r="O53" s="39">
        <v>-2600105.4776125001</v>
      </c>
      <c r="P53" s="39">
        <v>-2600105.4776125001</v>
      </c>
      <c r="Q53" s="39">
        <v>-2600105.4776125001</v>
      </c>
      <c r="R53" s="39">
        <v>-2600105.4776125001</v>
      </c>
      <c r="S53" s="39">
        <v>-2600105.4776125001</v>
      </c>
      <c r="T53" s="39">
        <v>-2600105.4776125001</v>
      </c>
      <c r="U53" s="39">
        <v>-2600105.4776125001</v>
      </c>
      <c r="V53" s="39">
        <v>-2600105.4776125001</v>
      </c>
      <c r="W53" s="39">
        <v>-2600105.4776125001</v>
      </c>
      <c r="X53" s="39">
        <v>-2600105.4776125001</v>
      </c>
      <c r="Y53" s="39">
        <v>-2600105.4776125001</v>
      </c>
      <c r="Z53" s="39">
        <v>-2600105.4776125001</v>
      </c>
    </row>
    <row r="54" spans="2:26" x14ac:dyDescent="0.2">
      <c r="B54" s="36" t="s">
        <v>80</v>
      </c>
      <c r="C54" s="37"/>
      <c r="D54" s="37"/>
      <c r="E54" s="38" t="s">
        <v>22</v>
      </c>
      <c r="F54" s="44">
        <v>-16075054.968850389</v>
      </c>
      <c r="G54" s="39">
        <v>0</v>
      </c>
      <c r="H54" s="39">
        <v>0</v>
      </c>
      <c r="I54" s="39">
        <v>0</v>
      </c>
      <c r="J54" s="39">
        <v>0</v>
      </c>
      <c r="K54" s="39">
        <v>-163443.59459999998</v>
      </c>
      <c r="L54" s="39">
        <v>-163443.59459999998</v>
      </c>
      <c r="M54" s="39">
        <v>-689617.17357500002</v>
      </c>
      <c r="N54" s="39">
        <v>-1931027.0009750004</v>
      </c>
      <c r="O54" s="39">
        <v>-2201366.6172250002</v>
      </c>
      <c r="P54" s="39">
        <v>-2201366.6172250002</v>
      </c>
      <c r="Q54" s="39">
        <v>-2201366.6172250002</v>
      </c>
      <c r="R54" s="39">
        <v>-2201366.6172250002</v>
      </c>
      <c r="S54" s="39">
        <v>-2201366.6172250002</v>
      </c>
      <c r="T54" s="39">
        <v>-2201366.6172250002</v>
      </c>
      <c r="U54" s="39">
        <v>-2201366.6172250002</v>
      </c>
      <c r="V54" s="39">
        <v>-2201366.6172250002</v>
      </c>
      <c r="W54" s="39">
        <v>-2201366.6172250002</v>
      </c>
      <c r="X54" s="39">
        <v>-2201366.6172250002</v>
      </c>
      <c r="Y54" s="39">
        <v>-2201366.6172250002</v>
      </c>
      <c r="Z54" s="39">
        <v>-2201366.6172250002</v>
      </c>
    </row>
    <row r="55" spans="2:26" x14ac:dyDescent="0.2">
      <c r="B55" s="36" t="s">
        <v>81</v>
      </c>
      <c r="C55" s="37"/>
      <c r="D55" s="37"/>
      <c r="E55" s="38" t="s">
        <v>22</v>
      </c>
      <c r="F55" s="44">
        <v>-19865761.673458774</v>
      </c>
      <c r="G55" s="39">
        <v>0</v>
      </c>
      <c r="H55" s="39">
        <v>0</v>
      </c>
      <c r="I55" s="39">
        <v>0</v>
      </c>
      <c r="J55" s="39">
        <v>0</v>
      </c>
      <c r="K55" s="39">
        <v>-163443.59459999998</v>
      </c>
      <c r="L55" s="39">
        <v>-163443.59459999998</v>
      </c>
      <c r="M55" s="39">
        <v>-864001.72498750011</v>
      </c>
      <c r="N55" s="39">
        <v>-1803592.2823875002</v>
      </c>
      <c r="O55" s="39">
        <v>-2726383.6436374998</v>
      </c>
      <c r="P55" s="39">
        <v>-2726383.6436374998</v>
      </c>
      <c r="Q55" s="39">
        <v>-2726383.6436374998</v>
      </c>
      <c r="R55" s="39">
        <v>-2726383.6436374998</v>
      </c>
      <c r="S55" s="39">
        <v>-2726383.6436374998</v>
      </c>
      <c r="T55" s="39">
        <v>-2726383.6436374998</v>
      </c>
      <c r="U55" s="39">
        <v>-2726383.6436374998</v>
      </c>
      <c r="V55" s="39">
        <v>-2726383.6436374998</v>
      </c>
      <c r="W55" s="39">
        <v>-2726383.6436374998</v>
      </c>
      <c r="X55" s="39">
        <v>-2726383.6436374998</v>
      </c>
      <c r="Y55" s="39">
        <v>-2726383.6436374998</v>
      </c>
      <c r="Z55" s="39">
        <v>-2726383.6436374998</v>
      </c>
    </row>
    <row r="56" spans="2:26" x14ac:dyDescent="0.2">
      <c r="B56" s="36" t="s">
        <v>82</v>
      </c>
      <c r="C56" s="37"/>
      <c r="D56" s="37"/>
      <c r="E56" s="38" t="s">
        <v>22</v>
      </c>
      <c r="F56" s="44">
        <v>-30648159.099640302</v>
      </c>
      <c r="G56" s="39">
        <v>0</v>
      </c>
      <c r="H56" s="39">
        <v>0</v>
      </c>
      <c r="I56" s="39">
        <v>0</v>
      </c>
      <c r="J56" s="39">
        <v>0</v>
      </c>
      <c r="K56" s="39">
        <v>-163443.59459999998</v>
      </c>
      <c r="L56" s="39">
        <v>-163443.59459999998</v>
      </c>
      <c r="M56" s="39">
        <v>-1390175.3039625001</v>
      </c>
      <c r="N56" s="39">
        <v>-3927533.8475625003</v>
      </c>
      <c r="O56" s="39">
        <v>-4197873.4638125002</v>
      </c>
      <c r="P56" s="39">
        <v>-4197873.4638125002</v>
      </c>
      <c r="Q56" s="39">
        <v>-4197873.4638125002</v>
      </c>
      <c r="R56" s="39">
        <v>-4197873.4638125002</v>
      </c>
      <c r="S56" s="39">
        <v>-4197873.4638125002</v>
      </c>
      <c r="T56" s="39">
        <v>-4197873.4638125002</v>
      </c>
      <c r="U56" s="39">
        <v>-4197873.4638125002</v>
      </c>
      <c r="V56" s="39">
        <v>-4197873.4638125002</v>
      </c>
      <c r="W56" s="39">
        <v>-4197873.4638125002</v>
      </c>
      <c r="X56" s="39">
        <v>-4197873.4638125002</v>
      </c>
      <c r="Y56" s="39">
        <v>-4197873.4638125002</v>
      </c>
      <c r="Z56" s="39">
        <v>-4197873.4638125002</v>
      </c>
    </row>
    <row r="57" spans="2:26" x14ac:dyDescent="0.2">
      <c r="B57" s="36" t="s">
        <v>83</v>
      </c>
      <c r="C57" s="37"/>
      <c r="D57" s="37"/>
      <c r="E57" s="38" t="s">
        <v>22</v>
      </c>
      <c r="F57" s="44">
        <v>-23202291.085447393</v>
      </c>
      <c r="G57" s="39">
        <v>0</v>
      </c>
      <c r="H57" s="39">
        <v>0</v>
      </c>
      <c r="I57" s="39">
        <v>0</v>
      </c>
      <c r="J57" s="39">
        <v>0</v>
      </c>
      <c r="K57" s="39">
        <v>-163443.59459999998</v>
      </c>
      <c r="L57" s="39">
        <v>-2040714.5797999999</v>
      </c>
      <c r="M57" s="39">
        <v>-2566888.1586375004</v>
      </c>
      <c r="N57" s="39">
        <v>-2566888.1586375004</v>
      </c>
      <c r="O57" s="39">
        <v>-2837227.7748875003</v>
      </c>
      <c r="P57" s="39">
        <v>-2837227.7748875003</v>
      </c>
      <c r="Q57" s="39">
        <v>-2837227.7748875003</v>
      </c>
      <c r="R57" s="39">
        <v>-2837227.7748875003</v>
      </c>
      <c r="S57" s="39">
        <v>-2837227.7748875003</v>
      </c>
      <c r="T57" s="39">
        <v>-2837227.7748875003</v>
      </c>
      <c r="U57" s="39">
        <v>-2837227.7748875003</v>
      </c>
      <c r="V57" s="39">
        <v>-2837227.7748875003</v>
      </c>
      <c r="W57" s="39">
        <v>-2837227.7748875003</v>
      </c>
      <c r="X57" s="39">
        <v>-2837227.7748875003</v>
      </c>
      <c r="Y57" s="39">
        <v>-2837227.7748875003</v>
      </c>
      <c r="Z57" s="39">
        <v>-2837227.7748875003</v>
      </c>
    </row>
    <row r="58" spans="2:26" x14ac:dyDescent="0.2">
      <c r="B58" s="36" t="s">
        <v>84</v>
      </c>
      <c r="C58" s="37"/>
      <c r="D58" s="37"/>
      <c r="E58" s="38" t="s">
        <v>22</v>
      </c>
      <c r="F58" s="44">
        <v>-29535648.743125096</v>
      </c>
      <c r="G58" s="39">
        <v>0</v>
      </c>
      <c r="H58" s="39">
        <v>0</v>
      </c>
      <c r="I58" s="39">
        <v>0</v>
      </c>
      <c r="J58" s="39">
        <v>0</v>
      </c>
      <c r="K58" s="39">
        <v>-163443.59459999998</v>
      </c>
      <c r="L58" s="39">
        <v>-2040714.5797999999</v>
      </c>
      <c r="M58" s="39">
        <v>-2566888.1586375004</v>
      </c>
      <c r="N58" s="39">
        <v>-2566888.1586375004</v>
      </c>
      <c r="O58" s="39">
        <v>-3776074.9973875005</v>
      </c>
      <c r="P58" s="39">
        <v>-3776074.9973875005</v>
      </c>
      <c r="Q58" s="39">
        <v>-3776074.9973875005</v>
      </c>
      <c r="R58" s="39">
        <v>-3776074.9973875005</v>
      </c>
      <c r="S58" s="39">
        <v>-3776074.9973875005</v>
      </c>
      <c r="T58" s="39">
        <v>-3776074.9973875005</v>
      </c>
      <c r="U58" s="39">
        <v>-3776074.9973875005</v>
      </c>
      <c r="V58" s="39">
        <v>-3776074.9973875005</v>
      </c>
      <c r="W58" s="39">
        <v>-3776074.9973875005</v>
      </c>
      <c r="X58" s="39">
        <v>-3776074.9973875005</v>
      </c>
      <c r="Y58" s="39">
        <v>-3776074.9973875005</v>
      </c>
      <c r="Z58" s="39">
        <v>-3776074.9973875005</v>
      </c>
    </row>
    <row r="59" spans="2:26" x14ac:dyDescent="0.2">
      <c r="B59" s="36" t="s">
        <v>85</v>
      </c>
      <c r="C59" s="37"/>
      <c r="D59" s="37"/>
      <c r="E59" s="38" t="s">
        <v>22</v>
      </c>
      <c r="F59" s="44">
        <v>-23264867.809896752</v>
      </c>
      <c r="G59" s="39">
        <v>0</v>
      </c>
      <c r="H59" s="39">
        <v>0</v>
      </c>
      <c r="I59" s="39">
        <v>0</v>
      </c>
      <c r="J59" s="39">
        <v>0</v>
      </c>
      <c r="K59" s="39">
        <v>-163443.59459999998</v>
      </c>
      <c r="L59" s="39">
        <v>-2040714.5794000002</v>
      </c>
      <c r="M59" s="39">
        <v>-2040714.5794000002</v>
      </c>
      <c r="N59" s="39">
        <v>-2040714.5794000002</v>
      </c>
      <c r="O59" s="39">
        <v>-2963505.9406499998</v>
      </c>
      <c r="P59" s="39">
        <v>-2963505.9406499998</v>
      </c>
      <c r="Q59" s="39">
        <v>-2963505.9406499998</v>
      </c>
      <c r="R59" s="39">
        <v>-2963505.9406499998</v>
      </c>
      <c r="S59" s="39">
        <v>-2963505.9406499998</v>
      </c>
      <c r="T59" s="39">
        <v>-2963505.9406499998</v>
      </c>
      <c r="U59" s="39">
        <v>-2963505.9406499998</v>
      </c>
      <c r="V59" s="39">
        <v>-2963505.9406499998</v>
      </c>
      <c r="W59" s="39">
        <v>-2963505.9406499998</v>
      </c>
      <c r="X59" s="39">
        <v>-2963505.9406499998</v>
      </c>
      <c r="Y59" s="39">
        <v>-2963505.9406499998</v>
      </c>
      <c r="Z59" s="39">
        <v>-2963505.9406499998</v>
      </c>
    </row>
    <row r="60" spans="2:26" s="91" customFormat="1" x14ac:dyDescent="0.2">
      <c r="B60" s="36" t="s">
        <v>101</v>
      </c>
      <c r="C60" s="37"/>
      <c r="D60" s="37"/>
      <c r="E60" s="38" t="s">
        <v>22</v>
      </c>
      <c r="F60" s="44"/>
      <c r="G60" s="39" t="s">
        <v>179</v>
      </c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</row>
    <row r="61" spans="2:26" s="91" customFormat="1" x14ac:dyDescent="0.2">
      <c r="B61" s="36" t="s">
        <v>102</v>
      </c>
      <c r="C61" s="37"/>
      <c r="D61" s="37"/>
      <c r="E61" s="38" t="s">
        <v>22</v>
      </c>
      <c r="F61" s="44"/>
      <c r="G61" s="39" t="s">
        <v>179</v>
      </c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</row>
    <row r="63" spans="2:26" s="91" customFormat="1" ht="15" x14ac:dyDescent="0.25">
      <c r="B63" s="31" t="s">
        <v>109</v>
      </c>
      <c r="C63" s="9"/>
      <c r="D63" s="9"/>
      <c r="E63" s="32"/>
      <c r="F63" s="43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2:26" s="91" customFormat="1" ht="15" x14ac:dyDescent="0.25">
      <c r="B64" s="33" t="s">
        <v>21</v>
      </c>
      <c r="C64" s="33"/>
      <c r="D64" s="33"/>
      <c r="E64" s="34" t="s">
        <v>13</v>
      </c>
      <c r="F64" s="35" t="s">
        <v>41</v>
      </c>
      <c r="G64" s="35">
        <v>2022</v>
      </c>
      <c r="H64" s="35">
        <v>2023</v>
      </c>
      <c r="I64" s="35">
        <v>2024</v>
      </c>
      <c r="J64" s="35">
        <v>2025</v>
      </c>
      <c r="K64" s="35">
        <v>2026</v>
      </c>
      <c r="L64" s="35">
        <v>2027</v>
      </c>
      <c r="M64" s="35">
        <v>2028</v>
      </c>
      <c r="N64" s="35">
        <v>2029</v>
      </c>
      <c r="O64" s="35">
        <v>2030</v>
      </c>
      <c r="P64" s="35">
        <v>2031</v>
      </c>
      <c r="Q64" s="35">
        <v>2032</v>
      </c>
      <c r="R64" s="35">
        <v>2033</v>
      </c>
      <c r="S64" s="35">
        <v>2034</v>
      </c>
      <c r="T64" s="35">
        <v>2035</v>
      </c>
      <c r="U64" s="35">
        <v>2036</v>
      </c>
      <c r="V64" s="35">
        <v>2037</v>
      </c>
      <c r="W64" s="35">
        <v>2038</v>
      </c>
      <c r="X64" s="35">
        <v>2039</v>
      </c>
      <c r="Y64" s="35">
        <v>2040</v>
      </c>
      <c r="Z64" s="35">
        <v>2041</v>
      </c>
    </row>
    <row r="65" spans="2:26" s="91" customFormat="1" x14ac:dyDescent="0.2">
      <c r="B65" s="36" t="s">
        <v>77</v>
      </c>
      <c r="C65" s="37"/>
      <c r="D65" s="37"/>
      <c r="E65" s="38" t="s">
        <v>22</v>
      </c>
      <c r="F65" s="44">
        <v>0</v>
      </c>
      <c r="G65" s="39">
        <v>0</v>
      </c>
      <c r="H65" s="39">
        <v>0</v>
      </c>
      <c r="I65" s="39">
        <v>0</v>
      </c>
      <c r="J65" s="39">
        <v>0</v>
      </c>
      <c r="K65" s="39">
        <v>0</v>
      </c>
      <c r="L65" s="39">
        <v>0</v>
      </c>
      <c r="M65" s="39">
        <v>0</v>
      </c>
      <c r="N65" s="39">
        <v>0</v>
      </c>
      <c r="O65" s="39">
        <v>0</v>
      </c>
      <c r="P65" s="39">
        <v>0</v>
      </c>
      <c r="Q65" s="39">
        <v>0</v>
      </c>
      <c r="R65" s="39">
        <v>0</v>
      </c>
      <c r="S65" s="39">
        <v>0</v>
      </c>
      <c r="T65" s="39">
        <v>0</v>
      </c>
      <c r="U65" s="39">
        <v>0</v>
      </c>
      <c r="V65" s="39">
        <v>0</v>
      </c>
      <c r="W65" s="39">
        <v>0</v>
      </c>
      <c r="X65" s="39">
        <v>0</v>
      </c>
      <c r="Y65" s="39">
        <v>0</v>
      </c>
      <c r="Z65" s="39">
        <v>0</v>
      </c>
    </row>
    <row r="66" spans="2:26" s="91" customFormat="1" x14ac:dyDescent="0.2">
      <c r="B66" s="36" t="s">
        <v>78</v>
      </c>
      <c r="C66" s="37"/>
      <c r="D66" s="37"/>
      <c r="E66" s="38" t="s">
        <v>22</v>
      </c>
      <c r="F66" s="44">
        <v>0</v>
      </c>
      <c r="G66" s="39">
        <v>0</v>
      </c>
      <c r="H66" s="39">
        <v>0</v>
      </c>
      <c r="I66" s="39">
        <v>0</v>
      </c>
      <c r="J66" s="39">
        <v>0</v>
      </c>
      <c r="K66" s="39">
        <v>0</v>
      </c>
      <c r="L66" s="39">
        <v>0</v>
      </c>
      <c r="M66" s="39">
        <v>0</v>
      </c>
      <c r="N66" s="39">
        <v>0</v>
      </c>
      <c r="O66" s="39">
        <v>0</v>
      </c>
      <c r="P66" s="39">
        <v>0</v>
      </c>
      <c r="Q66" s="39">
        <v>0</v>
      </c>
      <c r="R66" s="39">
        <v>0</v>
      </c>
      <c r="S66" s="39">
        <v>0</v>
      </c>
      <c r="T66" s="39">
        <v>0</v>
      </c>
      <c r="U66" s="39">
        <v>0</v>
      </c>
      <c r="V66" s="39">
        <v>0</v>
      </c>
      <c r="W66" s="39">
        <v>0</v>
      </c>
      <c r="X66" s="39">
        <v>0</v>
      </c>
      <c r="Y66" s="39">
        <v>0</v>
      </c>
      <c r="Z66" s="39">
        <v>0</v>
      </c>
    </row>
    <row r="67" spans="2:26" s="91" customFormat="1" x14ac:dyDescent="0.2">
      <c r="B67" s="36" t="s">
        <v>79</v>
      </c>
      <c r="C67" s="37"/>
      <c r="D67" s="37"/>
      <c r="E67" s="38" t="s">
        <v>22</v>
      </c>
      <c r="F67" s="44">
        <v>0</v>
      </c>
      <c r="G67" s="39">
        <v>0</v>
      </c>
      <c r="H67" s="39">
        <v>0</v>
      </c>
      <c r="I67" s="39">
        <v>0</v>
      </c>
      <c r="J67" s="39">
        <v>0</v>
      </c>
      <c r="K67" s="39">
        <v>0</v>
      </c>
      <c r="L67" s="39">
        <v>0</v>
      </c>
      <c r="M67" s="39">
        <v>0</v>
      </c>
      <c r="N67" s="39">
        <v>0</v>
      </c>
      <c r="O67" s="39">
        <v>0</v>
      </c>
      <c r="P67" s="39">
        <v>0</v>
      </c>
      <c r="Q67" s="39">
        <v>0</v>
      </c>
      <c r="R67" s="39">
        <v>0</v>
      </c>
      <c r="S67" s="39">
        <v>0</v>
      </c>
      <c r="T67" s="39">
        <v>0</v>
      </c>
      <c r="U67" s="39">
        <v>0</v>
      </c>
      <c r="V67" s="39">
        <v>0</v>
      </c>
      <c r="W67" s="39">
        <v>0</v>
      </c>
      <c r="X67" s="39">
        <v>0</v>
      </c>
      <c r="Y67" s="39">
        <v>0</v>
      </c>
      <c r="Z67" s="39">
        <v>0</v>
      </c>
    </row>
    <row r="68" spans="2:26" s="91" customFormat="1" x14ac:dyDescent="0.2">
      <c r="B68" s="36" t="s">
        <v>80</v>
      </c>
      <c r="C68" s="37"/>
      <c r="D68" s="37"/>
      <c r="E68" s="38" t="s">
        <v>22</v>
      </c>
      <c r="F68" s="44">
        <v>0</v>
      </c>
      <c r="G68" s="39">
        <v>0</v>
      </c>
      <c r="H68" s="39">
        <v>0</v>
      </c>
      <c r="I68" s="39">
        <v>0</v>
      </c>
      <c r="J68" s="39">
        <v>0</v>
      </c>
      <c r="K68" s="39">
        <v>0</v>
      </c>
      <c r="L68" s="39">
        <v>0</v>
      </c>
      <c r="M68" s="39">
        <v>0</v>
      </c>
      <c r="N68" s="39">
        <v>0</v>
      </c>
      <c r="O68" s="39">
        <v>0</v>
      </c>
      <c r="P68" s="39">
        <v>0</v>
      </c>
      <c r="Q68" s="39">
        <v>0</v>
      </c>
      <c r="R68" s="39">
        <v>0</v>
      </c>
      <c r="S68" s="39">
        <v>0</v>
      </c>
      <c r="T68" s="39">
        <v>0</v>
      </c>
      <c r="U68" s="39">
        <v>0</v>
      </c>
      <c r="V68" s="39">
        <v>0</v>
      </c>
      <c r="W68" s="39">
        <v>0</v>
      </c>
      <c r="X68" s="39">
        <v>0</v>
      </c>
      <c r="Y68" s="39">
        <v>0</v>
      </c>
      <c r="Z68" s="39">
        <v>0</v>
      </c>
    </row>
    <row r="69" spans="2:26" s="91" customFormat="1" x14ac:dyDescent="0.2">
      <c r="B69" s="36" t="s">
        <v>81</v>
      </c>
      <c r="C69" s="37"/>
      <c r="D69" s="37"/>
      <c r="E69" s="38" t="s">
        <v>22</v>
      </c>
      <c r="F69" s="44">
        <v>0</v>
      </c>
      <c r="G69" s="39">
        <v>0</v>
      </c>
      <c r="H69" s="39">
        <v>0</v>
      </c>
      <c r="I69" s="39">
        <v>0</v>
      </c>
      <c r="J69" s="39">
        <v>0</v>
      </c>
      <c r="K69" s="39">
        <v>0</v>
      </c>
      <c r="L69" s="39">
        <v>0</v>
      </c>
      <c r="M69" s="39">
        <v>0</v>
      </c>
      <c r="N69" s="39">
        <v>0</v>
      </c>
      <c r="O69" s="39">
        <v>0</v>
      </c>
      <c r="P69" s="39">
        <v>0</v>
      </c>
      <c r="Q69" s="39">
        <v>0</v>
      </c>
      <c r="R69" s="39">
        <v>0</v>
      </c>
      <c r="S69" s="39">
        <v>0</v>
      </c>
      <c r="T69" s="39">
        <v>0</v>
      </c>
      <c r="U69" s="39">
        <v>0</v>
      </c>
      <c r="V69" s="39">
        <v>0</v>
      </c>
      <c r="W69" s="39">
        <v>0</v>
      </c>
      <c r="X69" s="39">
        <v>0</v>
      </c>
      <c r="Y69" s="39">
        <v>0</v>
      </c>
      <c r="Z69" s="39">
        <v>0</v>
      </c>
    </row>
    <row r="70" spans="2:26" s="91" customFormat="1" x14ac:dyDescent="0.2">
      <c r="B70" s="36" t="s">
        <v>82</v>
      </c>
      <c r="C70" s="37"/>
      <c r="D70" s="37"/>
      <c r="E70" s="38" t="s">
        <v>22</v>
      </c>
      <c r="F70" s="44">
        <v>0</v>
      </c>
      <c r="G70" s="39">
        <v>0</v>
      </c>
      <c r="H70" s="39">
        <v>0</v>
      </c>
      <c r="I70" s="39">
        <v>0</v>
      </c>
      <c r="J70" s="39">
        <v>0</v>
      </c>
      <c r="K70" s="39">
        <v>0</v>
      </c>
      <c r="L70" s="39">
        <v>0</v>
      </c>
      <c r="M70" s="39">
        <v>0</v>
      </c>
      <c r="N70" s="39">
        <v>0</v>
      </c>
      <c r="O70" s="39">
        <v>0</v>
      </c>
      <c r="P70" s="39">
        <v>0</v>
      </c>
      <c r="Q70" s="39">
        <v>0</v>
      </c>
      <c r="R70" s="39">
        <v>0</v>
      </c>
      <c r="S70" s="39">
        <v>0</v>
      </c>
      <c r="T70" s="39">
        <v>0</v>
      </c>
      <c r="U70" s="39">
        <v>0</v>
      </c>
      <c r="V70" s="39">
        <v>0</v>
      </c>
      <c r="W70" s="39">
        <v>0</v>
      </c>
      <c r="X70" s="39">
        <v>0</v>
      </c>
      <c r="Y70" s="39">
        <v>0</v>
      </c>
      <c r="Z70" s="39">
        <v>0</v>
      </c>
    </row>
    <row r="71" spans="2:26" s="91" customFormat="1" x14ac:dyDescent="0.2">
      <c r="B71" s="36" t="s">
        <v>83</v>
      </c>
      <c r="C71" s="37"/>
      <c r="D71" s="37"/>
      <c r="E71" s="38" t="s">
        <v>22</v>
      </c>
      <c r="F71" s="44">
        <v>0</v>
      </c>
      <c r="G71" s="39">
        <v>0</v>
      </c>
      <c r="H71" s="39">
        <v>0</v>
      </c>
      <c r="I71" s="39">
        <v>0</v>
      </c>
      <c r="J71" s="39">
        <v>0</v>
      </c>
      <c r="K71" s="39">
        <v>0</v>
      </c>
      <c r="L71" s="39">
        <v>0</v>
      </c>
      <c r="M71" s="39">
        <v>0</v>
      </c>
      <c r="N71" s="39">
        <v>0</v>
      </c>
      <c r="O71" s="39">
        <v>0</v>
      </c>
      <c r="P71" s="39">
        <v>0</v>
      </c>
      <c r="Q71" s="39">
        <v>0</v>
      </c>
      <c r="R71" s="39">
        <v>0</v>
      </c>
      <c r="S71" s="39">
        <v>0</v>
      </c>
      <c r="T71" s="39">
        <v>0</v>
      </c>
      <c r="U71" s="39">
        <v>0</v>
      </c>
      <c r="V71" s="39">
        <v>0</v>
      </c>
      <c r="W71" s="39">
        <v>0</v>
      </c>
      <c r="X71" s="39">
        <v>0</v>
      </c>
      <c r="Y71" s="39">
        <v>0</v>
      </c>
      <c r="Z71" s="39">
        <v>0</v>
      </c>
    </row>
    <row r="72" spans="2:26" s="91" customFormat="1" x14ac:dyDescent="0.2">
      <c r="B72" s="36" t="s">
        <v>84</v>
      </c>
      <c r="C72" s="37"/>
      <c r="D72" s="37"/>
      <c r="E72" s="38" t="s">
        <v>22</v>
      </c>
      <c r="F72" s="44">
        <v>0</v>
      </c>
      <c r="G72" s="39">
        <v>0</v>
      </c>
      <c r="H72" s="39">
        <v>0</v>
      </c>
      <c r="I72" s="39">
        <v>0</v>
      </c>
      <c r="J72" s="39">
        <v>0</v>
      </c>
      <c r="K72" s="39">
        <v>0</v>
      </c>
      <c r="L72" s="39">
        <v>0</v>
      </c>
      <c r="M72" s="39">
        <v>0</v>
      </c>
      <c r="N72" s="39">
        <v>0</v>
      </c>
      <c r="O72" s="39">
        <v>0</v>
      </c>
      <c r="P72" s="39">
        <v>0</v>
      </c>
      <c r="Q72" s="39">
        <v>0</v>
      </c>
      <c r="R72" s="39">
        <v>0</v>
      </c>
      <c r="S72" s="39">
        <v>0</v>
      </c>
      <c r="T72" s="39">
        <v>0</v>
      </c>
      <c r="U72" s="39">
        <v>0</v>
      </c>
      <c r="V72" s="39">
        <v>0</v>
      </c>
      <c r="W72" s="39">
        <v>0</v>
      </c>
      <c r="X72" s="39">
        <v>0</v>
      </c>
      <c r="Y72" s="39">
        <v>0</v>
      </c>
      <c r="Z72" s="39">
        <v>0</v>
      </c>
    </row>
    <row r="73" spans="2:26" s="91" customFormat="1" x14ac:dyDescent="0.2">
      <c r="B73" s="36" t="s">
        <v>85</v>
      </c>
      <c r="C73" s="37"/>
      <c r="D73" s="37"/>
      <c r="E73" s="38" t="s">
        <v>22</v>
      </c>
      <c r="F73" s="44">
        <v>0</v>
      </c>
      <c r="G73" s="39">
        <v>0</v>
      </c>
      <c r="H73" s="39">
        <v>0</v>
      </c>
      <c r="I73" s="39">
        <v>0</v>
      </c>
      <c r="J73" s="39">
        <v>0</v>
      </c>
      <c r="K73" s="39">
        <v>0</v>
      </c>
      <c r="L73" s="39">
        <v>0</v>
      </c>
      <c r="M73" s="39">
        <v>0</v>
      </c>
      <c r="N73" s="39">
        <v>0</v>
      </c>
      <c r="O73" s="39">
        <v>0</v>
      </c>
      <c r="P73" s="39">
        <v>0</v>
      </c>
      <c r="Q73" s="39">
        <v>0</v>
      </c>
      <c r="R73" s="39">
        <v>0</v>
      </c>
      <c r="S73" s="39">
        <v>0</v>
      </c>
      <c r="T73" s="39">
        <v>0</v>
      </c>
      <c r="U73" s="39">
        <v>0</v>
      </c>
      <c r="V73" s="39">
        <v>0</v>
      </c>
      <c r="W73" s="39">
        <v>0</v>
      </c>
      <c r="X73" s="39">
        <v>0</v>
      </c>
      <c r="Y73" s="39">
        <v>0</v>
      </c>
      <c r="Z73" s="39">
        <v>0</v>
      </c>
    </row>
    <row r="74" spans="2:26" s="91" customFormat="1" x14ac:dyDescent="0.2">
      <c r="B74" s="36" t="s">
        <v>101</v>
      </c>
      <c r="C74" s="37"/>
      <c r="D74" s="37"/>
      <c r="E74" s="38" t="s">
        <v>22</v>
      </c>
      <c r="F74" s="44"/>
      <c r="G74" s="39" t="s">
        <v>179</v>
      </c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</row>
    <row r="75" spans="2:26" s="91" customFormat="1" x14ac:dyDescent="0.2">
      <c r="B75" s="36" t="s">
        <v>102</v>
      </c>
      <c r="C75" s="37"/>
      <c r="D75" s="37"/>
      <c r="E75" s="38" t="s">
        <v>22</v>
      </c>
      <c r="F75" s="44"/>
      <c r="G75" s="39" t="s">
        <v>179</v>
      </c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</row>
    <row r="76" spans="2:26" s="91" customFormat="1" x14ac:dyDescent="0.2">
      <c r="F76" s="42"/>
    </row>
    <row r="77" spans="2:26" ht="15" x14ac:dyDescent="0.25">
      <c r="B77" s="31" t="s">
        <v>48</v>
      </c>
      <c r="C77" s="9"/>
      <c r="D77" s="9"/>
      <c r="E77" s="32"/>
      <c r="F77" s="43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</row>
    <row r="78" spans="2:26" ht="15" x14ac:dyDescent="0.25">
      <c r="B78" s="33" t="s">
        <v>21</v>
      </c>
      <c r="C78" s="33"/>
      <c r="D78" s="33"/>
      <c r="E78" s="34" t="s">
        <v>13</v>
      </c>
      <c r="F78" s="35" t="s">
        <v>41</v>
      </c>
      <c r="G78" s="35">
        <v>2022</v>
      </c>
      <c r="H78" s="35">
        <v>2023</v>
      </c>
      <c r="I78" s="35">
        <v>2024</v>
      </c>
      <c r="J78" s="35">
        <v>2025</v>
      </c>
      <c r="K78" s="35">
        <v>2026</v>
      </c>
      <c r="L78" s="35">
        <v>2027</v>
      </c>
      <c r="M78" s="35">
        <v>2028</v>
      </c>
      <c r="N78" s="35">
        <v>2029</v>
      </c>
      <c r="O78" s="35">
        <v>2030</v>
      </c>
      <c r="P78" s="35">
        <v>2031</v>
      </c>
      <c r="Q78" s="35">
        <v>2032</v>
      </c>
      <c r="R78" s="35">
        <v>2033</v>
      </c>
      <c r="S78" s="35">
        <v>2034</v>
      </c>
      <c r="T78" s="35">
        <v>2035</v>
      </c>
      <c r="U78" s="35">
        <v>2036</v>
      </c>
      <c r="V78" s="35">
        <v>2037</v>
      </c>
      <c r="W78" s="35">
        <v>2038</v>
      </c>
      <c r="X78" s="35">
        <v>2039</v>
      </c>
      <c r="Y78" s="35">
        <v>2040</v>
      </c>
      <c r="Z78" s="35">
        <v>2041</v>
      </c>
    </row>
    <row r="79" spans="2:26" x14ac:dyDescent="0.2">
      <c r="B79" s="36" t="s">
        <v>77</v>
      </c>
      <c r="C79" s="37"/>
      <c r="D79" s="37"/>
      <c r="E79" s="38" t="s">
        <v>22</v>
      </c>
      <c r="F79" s="44">
        <v>0</v>
      </c>
      <c r="G79" s="39">
        <v>0</v>
      </c>
      <c r="H79" s="39">
        <v>0</v>
      </c>
      <c r="I79" s="39">
        <v>0</v>
      </c>
      <c r="J79" s="39">
        <v>0</v>
      </c>
      <c r="K79" s="39">
        <v>0</v>
      </c>
      <c r="L79" s="39">
        <v>0</v>
      </c>
      <c r="M79" s="39">
        <v>0</v>
      </c>
      <c r="N79" s="39">
        <v>0</v>
      </c>
      <c r="O79" s="39">
        <v>0</v>
      </c>
      <c r="P79" s="39">
        <v>0</v>
      </c>
      <c r="Q79" s="39">
        <v>0</v>
      </c>
      <c r="R79" s="39">
        <v>0</v>
      </c>
      <c r="S79" s="39">
        <v>0</v>
      </c>
      <c r="T79" s="39">
        <v>0</v>
      </c>
      <c r="U79" s="39">
        <v>0</v>
      </c>
      <c r="V79" s="39">
        <v>0</v>
      </c>
      <c r="W79" s="39">
        <v>0</v>
      </c>
      <c r="X79" s="39">
        <v>0</v>
      </c>
      <c r="Y79" s="39">
        <v>0</v>
      </c>
      <c r="Z79" s="39">
        <v>0</v>
      </c>
    </row>
    <row r="80" spans="2:26" x14ac:dyDescent="0.2">
      <c r="B80" s="36" t="s">
        <v>78</v>
      </c>
      <c r="C80" s="37"/>
      <c r="D80" s="37"/>
      <c r="E80" s="38" t="s">
        <v>22</v>
      </c>
      <c r="F80" s="44">
        <v>0</v>
      </c>
      <c r="G80" s="39">
        <v>0</v>
      </c>
      <c r="H80" s="39">
        <v>0</v>
      </c>
      <c r="I80" s="39">
        <v>0</v>
      </c>
      <c r="J80" s="39">
        <v>0</v>
      </c>
      <c r="K80" s="39">
        <v>0</v>
      </c>
      <c r="L80" s="39">
        <v>0</v>
      </c>
      <c r="M80" s="39">
        <v>0</v>
      </c>
      <c r="N80" s="39">
        <v>0</v>
      </c>
      <c r="O80" s="39">
        <v>0</v>
      </c>
      <c r="P80" s="39">
        <v>0</v>
      </c>
      <c r="Q80" s="39">
        <v>0</v>
      </c>
      <c r="R80" s="39">
        <v>0</v>
      </c>
      <c r="S80" s="39">
        <v>0</v>
      </c>
      <c r="T80" s="39">
        <v>0</v>
      </c>
      <c r="U80" s="39">
        <v>0</v>
      </c>
      <c r="V80" s="39">
        <v>0</v>
      </c>
      <c r="W80" s="39">
        <v>0</v>
      </c>
      <c r="X80" s="39">
        <v>0</v>
      </c>
      <c r="Y80" s="39">
        <v>0</v>
      </c>
      <c r="Z80" s="39">
        <v>0</v>
      </c>
    </row>
    <row r="81" spans="2:26" x14ac:dyDescent="0.2">
      <c r="B81" s="36" t="s">
        <v>79</v>
      </c>
      <c r="C81" s="37"/>
      <c r="D81" s="37"/>
      <c r="E81" s="38" t="s">
        <v>22</v>
      </c>
      <c r="F81" s="44">
        <v>0</v>
      </c>
      <c r="G81" s="39">
        <v>0</v>
      </c>
      <c r="H81" s="39">
        <v>0</v>
      </c>
      <c r="I81" s="39">
        <v>0</v>
      </c>
      <c r="J81" s="39">
        <v>0</v>
      </c>
      <c r="K81" s="39">
        <v>0</v>
      </c>
      <c r="L81" s="39">
        <v>0</v>
      </c>
      <c r="M81" s="39">
        <v>0</v>
      </c>
      <c r="N81" s="39">
        <v>0</v>
      </c>
      <c r="O81" s="39">
        <v>0</v>
      </c>
      <c r="P81" s="39">
        <v>0</v>
      </c>
      <c r="Q81" s="39">
        <v>0</v>
      </c>
      <c r="R81" s="39">
        <v>0</v>
      </c>
      <c r="S81" s="39">
        <v>0</v>
      </c>
      <c r="T81" s="39">
        <v>0</v>
      </c>
      <c r="U81" s="39">
        <v>0</v>
      </c>
      <c r="V81" s="39">
        <v>0</v>
      </c>
      <c r="W81" s="39">
        <v>0</v>
      </c>
      <c r="X81" s="39">
        <v>0</v>
      </c>
      <c r="Y81" s="39">
        <v>0</v>
      </c>
      <c r="Z81" s="39">
        <v>0</v>
      </c>
    </row>
    <row r="82" spans="2:26" x14ac:dyDescent="0.2">
      <c r="B82" s="36" t="s">
        <v>80</v>
      </c>
      <c r="C82" s="37"/>
      <c r="D82" s="37"/>
      <c r="E82" s="38" t="s">
        <v>22</v>
      </c>
      <c r="F82" s="44">
        <v>0</v>
      </c>
      <c r="G82" s="39">
        <v>0</v>
      </c>
      <c r="H82" s="39">
        <v>0</v>
      </c>
      <c r="I82" s="39">
        <v>0</v>
      </c>
      <c r="J82" s="39">
        <v>0</v>
      </c>
      <c r="K82" s="39">
        <v>0</v>
      </c>
      <c r="L82" s="39">
        <v>0</v>
      </c>
      <c r="M82" s="39">
        <v>0</v>
      </c>
      <c r="N82" s="39">
        <v>0</v>
      </c>
      <c r="O82" s="39">
        <v>0</v>
      </c>
      <c r="P82" s="39">
        <v>0</v>
      </c>
      <c r="Q82" s="39">
        <v>0</v>
      </c>
      <c r="R82" s="39">
        <v>0</v>
      </c>
      <c r="S82" s="39">
        <v>0</v>
      </c>
      <c r="T82" s="39">
        <v>0</v>
      </c>
      <c r="U82" s="39">
        <v>0</v>
      </c>
      <c r="V82" s="39">
        <v>0</v>
      </c>
      <c r="W82" s="39">
        <v>0</v>
      </c>
      <c r="X82" s="39">
        <v>0</v>
      </c>
      <c r="Y82" s="39">
        <v>0</v>
      </c>
      <c r="Z82" s="39">
        <v>0</v>
      </c>
    </row>
    <row r="83" spans="2:26" x14ac:dyDescent="0.2">
      <c r="B83" s="36" t="s">
        <v>81</v>
      </c>
      <c r="C83" s="37"/>
      <c r="D83" s="37"/>
      <c r="E83" s="38" t="s">
        <v>22</v>
      </c>
      <c r="F83" s="44">
        <v>0</v>
      </c>
      <c r="G83" s="39">
        <v>0</v>
      </c>
      <c r="H83" s="39">
        <v>0</v>
      </c>
      <c r="I83" s="39">
        <v>0</v>
      </c>
      <c r="J83" s="39">
        <v>0</v>
      </c>
      <c r="K83" s="39">
        <v>0</v>
      </c>
      <c r="L83" s="39">
        <v>0</v>
      </c>
      <c r="M83" s="39">
        <v>0</v>
      </c>
      <c r="N83" s="39">
        <v>0</v>
      </c>
      <c r="O83" s="39">
        <v>0</v>
      </c>
      <c r="P83" s="39">
        <v>0</v>
      </c>
      <c r="Q83" s="39">
        <v>0</v>
      </c>
      <c r="R83" s="39">
        <v>0</v>
      </c>
      <c r="S83" s="39">
        <v>0</v>
      </c>
      <c r="T83" s="39">
        <v>0</v>
      </c>
      <c r="U83" s="39">
        <v>0</v>
      </c>
      <c r="V83" s="39">
        <v>0</v>
      </c>
      <c r="W83" s="39">
        <v>0</v>
      </c>
      <c r="X83" s="39">
        <v>0</v>
      </c>
      <c r="Y83" s="39">
        <v>0</v>
      </c>
      <c r="Z83" s="39">
        <v>0</v>
      </c>
    </row>
    <row r="84" spans="2:26" x14ac:dyDescent="0.2">
      <c r="B84" s="36" t="s">
        <v>82</v>
      </c>
      <c r="C84" s="37"/>
      <c r="D84" s="37"/>
      <c r="E84" s="38" t="s">
        <v>22</v>
      </c>
      <c r="F84" s="44">
        <v>0</v>
      </c>
      <c r="G84" s="39">
        <v>0</v>
      </c>
      <c r="H84" s="39">
        <v>0</v>
      </c>
      <c r="I84" s="39">
        <v>0</v>
      </c>
      <c r="J84" s="39">
        <v>0</v>
      </c>
      <c r="K84" s="39">
        <v>0</v>
      </c>
      <c r="L84" s="39">
        <v>0</v>
      </c>
      <c r="M84" s="39">
        <v>0</v>
      </c>
      <c r="N84" s="39">
        <v>0</v>
      </c>
      <c r="O84" s="39">
        <v>0</v>
      </c>
      <c r="P84" s="39">
        <v>0</v>
      </c>
      <c r="Q84" s="39">
        <v>0</v>
      </c>
      <c r="R84" s="39">
        <v>0</v>
      </c>
      <c r="S84" s="39">
        <v>0</v>
      </c>
      <c r="T84" s="39">
        <v>0</v>
      </c>
      <c r="U84" s="39">
        <v>0</v>
      </c>
      <c r="V84" s="39">
        <v>0</v>
      </c>
      <c r="W84" s="39">
        <v>0</v>
      </c>
      <c r="X84" s="39">
        <v>0</v>
      </c>
      <c r="Y84" s="39">
        <v>0</v>
      </c>
      <c r="Z84" s="39">
        <v>0</v>
      </c>
    </row>
    <row r="85" spans="2:26" x14ac:dyDescent="0.2">
      <c r="B85" s="36" t="s">
        <v>83</v>
      </c>
      <c r="C85" s="37"/>
      <c r="D85" s="37"/>
      <c r="E85" s="38" t="s">
        <v>22</v>
      </c>
      <c r="F85" s="44">
        <v>0</v>
      </c>
      <c r="G85" s="39">
        <v>0</v>
      </c>
      <c r="H85" s="39">
        <v>0</v>
      </c>
      <c r="I85" s="39">
        <v>0</v>
      </c>
      <c r="J85" s="39">
        <v>0</v>
      </c>
      <c r="K85" s="39">
        <v>0</v>
      </c>
      <c r="L85" s="39">
        <v>0</v>
      </c>
      <c r="M85" s="39">
        <v>0</v>
      </c>
      <c r="N85" s="39">
        <v>0</v>
      </c>
      <c r="O85" s="39">
        <v>0</v>
      </c>
      <c r="P85" s="39">
        <v>0</v>
      </c>
      <c r="Q85" s="39">
        <v>0</v>
      </c>
      <c r="R85" s="39">
        <v>0</v>
      </c>
      <c r="S85" s="39">
        <v>0</v>
      </c>
      <c r="T85" s="39">
        <v>0</v>
      </c>
      <c r="U85" s="39">
        <v>0</v>
      </c>
      <c r="V85" s="39">
        <v>0</v>
      </c>
      <c r="W85" s="39">
        <v>0</v>
      </c>
      <c r="X85" s="39">
        <v>0</v>
      </c>
      <c r="Y85" s="39">
        <v>0</v>
      </c>
      <c r="Z85" s="39">
        <v>0</v>
      </c>
    </row>
    <row r="86" spans="2:26" x14ac:dyDescent="0.2">
      <c r="B86" s="36" t="s">
        <v>84</v>
      </c>
      <c r="C86" s="37"/>
      <c r="D86" s="37"/>
      <c r="E86" s="38" t="s">
        <v>22</v>
      </c>
      <c r="F86" s="44">
        <v>0</v>
      </c>
      <c r="G86" s="39">
        <v>0</v>
      </c>
      <c r="H86" s="39">
        <v>0</v>
      </c>
      <c r="I86" s="39">
        <v>0</v>
      </c>
      <c r="J86" s="39">
        <v>0</v>
      </c>
      <c r="K86" s="39">
        <v>0</v>
      </c>
      <c r="L86" s="39">
        <v>0</v>
      </c>
      <c r="M86" s="39">
        <v>0</v>
      </c>
      <c r="N86" s="39">
        <v>0</v>
      </c>
      <c r="O86" s="39">
        <v>0</v>
      </c>
      <c r="P86" s="39">
        <v>0</v>
      </c>
      <c r="Q86" s="39">
        <v>0</v>
      </c>
      <c r="R86" s="39">
        <v>0</v>
      </c>
      <c r="S86" s="39">
        <v>0</v>
      </c>
      <c r="T86" s="39">
        <v>0</v>
      </c>
      <c r="U86" s="39">
        <v>0</v>
      </c>
      <c r="V86" s="39">
        <v>0</v>
      </c>
      <c r="W86" s="39">
        <v>0</v>
      </c>
      <c r="X86" s="39">
        <v>0</v>
      </c>
      <c r="Y86" s="39">
        <v>0</v>
      </c>
      <c r="Z86" s="39">
        <v>0</v>
      </c>
    </row>
    <row r="87" spans="2:26" x14ac:dyDescent="0.2">
      <c r="B87" s="36" t="s">
        <v>85</v>
      </c>
      <c r="C87" s="37"/>
      <c r="D87" s="37"/>
      <c r="E87" s="38" t="s">
        <v>22</v>
      </c>
      <c r="F87" s="44">
        <v>0</v>
      </c>
      <c r="G87" s="39">
        <v>0</v>
      </c>
      <c r="H87" s="39">
        <v>0</v>
      </c>
      <c r="I87" s="39">
        <v>0</v>
      </c>
      <c r="J87" s="39">
        <v>0</v>
      </c>
      <c r="K87" s="39">
        <v>0</v>
      </c>
      <c r="L87" s="39">
        <v>0</v>
      </c>
      <c r="M87" s="39">
        <v>0</v>
      </c>
      <c r="N87" s="39">
        <v>0</v>
      </c>
      <c r="O87" s="39">
        <v>0</v>
      </c>
      <c r="P87" s="39">
        <v>0</v>
      </c>
      <c r="Q87" s="39">
        <v>0</v>
      </c>
      <c r="R87" s="39">
        <v>0</v>
      </c>
      <c r="S87" s="39">
        <v>0</v>
      </c>
      <c r="T87" s="39">
        <v>0</v>
      </c>
      <c r="U87" s="39">
        <v>0</v>
      </c>
      <c r="V87" s="39">
        <v>0</v>
      </c>
      <c r="W87" s="39">
        <v>0</v>
      </c>
      <c r="X87" s="39">
        <v>0</v>
      </c>
      <c r="Y87" s="39">
        <v>0</v>
      </c>
      <c r="Z87" s="39">
        <v>0</v>
      </c>
    </row>
    <row r="88" spans="2:26" s="91" customFormat="1" x14ac:dyDescent="0.2">
      <c r="B88" s="36" t="s">
        <v>101</v>
      </c>
      <c r="C88" s="37"/>
      <c r="D88" s="37"/>
      <c r="E88" s="38" t="s">
        <v>22</v>
      </c>
      <c r="F88" s="44"/>
      <c r="G88" s="39" t="s">
        <v>179</v>
      </c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</row>
    <row r="89" spans="2:26" s="91" customFormat="1" x14ac:dyDescent="0.2">
      <c r="B89" s="36" t="s">
        <v>102</v>
      </c>
      <c r="C89" s="37"/>
      <c r="D89" s="37"/>
      <c r="E89" s="38" t="s">
        <v>22</v>
      </c>
      <c r="F89" s="44"/>
      <c r="G89" s="39" t="s">
        <v>179</v>
      </c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</row>
    <row r="92" spans="2:26" ht="15" x14ac:dyDescent="0.25">
      <c r="B92" s="31" t="s">
        <v>2</v>
      </c>
      <c r="C92" s="9"/>
      <c r="D92" s="9"/>
      <c r="E92" s="32"/>
      <c r="F92" s="43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</row>
    <row r="93" spans="2:26" ht="15" x14ac:dyDescent="0.25">
      <c r="B93" s="33" t="s">
        <v>21</v>
      </c>
      <c r="C93" s="33"/>
      <c r="D93" s="33"/>
      <c r="E93" s="34" t="s">
        <v>13</v>
      </c>
      <c r="F93" s="35" t="s">
        <v>41</v>
      </c>
      <c r="G93" s="35">
        <v>2022</v>
      </c>
      <c r="H93" s="35">
        <v>2023</v>
      </c>
      <c r="I93" s="35">
        <v>2024</v>
      </c>
      <c r="J93" s="35">
        <v>2025</v>
      </c>
      <c r="K93" s="35">
        <v>2026</v>
      </c>
      <c r="L93" s="35">
        <v>2027</v>
      </c>
      <c r="M93" s="35">
        <v>2028</v>
      </c>
      <c r="N93" s="35">
        <v>2029</v>
      </c>
      <c r="O93" s="35">
        <v>2030</v>
      </c>
      <c r="P93" s="35">
        <v>2031</v>
      </c>
      <c r="Q93" s="35">
        <v>2032</v>
      </c>
      <c r="R93" s="35">
        <v>2033</v>
      </c>
      <c r="S93" s="35">
        <v>2034</v>
      </c>
      <c r="T93" s="35">
        <v>2035</v>
      </c>
      <c r="U93" s="35">
        <v>2036</v>
      </c>
      <c r="V93" s="35">
        <v>2037</v>
      </c>
      <c r="W93" s="35">
        <v>2038</v>
      </c>
      <c r="X93" s="35">
        <v>2039</v>
      </c>
      <c r="Y93" s="35">
        <v>2040</v>
      </c>
      <c r="Z93" s="35">
        <v>2041</v>
      </c>
    </row>
    <row r="94" spans="2:26" x14ac:dyDescent="0.2">
      <c r="B94" s="36" t="s">
        <v>77</v>
      </c>
      <c r="C94" s="37"/>
      <c r="D94" s="37"/>
      <c r="E94" s="38" t="s">
        <v>22</v>
      </c>
      <c r="F94" s="44">
        <v>0</v>
      </c>
      <c r="G94" s="39">
        <v>0</v>
      </c>
      <c r="H94" s="39">
        <v>0</v>
      </c>
      <c r="I94" s="39">
        <v>0</v>
      </c>
      <c r="J94" s="39">
        <v>0</v>
      </c>
      <c r="K94" s="39">
        <v>0</v>
      </c>
      <c r="L94" s="39">
        <v>0</v>
      </c>
      <c r="M94" s="39">
        <v>0</v>
      </c>
      <c r="N94" s="39">
        <v>0</v>
      </c>
      <c r="O94" s="39">
        <v>0</v>
      </c>
      <c r="P94" s="39">
        <v>0</v>
      </c>
      <c r="Q94" s="39">
        <v>0</v>
      </c>
      <c r="R94" s="39">
        <v>0</v>
      </c>
      <c r="S94" s="39">
        <v>0</v>
      </c>
      <c r="T94" s="39">
        <v>0</v>
      </c>
      <c r="U94" s="39">
        <v>0</v>
      </c>
      <c r="V94" s="39">
        <v>0</v>
      </c>
      <c r="W94" s="39">
        <v>0</v>
      </c>
      <c r="X94" s="39">
        <v>0</v>
      </c>
      <c r="Y94" s="39">
        <v>0</v>
      </c>
      <c r="Z94" s="39">
        <v>0</v>
      </c>
    </row>
    <row r="95" spans="2:26" x14ac:dyDescent="0.2">
      <c r="B95" s="36" t="s">
        <v>78</v>
      </c>
      <c r="C95" s="37"/>
      <c r="D95" s="37"/>
      <c r="E95" s="38" t="s">
        <v>22</v>
      </c>
      <c r="F95" s="44">
        <v>0</v>
      </c>
      <c r="G95" s="39">
        <v>0</v>
      </c>
      <c r="H95" s="39">
        <v>0</v>
      </c>
      <c r="I95" s="39">
        <v>0</v>
      </c>
      <c r="J95" s="39">
        <v>0</v>
      </c>
      <c r="K95" s="39">
        <v>0</v>
      </c>
      <c r="L95" s="39">
        <v>0</v>
      </c>
      <c r="M95" s="39">
        <v>0</v>
      </c>
      <c r="N95" s="39">
        <v>0</v>
      </c>
      <c r="O95" s="39">
        <v>0</v>
      </c>
      <c r="P95" s="39">
        <v>0</v>
      </c>
      <c r="Q95" s="39">
        <v>0</v>
      </c>
      <c r="R95" s="39">
        <v>0</v>
      </c>
      <c r="S95" s="39">
        <v>0</v>
      </c>
      <c r="T95" s="39">
        <v>0</v>
      </c>
      <c r="U95" s="39">
        <v>0</v>
      </c>
      <c r="V95" s="39">
        <v>0</v>
      </c>
      <c r="W95" s="39">
        <v>0</v>
      </c>
      <c r="X95" s="39">
        <v>0</v>
      </c>
      <c r="Y95" s="39">
        <v>0</v>
      </c>
      <c r="Z95" s="39">
        <v>0</v>
      </c>
    </row>
    <row r="96" spans="2:26" x14ac:dyDescent="0.2">
      <c r="B96" s="36" t="s">
        <v>79</v>
      </c>
      <c r="C96" s="37"/>
      <c r="D96" s="37"/>
      <c r="E96" s="38" t="s">
        <v>22</v>
      </c>
      <c r="F96" s="44">
        <v>0</v>
      </c>
      <c r="G96" s="39">
        <v>0</v>
      </c>
      <c r="H96" s="39">
        <v>0</v>
      </c>
      <c r="I96" s="39">
        <v>0</v>
      </c>
      <c r="J96" s="39">
        <v>0</v>
      </c>
      <c r="K96" s="39">
        <v>0</v>
      </c>
      <c r="L96" s="39">
        <v>0</v>
      </c>
      <c r="M96" s="39">
        <v>0</v>
      </c>
      <c r="N96" s="39">
        <v>0</v>
      </c>
      <c r="O96" s="39">
        <v>0</v>
      </c>
      <c r="P96" s="39">
        <v>0</v>
      </c>
      <c r="Q96" s="39">
        <v>0</v>
      </c>
      <c r="R96" s="39">
        <v>0</v>
      </c>
      <c r="S96" s="39">
        <v>0</v>
      </c>
      <c r="T96" s="39">
        <v>0</v>
      </c>
      <c r="U96" s="39">
        <v>0</v>
      </c>
      <c r="V96" s="39">
        <v>0</v>
      </c>
      <c r="W96" s="39">
        <v>0</v>
      </c>
      <c r="X96" s="39">
        <v>0</v>
      </c>
      <c r="Y96" s="39">
        <v>0</v>
      </c>
      <c r="Z96" s="39">
        <v>0</v>
      </c>
    </row>
    <row r="97" spans="2:26" x14ac:dyDescent="0.2">
      <c r="B97" s="36" t="s">
        <v>80</v>
      </c>
      <c r="C97" s="37"/>
      <c r="D97" s="37"/>
      <c r="E97" s="38" t="s">
        <v>22</v>
      </c>
      <c r="F97" s="44">
        <v>0</v>
      </c>
      <c r="G97" s="39">
        <v>0</v>
      </c>
      <c r="H97" s="39">
        <v>0</v>
      </c>
      <c r="I97" s="39">
        <v>0</v>
      </c>
      <c r="J97" s="39">
        <v>0</v>
      </c>
      <c r="K97" s="39">
        <v>0</v>
      </c>
      <c r="L97" s="39">
        <v>0</v>
      </c>
      <c r="M97" s="39">
        <v>0</v>
      </c>
      <c r="N97" s="39">
        <v>0</v>
      </c>
      <c r="O97" s="39">
        <v>0</v>
      </c>
      <c r="P97" s="39">
        <v>0</v>
      </c>
      <c r="Q97" s="39">
        <v>0</v>
      </c>
      <c r="R97" s="39">
        <v>0</v>
      </c>
      <c r="S97" s="39">
        <v>0</v>
      </c>
      <c r="T97" s="39">
        <v>0</v>
      </c>
      <c r="U97" s="39">
        <v>0</v>
      </c>
      <c r="V97" s="39">
        <v>0</v>
      </c>
      <c r="W97" s="39">
        <v>0</v>
      </c>
      <c r="X97" s="39">
        <v>0</v>
      </c>
      <c r="Y97" s="39">
        <v>0</v>
      </c>
      <c r="Z97" s="39">
        <v>0</v>
      </c>
    </row>
    <row r="98" spans="2:26" x14ac:dyDescent="0.2">
      <c r="B98" s="36" t="s">
        <v>81</v>
      </c>
      <c r="C98" s="37"/>
      <c r="D98" s="37"/>
      <c r="E98" s="38" t="s">
        <v>22</v>
      </c>
      <c r="F98" s="44">
        <v>0</v>
      </c>
      <c r="G98" s="39">
        <v>0</v>
      </c>
      <c r="H98" s="39">
        <v>0</v>
      </c>
      <c r="I98" s="39">
        <v>0</v>
      </c>
      <c r="J98" s="39">
        <v>0</v>
      </c>
      <c r="K98" s="39">
        <v>0</v>
      </c>
      <c r="L98" s="39">
        <v>0</v>
      </c>
      <c r="M98" s="39">
        <v>0</v>
      </c>
      <c r="N98" s="39">
        <v>0</v>
      </c>
      <c r="O98" s="39">
        <v>0</v>
      </c>
      <c r="P98" s="39">
        <v>0</v>
      </c>
      <c r="Q98" s="39">
        <v>0</v>
      </c>
      <c r="R98" s="39">
        <v>0</v>
      </c>
      <c r="S98" s="39">
        <v>0</v>
      </c>
      <c r="T98" s="39">
        <v>0</v>
      </c>
      <c r="U98" s="39">
        <v>0</v>
      </c>
      <c r="V98" s="39">
        <v>0</v>
      </c>
      <c r="W98" s="39">
        <v>0</v>
      </c>
      <c r="X98" s="39">
        <v>0</v>
      </c>
      <c r="Y98" s="39">
        <v>0</v>
      </c>
      <c r="Z98" s="39">
        <v>0</v>
      </c>
    </row>
    <row r="99" spans="2:26" x14ac:dyDescent="0.2">
      <c r="B99" s="36" t="s">
        <v>82</v>
      </c>
      <c r="C99" s="37"/>
      <c r="D99" s="37"/>
      <c r="E99" s="38" t="s">
        <v>22</v>
      </c>
      <c r="F99" s="44">
        <v>0</v>
      </c>
      <c r="G99" s="39">
        <v>0</v>
      </c>
      <c r="H99" s="39">
        <v>0</v>
      </c>
      <c r="I99" s="39">
        <v>0</v>
      </c>
      <c r="J99" s="39">
        <v>0</v>
      </c>
      <c r="K99" s="39">
        <v>0</v>
      </c>
      <c r="L99" s="39">
        <v>0</v>
      </c>
      <c r="M99" s="39">
        <v>0</v>
      </c>
      <c r="N99" s="39">
        <v>0</v>
      </c>
      <c r="O99" s="39">
        <v>0</v>
      </c>
      <c r="P99" s="39">
        <v>0</v>
      </c>
      <c r="Q99" s="39">
        <v>0</v>
      </c>
      <c r="R99" s="39">
        <v>0</v>
      </c>
      <c r="S99" s="39">
        <v>0</v>
      </c>
      <c r="T99" s="39">
        <v>0</v>
      </c>
      <c r="U99" s="39">
        <v>0</v>
      </c>
      <c r="V99" s="39">
        <v>0</v>
      </c>
      <c r="W99" s="39">
        <v>0</v>
      </c>
      <c r="X99" s="39">
        <v>0</v>
      </c>
      <c r="Y99" s="39">
        <v>0</v>
      </c>
      <c r="Z99" s="39">
        <v>0</v>
      </c>
    </row>
    <row r="100" spans="2:26" x14ac:dyDescent="0.2">
      <c r="B100" s="36" t="s">
        <v>83</v>
      </c>
      <c r="C100" s="37"/>
      <c r="D100" s="37"/>
      <c r="E100" s="38" t="s">
        <v>22</v>
      </c>
      <c r="F100" s="44">
        <v>0</v>
      </c>
      <c r="G100" s="39">
        <v>0</v>
      </c>
      <c r="H100" s="39">
        <v>0</v>
      </c>
      <c r="I100" s="39">
        <v>0</v>
      </c>
      <c r="J100" s="39">
        <v>0</v>
      </c>
      <c r="K100" s="39">
        <v>0</v>
      </c>
      <c r="L100" s="39">
        <v>0</v>
      </c>
      <c r="M100" s="39">
        <v>0</v>
      </c>
      <c r="N100" s="39">
        <v>0</v>
      </c>
      <c r="O100" s="39">
        <v>0</v>
      </c>
      <c r="P100" s="39">
        <v>0</v>
      </c>
      <c r="Q100" s="39">
        <v>0</v>
      </c>
      <c r="R100" s="39">
        <v>0</v>
      </c>
      <c r="S100" s="39">
        <v>0</v>
      </c>
      <c r="T100" s="39">
        <v>0</v>
      </c>
      <c r="U100" s="39">
        <v>0</v>
      </c>
      <c r="V100" s="39">
        <v>0</v>
      </c>
      <c r="W100" s="39">
        <v>0</v>
      </c>
      <c r="X100" s="39">
        <v>0</v>
      </c>
      <c r="Y100" s="39">
        <v>0</v>
      </c>
      <c r="Z100" s="39">
        <v>0</v>
      </c>
    </row>
    <row r="101" spans="2:26" x14ac:dyDescent="0.2">
      <c r="B101" s="36" t="s">
        <v>84</v>
      </c>
      <c r="C101" s="37"/>
      <c r="D101" s="37"/>
      <c r="E101" s="38" t="s">
        <v>22</v>
      </c>
      <c r="F101" s="44">
        <v>0</v>
      </c>
      <c r="G101" s="39">
        <v>0</v>
      </c>
      <c r="H101" s="39">
        <v>0</v>
      </c>
      <c r="I101" s="39">
        <v>0</v>
      </c>
      <c r="J101" s="39">
        <v>0</v>
      </c>
      <c r="K101" s="39">
        <v>0</v>
      </c>
      <c r="L101" s="39">
        <v>0</v>
      </c>
      <c r="M101" s="39">
        <v>0</v>
      </c>
      <c r="N101" s="39">
        <v>0</v>
      </c>
      <c r="O101" s="39">
        <v>0</v>
      </c>
      <c r="P101" s="39">
        <v>0</v>
      </c>
      <c r="Q101" s="39">
        <v>0</v>
      </c>
      <c r="R101" s="39">
        <v>0</v>
      </c>
      <c r="S101" s="39">
        <v>0</v>
      </c>
      <c r="T101" s="39">
        <v>0</v>
      </c>
      <c r="U101" s="39">
        <v>0</v>
      </c>
      <c r="V101" s="39">
        <v>0</v>
      </c>
      <c r="W101" s="39">
        <v>0</v>
      </c>
      <c r="X101" s="39">
        <v>0</v>
      </c>
      <c r="Y101" s="39">
        <v>0</v>
      </c>
      <c r="Z101" s="39">
        <v>0</v>
      </c>
    </row>
    <row r="102" spans="2:26" x14ac:dyDescent="0.2">
      <c r="B102" s="36" t="s">
        <v>85</v>
      </c>
      <c r="C102" s="37"/>
      <c r="D102" s="37"/>
      <c r="E102" s="38" t="s">
        <v>22</v>
      </c>
      <c r="F102" s="44">
        <v>0</v>
      </c>
      <c r="G102" s="39">
        <v>0</v>
      </c>
      <c r="H102" s="39">
        <v>0</v>
      </c>
      <c r="I102" s="39">
        <v>0</v>
      </c>
      <c r="J102" s="39">
        <v>0</v>
      </c>
      <c r="K102" s="39">
        <v>0</v>
      </c>
      <c r="L102" s="39">
        <v>0</v>
      </c>
      <c r="M102" s="39">
        <v>0</v>
      </c>
      <c r="N102" s="39">
        <v>0</v>
      </c>
      <c r="O102" s="39">
        <v>0</v>
      </c>
      <c r="P102" s="39">
        <v>0</v>
      </c>
      <c r="Q102" s="39">
        <v>0</v>
      </c>
      <c r="R102" s="39">
        <v>0</v>
      </c>
      <c r="S102" s="39">
        <v>0</v>
      </c>
      <c r="T102" s="39">
        <v>0</v>
      </c>
      <c r="U102" s="39">
        <v>0</v>
      </c>
      <c r="V102" s="39">
        <v>0</v>
      </c>
      <c r="W102" s="39">
        <v>0</v>
      </c>
      <c r="X102" s="39">
        <v>0</v>
      </c>
      <c r="Y102" s="39">
        <v>0</v>
      </c>
      <c r="Z102" s="39">
        <v>0</v>
      </c>
    </row>
    <row r="103" spans="2:26" s="91" customFormat="1" x14ac:dyDescent="0.2">
      <c r="B103" s="36" t="s">
        <v>101</v>
      </c>
      <c r="C103" s="37"/>
      <c r="D103" s="37"/>
      <c r="E103" s="38" t="s">
        <v>22</v>
      </c>
      <c r="F103" s="44"/>
      <c r="G103" s="39" t="s">
        <v>179</v>
      </c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</row>
    <row r="104" spans="2:26" s="91" customFormat="1" x14ac:dyDescent="0.2">
      <c r="B104" s="36" t="s">
        <v>102</v>
      </c>
      <c r="C104" s="37"/>
      <c r="D104" s="37"/>
      <c r="E104" s="38" t="s">
        <v>22</v>
      </c>
      <c r="F104" s="44"/>
      <c r="G104" s="39" t="s">
        <v>179</v>
      </c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</row>
    <row r="106" spans="2:26" ht="15" x14ac:dyDescent="0.25">
      <c r="B106" s="31" t="s">
        <v>3</v>
      </c>
      <c r="C106" s="9"/>
      <c r="D106" s="9"/>
      <c r="E106" s="32"/>
      <c r="F106" s="43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</row>
    <row r="107" spans="2:26" ht="15" x14ac:dyDescent="0.25">
      <c r="B107" s="33" t="s">
        <v>21</v>
      </c>
      <c r="C107" s="33"/>
      <c r="D107" s="33"/>
      <c r="E107" s="34" t="s">
        <v>13</v>
      </c>
      <c r="F107" s="35" t="s">
        <v>41</v>
      </c>
      <c r="G107" s="35">
        <v>2022</v>
      </c>
      <c r="H107" s="35">
        <v>2023</v>
      </c>
      <c r="I107" s="35">
        <v>2024</v>
      </c>
      <c r="J107" s="35">
        <v>2025</v>
      </c>
      <c r="K107" s="35">
        <v>2026</v>
      </c>
      <c r="L107" s="35">
        <v>2027</v>
      </c>
      <c r="M107" s="35">
        <v>2028</v>
      </c>
      <c r="N107" s="35">
        <v>2029</v>
      </c>
      <c r="O107" s="35">
        <v>2030</v>
      </c>
      <c r="P107" s="35">
        <v>2031</v>
      </c>
      <c r="Q107" s="35">
        <v>2032</v>
      </c>
      <c r="R107" s="35">
        <v>2033</v>
      </c>
      <c r="S107" s="35">
        <v>2034</v>
      </c>
      <c r="T107" s="35">
        <v>2035</v>
      </c>
      <c r="U107" s="35">
        <v>2036</v>
      </c>
      <c r="V107" s="35">
        <v>2037</v>
      </c>
      <c r="W107" s="35">
        <v>2038</v>
      </c>
      <c r="X107" s="35">
        <v>2039</v>
      </c>
      <c r="Y107" s="35">
        <v>2040</v>
      </c>
      <c r="Z107" s="35">
        <v>2041</v>
      </c>
    </row>
    <row r="108" spans="2:26" x14ac:dyDescent="0.2">
      <c r="B108" s="36" t="s">
        <v>77</v>
      </c>
      <c r="C108" s="37"/>
      <c r="D108" s="37"/>
      <c r="E108" s="38" t="s">
        <v>22</v>
      </c>
      <c r="F108" s="44">
        <v>0</v>
      </c>
      <c r="G108" s="39">
        <v>0</v>
      </c>
      <c r="H108" s="39">
        <v>0</v>
      </c>
      <c r="I108" s="39">
        <v>0</v>
      </c>
      <c r="J108" s="39">
        <v>0</v>
      </c>
      <c r="K108" s="39">
        <v>0</v>
      </c>
      <c r="L108" s="39">
        <v>0</v>
      </c>
      <c r="M108" s="39">
        <v>0</v>
      </c>
      <c r="N108" s="39">
        <v>0</v>
      </c>
      <c r="O108" s="39">
        <v>0</v>
      </c>
      <c r="P108" s="39">
        <v>0</v>
      </c>
      <c r="Q108" s="39">
        <v>0</v>
      </c>
      <c r="R108" s="39">
        <v>0</v>
      </c>
      <c r="S108" s="39">
        <v>0</v>
      </c>
      <c r="T108" s="39">
        <v>0</v>
      </c>
      <c r="U108" s="39">
        <v>0</v>
      </c>
      <c r="V108" s="39">
        <v>0</v>
      </c>
      <c r="W108" s="39">
        <v>0</v>
      </c>
      <c r="X108" s="39">
        <v>0</v>
      </c>
      <c r="Y108" s="39">
        <v>0</v>
      </c>
      <c r="Z108" s="39">
        <v>0</v>
      </c>
    </row>
    <row r="109" spans="2:26" x14ac:dyDescent="0.2">
      <c r="B109" s="36" t="s">
        <v>78</v>
      </c>
      <c r="C109" s="37"/>
      <c r="D109" s="37"/>
      <c r="E109" s="38" t="s">
        <v>22</v>
      </c>
      <c r="F109" s="44">
        <v>0</v>
      </c>
      <c r="G109" s="39">
        <v>0</v>
      </c>
      <c r="H109" s="39">
        <v>0</v>
      </c>
      <c r="I109" s="39">
        <v>0</v>
      </c>
      <c r="J109" s="39">
        <v>0</v>
      </c>
      <c r="K109" s="39">
        <v>0</v>
      </c>
      <c r="L109" s="39">
        <v>0</v>
      </c>
      <c r="M109" s="39">
        <v>0</v>
      </c>
      <c r="N109" s="39">
        <v>0</v>
      </c>
      <c r="O109" s="39">
        <v>0</v>
      </c>
      <c r="P109" s="39">
        <v>0</v>
      </c>
      <c r="Q109" s="39">
        <v>0</v>
      </c>
      <c r="R109" s="39">
        <v>0</v>
      </c>
      <c r="S109" s="39">
        <v>0</v>
      </c>
      <c r="T109" s="39">
        <v>0</v>
      </c>
      <c r="U109" s="39">
        <v>0</v>
      </c>
      <c r="V109" s="39">
        <v>0</v>
      </c>
      <c r="W109" s="39">
        <v>0</v>
      </c>
      <c r="X109" s="39">
        <v>0</v>
      </c>
      <c r="Y109" s="39">
        <v>0</v>
      </c>
      <c r="Z109" s="39">
        <v>0</v>
      </c>
    </row>
    <row r="110" spans="2:26" x14ac:dyDescent="0.2">
      <c r="B110" s="36" t="s">
        <v>79</v>
      </c>
      <c r="C110" s="37"/>
      <c r="D110" s="37"/>
      <c r="E110" s="38" t="s">
        <v>22</v>
      </c>
      <c r="F110" s="44">
        <v>0</v>
      </c>
      <c r="G110" s="39">
        <v>0</v>
      </c>
      <c r="H110" s="39">
        <v>0</v>
      </c>
      <c r="I110" s="39">
        <v>0</v>
      </c>
      <c r="J110" s="39">
        <v>0</v>
      </c>
      <c r="K110" s="39">
        <v>0</v>
      </c>
      <c r="L110" s="39">
        <v>0</v>
      </c>
      <c r="M110" s="39">
        <v>0</v>
      </c>
      <c r="N110" s="39">
        <v>0</v>
      </c>
      <c r="O110" s="39">
        <v>0</v>
      </c>
      <c r="P110" s="39">
        <v>0</v>
      </c>
      <c r="Q110" s="39">
        <v>0</v>
      </c>
      <c r="R110" s="39">
        <v>0</v>
      </c>
      <c r="S110" s="39">
        <v>0</v>
      </c>
      <c r="T110" s="39">
        <v>0</v>
      </c>
      <c r="U110" s="39">
        <v>0</v>
      </c>
      <c r="V110" s="39">
        <v>0</v>
      </c>
      <c r="W110" s="39">
        <v>0</v>
      </c>
      <c r="X110" s="39">
        <v>0</v>
      </c>
      <c r="Y110" s="39">
        <v>0</v>
      </c>
      <c r="Z110" s="39">
        <v>0</v>
      </c>
    </row>
    <row r="111" spans="2:26" x14ac:dyDescent="0.2">
      <c r="B111" s="36" t="s">
        <v>80</v>
      </c>
      <c r="C111" s="37"/>
      <c r="D111" s="37"/>
      <c r="E111" s="38" t="s">
        <v>22</v>
      </c>
      <c r="F111" s="44">
        <v>0</v>
      </c>
      <c r="G111" s="39">
        <v>0</v>
      </c>
      <c r="H111" s="39">
        <v>0</v>
      </c>
      <c r="I111" s="39">
        <v>0</v>
      </c>
      <c r="J111" s="39">
        <v>0</v>
      </c>
      <c r="K111" s="39">
        <v>0</v>
      </c>
      <c r="L111" s="39">
        <v>0</v>
      </c>
      <c r="M111" s="39">
        <v>0</v>
      </c>
      <c r="N111" s="39">
        <v>0</v>
      </c>
      <c r="O111" s="39">
        <v>0</v>
      </c>
      <c r="P111" s="39">
        <v>0</v>
      </c>
      <c r="Q111" s="39">
        <v>0</v>
      </c>
      <c r="R111" s="39">
        <v>0</v>
      </c>
      <c r="S111" s="39">
        <v>0</v>
      </c>
      <c r="T111" s="39">
        <v>0</v>
      </c>
      <c r="U111" s="39">
        <v>0</v>
      </c>
      <c r="V111" s="39">
        <v>0</v>
      </c>
      <c r="W111" s="39">
        <v>0</v>
      </c>
      <c r="X111" s="39">
        <v>0</v>
      </c>
      <c r="Y111" s="39">
        <v>0</v>
      </c>
      <c r="Z111" s="39">
        <v>0</v>
      </c>
    </row>
    <row r="112" spans="2:26" x14ac:dyDescent="0.2">
      <c r="B112" s="36" t="s">
        <v>81</v>
      </c>
      <c r="C112" s="37"/>
      <c r="D112" s="37"/>
      <c r="E112" s="38" t="s">
        <v>22</v>
      </c>
      <c r="F112" s="44">
        <v>0</v>
      </c>
      <c r="G112" s="39">
        <v>0</v>
      </c>
      <c r="H112" s="39">
        <v>0</v>
      </c>
      <c r="I112" s="39">
        <v>0</v>
      </c>
      <c r="J112" s="39">
        <v>0</v>
      </c>
      <c r="K112" s="39">
        <v>0</v>
      </c>
      <c r="L112" s="39">
        <v>0</v>
      </c>
      <c r="M112" s="39">
        <v>0</v>
      </c>
      <c r="N112" s="39">
        <v>0</v>
      </c>
      <c r="O112" s="39">
        <v>0</v>
      </c>
      <c r="P112" s="39">
        <v>0</v>
      </c>
      <c r="Q112" s="39">
        <v>0</v>
      </c>
      <c r="R112" s="39">
        <v>0</v>
      </c>
      <c r="S112" s="39">
        <v>0</v>
      </c>
      <c r="T112" s="39">
        <v>0</v>
      </c>
      <c r="U112" s="39">
        <v>0</v>
      </c>
      <c r="V112" s="39">
        <v>0</v>
      </c>
      <c r="W112" s="39">
        <v>0</v>
      </c>
      <c r="X112" s="39">
        <v>0</v>
      </c>
      <c r="Y112" s="39">
        <v>0</v>
      </c>
      <c r="Z112" s="39">
        <v>0</v>
      </c>
    </row>
    <row r="113" spans="2:26" x14ac:dyDescent="0.2">
      <c r="B113" s="36" t="s">
        <v>82</v>
      </c>
      <c r="C113" s="37"/>
      <c r="D113" s="37"/>
      <c r="E113" s="38" t="s">
        <v>22</v>
      </c>
      <c r="F113" s="44">
        <v>0</v>
      </c>
      <c r="G113" s="39">
        <v>0</v>
      </c>
      <c r="H113" s="39">
        <v>0</v>
      </c>
      <c r="I113" s="39">
        <v>0</v>
      </c>
      <c r="J113" s="39">
        <v>0</v>
      </c>
      <c r="K113" s="39">
        <v>0</v>
      </c>
      <c r="L113" s="39">
        <v>0</v>
      </c>
      <c r="M113" s="39">
        <v>0</v>
      </c>
      <c r="N113" s="39">
        <v>0</v>
      </c>
      <c r="O113" s="39">
        <v>0</v>
      </c>
      <c r="P113" s="39">
        <v>0</v>
      </c>
      <c r="Q113" s="39">
        <v>0</v>
      </c>
      <c r="R113" s="39">
        <v>0</v>
      </c>
      <c r="S113" s="39">
        <v>0</v>
      </c>
      <c r="T113" s="39">
        <v>0</v>
      </c>
      <c r="U113" s="39">
        <v>0</v>
      </c>
      <c r="V113" s="39">
        <v>0</v>
      </c>
      <c r="W113" s="39">
        <v>0</v>
      </c>
      <c r="X113" s="39">
        <v>0</v>
      </c>
      <c r="Y113" s="39">
        <v>0</v>
      </c>
      <c r="Z113" s="39">
        <v>0</v>
      </c>
    </row>
    <row r="114" spans="2:26" x14ac:dyDescent="0.2">
      <c r="B114" s="36" t="s">
        <v>83</v>
      </c>
      <c r="C114" s="37"/>
      <c r="D114" s="37"/>
      <c r="E114" s="38" t="s">
        <v>22</v>
      </c>
      <c r="F114" s="44">
        <v>0</v>
      </c>
      <c r="G114" s="39">
        <v>0</v>
      </c>
      <c r="H114" s="39">
        <v>0</v>
      </c>
      <c r="I114" s="39">
        <v>0</v>
      </c>
      <c r="J114" s="39">
        <v>0</v>
      </c>
      <c r="K114" s="39">
        <v>0</v>
      </c>
      <c r="L114" s="39">
        <v>0</v>
      </c>
      <c r="M114" s="39">
        <v>0</v>
      </c>
      <c r="N114" s="39">
        <v>0</v>
      </c>
      <c r="O114" s="39">
        <v>0</v>
      </c>
      <c r="P114" s="39">
        <v>0</v>
      </c>
      <c r="Q114" s="39">
        <v>0</v>
      </c>
      <c r="R114" s="39">
        <v>0</v>
      </c>
      <c r="S114" s="39">
        <v>0</v>
      </c>
      <c r="T114" s="39">
        <v>0</v>
      </c>
      <c r="U114" s="39">
        <v>0</v>
      </c>
      <c r="V114" s="39">
        <v>0</v>
      </c>
      <c r="W114" s="39">
        <v>0</v>
      </c>
      <c r="X114" s="39">
        <v>0</v>
      </c>
      <c r="Y114" s="39">
        <v>0</v>
      </c>
      <c r="Z114" s="39">
        <v>0</v>
      </c>
    </row>
    <row r="115" spans="2:26" x14ac:dyDescent="0.2">
      <c r="B115" s="36" t="s">
        <v>84</v>
      </c>
      <c r="C115" s="37"/>
      <c r="D115" s="37"/>
      <c r="E115" s="38" t="s">
        <v>22</v>
      </c>
      <c r="F115" s="44">
        <v>0</v>
      </c>
      <c r="G115" s="39">
        <v>0</v>
      </c>
      <c r="H115" s="39">
        <v>0</v>
      </c>
      <c r="I115" s="39">
        <v>0</v>
      </c>
      <c r="J115" s="39">
        <v>0</v>
      </c>
      <c r="K115" s="39">
        <v>0</v>
      </c>
      <c r="L115" s="39">
        <v>0</v>
      </c>
      <c r="M115" s="39">
        <v>0</v>
      </c>
      <c r="N115" s="39">
        <v>0</v>
      </c>
      <c r="O115" s="39">
        <v>0</v>
      </c>
      <c r="P115" s="39">
        <v>0</v>
      </c>
      <c r="Q115" s="39">
        <v>0</v>
      </c>
      <c r="R115" s="39">
        <v>0</v>
      </c>
      <c r="S115" s="39">
        <v>0</v>
      </c>
      <c r="T115" s="39">
        <v>0</v>
      </c>
      <c r="U115" s="39">
        <v>0</v>
      </c>
      <c r="V115" s="39">
        <v>0</v>
      </c>
      <c r="W115" s="39">
        <v>0</v>
      </c>
      <c r="X115" s="39">
        <v>0</v>
      </c>
      <c r="Y115" s="39">
        <v>0</v>
      </c>
      <c r="Z115" s="39">
        <v>0</v>
      </c>
    </row>
    <row r="116" spans="2:26" x14ac:dyDescent="0.2">
      <c r="B116" s="36" t="s">
        <v>85</v>
      </c>
      <c r="C116" s="37"/>
      <c r="D116" s="37"/>
      <c r="E116" s="38" t="s">
        <v>22</v>
      </c>
      <c r="F116" s="44">
        <v>0</v>
      </c>
      <c r="G116" s="39">
        <v>0</v>
      </c>
      <c r="H116" s="39">
        <v>0</v>
      </c>
      <c r="I116" s="39">
        <v>0</v>
      </c>
      <c r="J116" s="39">
        <v>0</v>
      </c>
      <c r="K116" s="39">
        <v>0</v>
      </c>
      <c r="L116" s="39">
        <v>0</v>
      </c>
      <c r="M116" s="39">
        <v>0</v>
      </c>
      <c r="N116" s="39">
        <v>0</v>
      </c>
      <c r="O116" s="39">
        <v>0</v>
      </c>
      <c r="P116" s="39">
        <v>0</v>
      </c>
      <c r="Q116" s="39">
        <v>0</v>
      </c>
      <c r="R116" s="39">
        <v>0</v>
      </c>
      <c r="S116" s="39">
        <v>0</v>
      </c>
      <c r="T116" s="39">
        <v>0</v>
      </c>
      <c r="U116" s="39">
        <v>0</v>
      </c>
      <c r="V116" s="39">
        <v>0</v>
      </c>
      <c r="W116" s="39">
        <v>0</v>
      </c>
      <c r="X116" s="39">
        <v>0</v>
      </c>
      <c r="Y116" s="39">
        <v>0</v>
      </c>
      <c r="Z116" s="39">
        <v>0</v>
      </c>
    </row>
    <row r="117" spans="2:26" s="91" customFormat="1" x14ac:dyDescent="0.2">
      <c r="B117" s="36" t="s">
        <v>101</v>
      </c>
      <c r="C117" s="37"/>
      <c r="D117" s="37"/>
      <c r="E117" s="38" t="s">
        <v>22</v>
      </c>
      <c r="F117" s="44"/>
      <c r="G117" s="39" t="s">
        <v>179</v>
      </c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</row>
    <row r="118" spans="2:26" s="91" customFormat="1" x14ac:dyDescent="0.2">
      <c r="B118" s="36" t="s">
        <v>102</v>
      </c>
      <c r="C118" s="37"/>
      <c r="D118" s="37"/>
      <c r="E118" s="38" t="s">
        <v>22</v>
      </c>
      <c r="F118" s="44"/>
      <c r="G118" s="39" t="s">
        <v>179</v>
      </c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</row>
    <row r="120" spans="2:26" ht="15" x14ac:dyDescent="0.25">
      <c r="B120" s="31" t="s">
        <v>157</v>
      </c>
      <c r="C120" s="9"/>
      <c r="D120" s="9"/>
      <c r="E120" s="32"/>
      <c r="F120" s="43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</row>
    <row r="121" spans="2:26" ht="15" x14ac:dyDescent="0.25">
      <c r="B121" s="33" t="s">
        <v>21</v>
      </c>
      <c r="C121" s="33"/>
      <c r="D121" s="33"/>
      <c r="E121" s="34" t="s">
        <v>13</v>
      </c>
      <c r="F121" s="35" t="s">
        <v>41</v>
      </c>
      <c r="G121" s="35">
        <v>2022</v>
      </c>
      <c r="H121" s="35">
        <v>2023</v>
      </c>
      <c r="I121" s="35">
        <v>2024</v>
      </c>
      <c r="J121" s="35">
        <v>2025</v>
      </c>
      <c r="K121" s="35">
        <v>2026</v>
      </c>
      <c r="L121" s="35">
        <v>2027</v>
      </c>
      <c r="M121" s="35">
        <v>2028</v>
      </c>
      <c r="N121" s="35">
        <v>2029</v>
      </c>
      <c r="O121" s="35">
        <v>2030</v>
      </c>
      <c r="P121" s="35">
        <v>2031</v>
      </c>
      <c r="Q121" s="35">
        <v>2032</v>
      </c>
      <c r="R121" s="35">
        <v>2033</v>
      </c>
      <c r="S121" s="35">
        <v>2034</v>
      </c>
      <c r="T121" s="35">
        <v>2035</v>
      </c>
      <c r="U121" s="35">
        <v>2036</v>
      </c>
      <c r="V121" s="35">
        <v>2037</v>
      </c>
      <c r="W121" s="35">
        <v>2038</v>
      </c>
      <c r="X121" s="35">
        <v>2039</v>
      </c>
      <c r="Y121" s="35">
        <v>2040</v>
      </c>
      <c r="Z121" s="35">
        <v>2041</v>
      </c>
    </row>
    <row r="122" spans="2:26" x14ac:dyDescent="0.2">
      <c r="B122" s="36" t="s">
        <v>77</v>
      </c>
      <c r="C122" s="37"/>
      <c r="D122" s="37"/>
      <c r="E122" s="38" t="s">
        <v>22</v>
      </c>
      <c r="F122" s="44">
        <v>0</v>
      </c>
      <c r="G122" s="39">
        <v>0</v>
      </c>
      <c r="H122" s="39">
        <v>0</v>
      </c>
      <c r="I122" s="39">
        <v>0</v>
      </c>
      <c r="J122" s="39">
        <v>0</v>
      </c>
      <c r="K122" s="39">
        <v>0</v>
      </c>
      <c r="L122" s="39">
        <v>0</v>
      </c>
      <c r="M122" s="39">
        <v>0</v>
      </c>
      <c r="N122" s="39">
        <v>0</v>
      </c>
      <c r="O122" s="39">
        <v>0</v>
      </c>
      <c r="P122" s="39">
        <v>0</v>
      </c>
      <c r="Q122" s="39">
        <v>0</v>
      </c>
      <c r="R122" s="39">
        <v>0</v>
      </c>
      <c r="S122" s="39">
        <v>0</v>
      </c>
      <c r="T122" s="39">
        <v>0</v>
      </c>
      <c r="U122" s="39">
        <v>0</v>
      </c>
      <c r="V122" s="39">
        <v>0</v>
      </c>
      <c r="W122" s="39">
        <v>0</v>
      </c>
      <c r="X122" s="39">
        <v>0</v>
      </c>
      <c r="Y122" s="39">
        <v>0</v>
      </c>
      <c r="Z122" s="39">
        <v>0</v>
      </c>
    </row>
    <row r="123" spans="2:26" x14ac:dyDescent="0.2">
      <c r="B123" s="36" t="s">
        <v>78</v>
      </c>
      <c r="C123" s="37"/>
      <c r="D123" s="37"/>
      <c r="E123" s="38" t="s">
        <v>22</v>
      </c>
      <c r="F123" s="44">
        <v>0</v>
      </c>
      <c r="G123" s="39">
        <v>0</v>
      </c>
      <c r="H123" s="39">
        <v>0</v>
      </c>
      <c r="I123" s="39">
        <v>0</v>
      </c>
      <c r="J123" s="39">
        <v>0</v>
      </c>
      <c r="K123" s="39">
        <v>0</v>
      </c>
      <c r="L123" s="39">
        <v>0</v>
      </c>
      <c r="M123" s="39">
        <v>0</v>
      </c>
      <c r="N123" s="39">
        <v>0</v>
      </c>
      <c r="O123" s="39">
        <v>0</v>
      </c>
      <c r="P123" s="39">
        <v>0</v>
      </c>
      <c r="Q123" s="39">
        <v>0</v>
      </c>
      <c r="R123" s="39">
        <v>0</v>
      </c>
      <c r="S123" s="39">
        <v>0</v>
      </c>
      <c r="T123" s="39">
        <v>0</v>
      </c>
      <c r="U123" s="39">
        <v>0</v>
      </c>
      <c r="V123" s="39">
        <v>0</v>
      </c>
      <c r="W123" s="39">
        <v>0</v>
      </c>
      <c r="X123" s="39">
        <v>0</v>
      </c>
      <c r="Y123" s="39">
        <v>0</v>
      </c>
      <c r="Z123" s="39">
        <v>0</v>
      </c>
    </row>
    <row r="124" spans="2:26" x14ac:dyDescent="0.2">
      <c r="B124" s="36" t="s">
        <v>79</v>
      </c>
      <c r="C124" s="37"/>
      <c r="D124" s="37"/>
      <c r="E124" s="38" t="s">
        <v>22</v>
      </c>
      <c r="F124" s="44">
        <v>0</v>
      </c>
      <c r="G124" s="39">
        <v>0</v>
      </c>
      <c r="H124" s="39">
        <v>0</v>
      </c>
      <c r="I124" s="39">
        <v>0</v>
      </c>
      <c r="J124" s="39">
        <v>0</v>
      </c>
      <c r="K124" s="39">
        <v>0</v>
      </c>
      <c r="L124" s="39">
        <v>0</v>
      </c>
      <c r="M124" s="39">
        <v>0</v>
      </c>
      <c r="N124" s="39">
        <v>0</v>
      </c>
      <c r="O124" s="39">
        <v>0</v>
      </c>
      <c r="P124" s="39">
        <v>0</v>
      </c>
      <c r="Q124" s="39">
        <v>0</v>
      </c>
      <c r="R124" s="39">
        <v>0</v>
      </c>
      <c r="S124" s="39">
        <v>0</v>
      </c>
      <c r="T124" s="39">
        <v>0</v>
      </c>
      <c r="U124" s="39">
        <v>0</v>
      </c>
      <c r="V124" s="39">
        <v>0</v>
      </c>
      <c r="W124" s="39">
        <v>0</v>
      </c>
      <c r="X124" s="39">
        <v>0</v>
      </c>
      <c r="Y124" s="39">
        <v>0</v>
      </c>
      <c r="Z124" s="39">
        <v>0</v>
      </c>
    </row>
    <row r="125" spans="2:26" x14ac:dyDescent="0.2">
      <c r="B125" s="36" t="s">
        <v>80</v>
      </c>
      <c r="C125" s="37"/>
      <c r="D125" s="37"/>
      <c r="E125" s="38" t="s">
        <v>22</v>
      </c>
      <c r="F125" s="44">
        <v>0</v>
      </c>
      <c r="G125" s="39">
        <v>0</v>
      </c>
      <c r="H125" s="39">
        <v>0</v>
      </c>
      <c r="I125" s="39">
        <v>0</v>
      </c>
      <c r="J125" s="39">
        <v>0</v>
      </c>
      <c r="K125" s="39">
        <v>0</v>
      </c>
      <c r="L125" s="39">
        <v>0</v>
      </c>
      <c r="M125" s="39">
        <v>0</v>
      </c>
      <c r="N125" s="39">
        <v>0</v>
      </c>
      <c r="O125" s="39">
        <v>0</v>
      </c>
      <c r="P125" s="39">
        <v>0</v>
      </c>
      <c r="Q125" s="39">
        <v>0</v>
      </c>
      <c r="R125" s="39">
        <v>0</v>
      </c>
      <c r="S125" s="39">
        <v>0</v>
      </c>
      <c r="T125" s="39">
        <v>0</v>
      </c>
      <c r="U125" s="39">
        <v>0</v>
      </c>
      <c r="V125" s="39">
        <v>0</v>
      </c>
      <c r="W125" s="39">
        <v>0</v>
      </c>
      <c r="X125" s="39">
        <v>0</v>
      </c>
      <c r="Y125" s="39">
        <v>0</v>
      </c>
      <c r="Z125" s="39">
        <v>0</v>
      </c>
    </row>
    <row r="126" spans="2:26" x14ac:dyDescent="0.2">
      <c r="B126" s="36" t="s">
        <v>81</v>
      </c>
      <c r="C126" s="37"/>
      <c r="D126" s="37"/>
      <c r="E126" s="38" t="s">
        <v>22</v>
      </c>
      <c r="F126" s="44">
        <v>0</v>
      </c>
      <c r="G126" s="39">
        <v>0</v>
      </c>
      <c r="H126" s="39">
        <v>0</v>
      </c>
      <c r="I126" s="39">
        <v>0</v>
      </c>
      <c r="J126" s="39">
        <v>0</v>
      </c>
      <c r="K126" s="39">
        <v>0</v>
      </c>
      <c r="L126" s="39">
        <v>0</v>
      </c>
      <c r="M126" s="39">
        <v>0</v>
      </c>
      <c r="N126" s="39">
        <v>0</v>
      </c>
      <c r="O126" s="39">
        <v>0</v>
      </c>
      <c r="P126" s="39">
        <v>0</v>
      </c>
      <c r="Q126" s="39">
        <v>0</v>
      </c>
      <c r="R126" s="39">
        <v>0</v>
      </c>
      <c r="S126" s="39">
        <v>0</v>
      </c>
      <c r="T126" s="39">
        <v>0</v>
      </c>
      <c r="U126" s="39">
        <v>0</v>
      </c>
      <c r="V126" s="39">
        <v>0</v>
      </c>
      <c r="W126" s="39">
        <v>0</v>
      </c>
      <c r="X126" s="39">
        <v>0</v>
      </c>
      <c r="Y126" s="39">
        <v>0</v>
      </c>
      <c r="Z126" s="39">
        <v>0</v>
      </c>
    </row>
    <row r="127" spans="2:26" x14ac:dyDescent="0.2">
      <c r="B127" s="36" t="s">
        <v>82</v>
      </c>
      <c r="C127" s="37"/>
      <c r="D127" s="37"/>
      <c r="E127" s="38" t="s">
        <v>22</v>
      </c>
      <c r="F127" s="44">
        <v>0</v>
      </c>
      <c r="G127" s="39">
        <v>0</v>
      </c>
      <c r="H127" s="39">
        <v>0</v>
      </c>
      <c r="I127" s="39">
        <v>0</v>
      </c>
      <c r="J127" s="39">
        <v>0</v>
      </c>
      <c r="K127" s="39">
        <v>0</v>
      </c>
      <c r="L127" s="39">
        <v>0</v>
      </c>
      <c r="M127" s="39">
        <v>0</v>
      </c>
      <c r="N127" s="39">
        <v>0</v>
      </c>
      <c r="O127" s="39">
        <v>0</v>
      </c>
      <c r="P127" s="39">
        <v>0</v>
      </c>
      <c r="Q127" s="39">
        <v>0</v>
      </c>
      <c r="R127" s="39">
        <v>0</v>
      </c>
      <c r="S127" s="39">
        <v>0</v>
      </c>
      <c r="T127" s="39">
        <v>0</v>
      </c>
      <c r="U127" s="39">
        <v>0</v>
      </c>
      <c r="V127" s="39">
        <v>0</v>
      </c>
      <c r="W127" s="39">
        <v>0</v>
      </c>
      <c r="X127" s="39">
        <v>0</v>
      </c>
      <c r="Y127" s="39">
        <v>0</v>
      </c>
      <c r="Z127" s="39">
        <v>0</v>
      </c>
    </row>
    <row r="128" spans="2:26" x14ac:dyDescent="0.2">
      <c r="B128" s="36" t="s">
        <v>83</v>
      </c>
      <c r="C128" s="37"/>
      <c r="D128" s="37"/>
      <c r="E128" s="38" t="s">
        <v>22</v>
      </c>
      <c r="F128" s="44">
        <v>0</v>
      </c>
      <c r="G128" s="39">
        <v>0</v>
      </c>
      <c r="H128" s="39">
        <v>0</v>
      </c>
      <c r="I128" s="39">
        <v>0</v>
      </c>
      <c r="J128" s="39">
        <v>0</v>
      </c>
      <c r="K128" s="39">
        <v>0</v>
      </c>
      <c r="L128" s="39">
        <v>0</v>
      </c>
      <c r="M128" s="39">
        <v>0</v>
      </c>
      <c r="N128" s="39">
        <v>0</v>
      </c>
      <c r="O128" s="39">
        <v>0</v>
      </c>
      <c r="P128" s="39">
        <v>0</v>
      </c>
      <c r="Q128" s="39">
        <v>0</v>
      </c>
      <c r="R128" s="39">
        <v>0</v>
      </c>
      <c r="S128" s="39">
        <v>0</v>
      </c>
      <c r="T128" s="39">
        <v>0</v>
      </c>
      <c r="U128" s="39">
        <v>0</v>
      </c>
      <c r="V128" s="39">
        <v>0</v>
      </c>
      <c r="W128" s="39">
        <v>0</v>
      </c>
      <c r="X128" s="39">
        <v>0</v>
      </c>
      <c r="Y128" s="39">
        <v>0</v>
      </c>
      <c r="Z128" s="39">
        <v>0</v>
      </c>
    </row>
    <row r="129" spans="2:26" x14ac:dyDescent="0.2">
      <c r="B129" s="36" t="s">
        <v>84</v>
      </c>
      <c r="C129" s="37"/>
      <c r="D129" s="37"/>
      <c r="E129" s="38" t="s">
        <v>22</v>
      </c>
      <c r="F129" s="44">
        <v>0</v>
      </c>
      <c r="G129" s="39">
        <v>0</v>
      </c>
      <c r="H129" s="39">
        <v>0</v>
      </c>
      <c r="I129" s="39">
        <v>0</v>
      </c>
      <c r="J129" s="39">
        <v>0</v>
      </c>
      <c r="K129" s="39">
        <v>0</v>
      </c>
      <c r="L129" s="39">
        <v>0</v>
      </c>
      <c r="M129" s="39">
        <v>0</v>
      </c>
      <c r="N129" s="39">
        <v>0</v>
      </c>
      <c r="O129" s="39">
        <v>0</v>
      </c>
      <c r="P129" s="39">
        <v>0</v>
      </c>
      <c r="Q129" s="39">
        <v>0</v>
      </c>
      <c r="R129" s="39">
        <v>0</v>
      </c>
      <c r="S129" s="39">
        <v>0</v>
      </c>
      <c r="T129" s="39">
        <v>0</v>
      </c>
      <c r="U129" s="39">
        <v>0</v>
      </c>
      <c r="V129" s="39">
        <v>0</v>
      </c>
      <c r="W129" s="39">
        <v>0</v>
      </c>
      <c r="X129" s="39">
        <v>0</v>
      </c>
      <c r="Y129" s="39">
        <v>0</v>
      </c>
      <c r="Z129" s="39">
        <v>0</v>
      </c>
    </row>
    <row r="130" spans="2:26" x14ac:dyDescent="0.2">
      <c r="B130" s="36" t="s">
        <v>85</v>
      </c>
      <c r="C130" s="37"/>
      <c r="D130" s="37"/>
      <c r="E130" s="38" t="s">
        <v>22</v>
      </c>
      <c r="F130" s="44">
        <v>0</v>
      </c>
      <c r="G130" s="39">
        <v>0</v>
      </c>
      <c r="H130" s="39">
        <v>0</v>
      </c>
      <c r="I130" s="39">
        <v>0</v>
      </c>
      <c r="J130" s="39">
        <v>0</v>
      </c>
      <c r="K130" s="39">
        <v>0</v>
      </c>
      <c r="L130" s="39">
        <v>0</v>
      </c>
      <c r="M130" s="39">
        <v>0</v>
      </c>
      <c r="N130" s="39">
        <v>0</v>
      </c>
      <c r="O130" s="39">
        <v>0</v>
      </c>
      <c r="P130" s="39">
        <v>0</v>
      </c>
      <c r="Q130" s="39">
        <v>0</v>
      </c>
      <c r="R130" s="39">
        <v>0</v>
      </c>
      <c r="S130" s="39">
        <v>0</v>
      </c>
      <c r="T130" s="39">
        <v>0</v>
      </c>
      <c r="U130" s="39">
        <v>0</v>
      </c>
      <c r="V130" s="39">
        <v>0</v>
      </c>
      <c r="W130" s="39">
        <v>0</v>
      </c>
      <c r="X130" s="39">
        <v>0</v>
      </c>
      <c r="Y130" s="39">
        <v>0</v>
      </c>
      <c r="Z130" s="39">
        <v>0</v>
      </c>
    </row>
    <row r="131" spans="2:26" s="91" customFormat="1" x14ac:dyDescent="0.2">
      <c r="B131" s="36" t="s">
        <v>101</v>
      </c>
      <c r="C131" s="37"/>
      <c r="D131" s="37"/>
      <c r="E131" s="38" t="s">
        <v>22</v>
      </c>
      <c r="F131" s="44"/>
      <c r="G131" s="39" t="s">
        <v>179</v>
      </c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</row>
    <row r="132" spans="2:26" s="91" customFormat="1" x14ac:dyDescent="0.2">
      <c r="B132" s="36" t="s">
        <v>102</v>
      </c>
      <c r="C132" s="37"/>
      <c r="D132" s="37"/>
      <c r="E132" s="38" t="s">
        <v>22</v>
      </c>
      <c r="F132" s="44"/>
      <c r="G132" s="39" t="s">
        <v>179</v>
      </c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</row>
    <row r="134" spans="2:26" s="91" customFormat="1" ht="15" x14ac:dyDescent="0.25">
      <c r="B134" s="31" t="s">
        <v>156</v>
      </c>
      <c r="C134" s="9"/>
      <c r="D134" s="9"/>
      <c r="E134" s="32"/>
      <c r="F134" s="43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</row>
    <row r="135" spans="2:26" s="91" customFormat="1" ht="15" x14ac:dyDescent="0.25">
      <c r="B135" s="33" t="s">
        <v>21</v>
      </c>
      <c r="C135" s="33"/>
      <c r="D135" s="33"/>
      <c r="E135" s="34" t="s">
        <v>13</v>
      </c>
      <c r="F135" s="35" t="s">
        <v>41</v>
      </c>
      <c r="G135" s="35">
        <v>2022</v>
      </c>
      <c r="H135" s="35">
        <v>2023</v>
      </c>
      <c r="I135" s="35">
        <v>2024</v>
      </c>
      <c r="J135" s="35">
        <v>2025</v>
      </c>
      <c r="K135" s="35">
        <v>2026</v>
      </c>
      <c r="L135" s="35">
        <v>2027</v>
      </c>
      <c r="M135" s="35">
        <v>2028</v>
      </c>
      <c r="N135" s="35">
        <v>2029</v>
      </c>
      <c r="O135" s="35">
        <v>2030</v>
      </c>
      <c r="P135" s="35">
        <v>2031</v>
      </c>
      <c r="Q135" s="35">
        <v>2032</v>
      </c>
      <c r="R135" s="35">
        <v>2033</v>
      </c>
      <c r="S135" s="35">
        <v>2034</v>
      </c>
      <c r="T135" s="35">
        <v>2035</v>
      </c>
      <c r="U135" s="35">
        <v>2036</v>
      </c>
      <c r="V135" s="35">
        <v>2037</v>
      </c>
      <c r="W135" s="35">
        <v>2038</v>
      </c>
      <c r="X135" s="35">
        <v>2039</v>
      </c>
      <c r="Y135" s="35">
        <v>2040</v>
      </c>
      <c r="Z135" s="35">
        <v>2041</v>
      </c>
    </row>
    <row r="136" spans="2:26" s="91" customFormat="1" x14ac:dyDescent="0.2">
      <c r="B136" s="36" t="s">
        <v>77</v>
      </c>
      <c r="C136" s="37"/>
      <c r="D136" s="37"/>
      <c r="E136" s="38" t="s">
        <v>22</v>
      </c>
      <c r="F136" s="44">
        <v>273343587.14195186</v>
      </c>
      <c r="G136" s="39">
        <v>0</v>
      </c>
      <c r="H136" s="39">
        <v>0</v>
      </c>
      <c r="I136" s="39">
        <v>0</v>
      </c>
      <c r="J136" s="39">
        <v>0</v>
      </c>
      <c r="K136" s="39">
        <v>7987282.8540188987</v>
      </c>
      <c r="L136" s="39">
        <v>8426023.5964660831</v>
      </c>
      <c r="M136" s="39">
        <v>95655363.649616659</v>
      </c>
      <c r="N136" s="39">
        <v>250433916.72284228</v>
      </c>
      <c r="O136" s="39">
        <v>0</v>
      </c>
      <c r="P136" s="39">
        <v>0</v>
      </c>
      <c r="Q136" s="39">
        <v>0</v>
      </c>
      <c r="R136" s="39">
        <v>0</v>
      </c>
      <c r="S136" s="39">
        <v>0</v>
      </c>
      <c r="T136" s="39">
        <v>0</v>
      </c>
      <c r="U136" s="39">
        <v>0</v>
      </c>
      <c r="V136" s="39">
        <v>0</v>
      </c>
      <c r="W136" s="39">
        <v>0</v>
      </c>
      <c r="X136" s="39">
        <v>0</v>
      </c>
      <c r="Y136" s="39">
        <v>0</v>
      </c>
      <c r="Z136" s="39">
        <v>0</v>
      </c>
    </row>
    <row r="137" spans="2:26" s="91" customFormat="1" x14ac:dyDescent="0.2">
      <c r="B137" s="36" t="s">
        <v>78</v>
      </c>
      <c r="C137" s="37"/>
      <c r="D137" s="37"/>
      <c r="E137" s="38" t="s">
        <v>22</v>
      </c>
      <c r="F137" s="44">
        <v>480374604.80851823</v>
      </c>
      <c r="G137" s="39">
        <v>0</v>
      </c>
      <c r="H137" s="39">
        <v>0</v>
      </c>
      <c r="I137" s="39">
        <v>0</v>
      </c>
      <c r="J137" s="39">
        <v>0</v>
      </c>
      <c r="K137" s="39">
        <v>7987282.8540188987</v>
      </c>
      <c r="L137" s="39">
        <v>178203179.93275821</v>
      </c>
      <c r="M137" s="39">
        <v>182832232.39451867</v>
      </c>
      <c r="N137" s="39">
        <v>250433916.72284228</v>
      </c>
      <c r="O137" s="39">
        <v>0</v>
      </c>
      <c r="P137" s="39">
        <v>0</v>
      </c>
      <c r="Q137" s="39">
        <v>0</v>
      </c>
      <c r="R137" s="39">
        <v>0</v>
      </c>
      <c r="S137" s="39">
        <v>0</v>
      </c>
      <c r="T137" s="39">
        <v>0</v>
      </c>
      <c r="U137" s="39">
        <v>0</v>
      </c>
      <c r="V137" s="39">
        <v>0</v>
      </c>
      <c r="W137" s="39">
        <v>0</v>
      </c>
      <c r="X137" s="39">
        <v>0</v>
      </c>
      <c r="Y137" s="39">
        <v>0</v>
      </c>
      <c r="Z137" s="39">
        <v>0</v>
      </c>
    </row>
    <row r="138" spans="2:26" s="91" customFormat="1" x14ac:dyDescent="0.2">
      <c r="B138" s="36" t="s">
        <v>79</v>
      </c>
      <c r="C138" s="37"/>
      <c r="D138" s="37"/>
      <c r="E138" s="38" t="s">
        <v>22</v>
      </c>
      <c r="F138" s="44">
        <v>219352516.2790851</v>
      </c>
      <c r="G138" s="39">
        <v>0</v>
      </c>
      <c r="H138" s="39">
        <v>0</v>
      </c>
      <c r="I138" s="39">
        <v>0</v>
      </c>
      <c r="J138" s="39">
        <v>0</v>
      </c>
      <c r="K138" s="39">
        <v>0</v>
      </c>
      <c r="L138" s="39">
        <v>0</v>
      </c>
      <c r="M138" s="39">
        <v>41653543.421732508</v>
      </c>
      <c r="N138" s="39">
        <v>250433916.72284228</v>
      </c>
      <c r="O138" s="39">
        <v>0</v>
      </c>
      <c r="P138" s="39">
        <v>0</v>
      </c>
      <c r="Q138" s="39">
        <v>0</v>
      </c>
      <c r="R138" s="39">
        <v>0</v>
      </c>
      <c r="S138" s="39">
        <v>0</v>
      </c>
      <c r="T138" s="39">
        <v>0</v>
      </c>
      <c r="U138" s="39">
        <v>0</v>
      </c>
      <c r="V138" s="39">
        <v>0</v>
      </c>
      <c r="W138" s="39">
        <v>0</v>
      </c>
      <c r="X138" s="39">
        <v>0</v>
      </c>
      <c r="Y138" s="39">
        <v>0</v>
      </c>
      <c r="Z138" s="39">
        <v>0</v>
      </c>
    </row>
    <row r="139" spans="2:26" s="91" customFormat="1" x14ac:dyDescent="0.2">
      <c r="B139" s="36" t="s">
        <v>80</v>
      </c>
      <c r="C139" s="37"/>
      <c r="D139" s="37"/>
      <c r="E139" s="38" t="s">
        <v>22</v>
      </c>
      <c r="F139" s="44">
        <v>272976731.35419703</v>
      </c>
      <c r="G139" s="39">
        <v>0</v>
      </c>
      <c r="H139" s="39">
        <v>0</v>
      </c>
      <c r="I139" s="39">
        <v>0</v>
      </c>
      <c r="J139" s="39">
        <v>0</v>
      </c>
      <c r="K139" s="39">
        <v>0</v>
      </c>
      <c r="L139" s="39">
        <v>0</v>
      </c>
      <c r="M139" s="39">
        <v>109699339.43671121</v>
      </c>
      <c r="N139" s="39">
        <v>250433916.72284228</v>
      </c>
      <c r="O139" s="39">
        <v>0</v>
      </c>
      <c r="P139" s="39">
        <v>0</v>
      </c>
      <c r="Q139" s="39">
        <v>0</v>
      </c>
      <c r="R139" s="39">
        <v>0</v>
      </c>
      <c r="S139" s="39">
        <v>0</v>
      </c>
      <c r="T139" s="39">
        <v>0</v>
      </c>
      <c r="U139" s="39">
        <v>0</v>
      </c>
      <c r="V139" s="39">
        <v>0</v>
      </c>
      <c r="W139" s="39">
        <v>0</v>
      </c>
      <c r="X139" s="39">
        <v>0</v>
      </c>
      <c r="Y139" s="39">
        <v>0</v>
      </c>
      <c r="Z139" s="39">
        <v>0</v>
      </c>
    </row>
    <row r="140" spans="2:26" s="91" customFormat="1" x14ac:dyDescent="0.2">
      <c r="B140" s="36" t="s">
        <v>81</v>
      </c>
      <c r="C140" s="37"/>
      <c r="D140" s="37"/>
      <c r="E140" s="38" t="s">
        <v>22</v>
      </c>
      <c r="F140" s="44">
        <v>301436960.42158055</v>
      </c>
      <c r="G140" s="39">
        <v>0</v>
      </c>
      <c r="H140" s="39">
        <v>0</v>
      </c>
      <c r="I140" s="39">
        <v>0</v>
      </c>
      <c r="J140" s="39">
        <v>0</v>
      </c>
      <c r="K140" s="39">
        <v>0</v>
      </c>
      <c r="L140" s="39">
        <v>0</v>
      </c>
      <c r="M140" s="39">
        <v>146265785.91561493</v>
      </c>
      <c r="N140" s="39">
        <v>250433916.72284228</v>
      </c>
      <c r="O140" s="39">
        <v>0</v>
      </c>
      <c r="P140" s="39">
        <v>0</v>
      </c>
      <c r="Q140" s="39">
        <v>0</v>
      </c>
      <c r="R140" s="39">
        <v>0</v>
      </c>
      <c r="S140" s="39">
        <v>0</v>
      </c>
      <c r="T140" s="39">
        <v>0</v>
      </c>
      <c r="U140" s="39">
        <v>0</v>
      </c>
      <c r="V140" s="39">
        <v>0</v>
      </c>
      <c r="W140" s="39">
        <v>0</v>
      </c>
      <c r="X140" s="39">
        <v>0</v>
      </c>
      <c r="Y140" s="39">
        <v>0</v>
      </c>
      <c r="Z140" s="39">
        <v>0</v>
      </c>
    </row>
    <row r="141" spans="2:26" s="91" customFormat="1" x14ac:dyDescent="0.2">
      <c r="B141" s="36" t="s">
        <v>82</v>
      </c>
      <c r="C141" s="37"/>
      <c r="D141" s="37"/>
      <c r="E141" s="38" t="s">
        <v>22</v>
      </c>
      <c r="F141" s="44">
        <v>219352516.2790851</v>
      </c>
      <c r="G141" s="39">
        <v>0</v>
      </c>
      <c r="H141" s="39">
        <v>0</v>
      </c>
      <c r="I141" s="39">
        <v>0</v>
      </c>
      <c r="J141" s="39">
        <v>0</v>
      </c>
      <c r="K141" s="39">
        <v>0</v>
      </c>
      <c r="L141" s="39">
        <v>0</v>
      </c>
      <c r="M141" s="39">
        <v>41653543.421732508</v>
      </c>
      <c r="N141" s="39">
        <v>250433916.72284228</v>
      </c>
      <c r="O141" s="39">
        <v>0</v>
      </c>
      <c r="P141" s="39">
        <v>0</v>
      </c>
      <c r="Q141" s="39">
        <v>0</v>
      </c>
      <c r="R141" s="39">
        <v>0</v>
      </c>
      <c r="S141" s="39">
        <v>0</v>
      </c>
      <c r="T141" s="39">
        <v>0</v>
      </c>
      <c r="U141" s="39">
        <v>0</v>
      </c>
      <c r="V141" s="39">
        <v>0</v>
      </c>
      <c r="W141" s="39">
        <v>0</v>
      </c>
      <c r="X141" s="39">
        <v>0</v>
      </c>
      <c r="Y141" s="39">
        <v>0</v>
      </c>
      <c r="Z141" s="39">
        <v>0</v>
      </c>
    </row>
    <row r="142" spans="2:26" s="91" customFormat="1" x14ac:dyDescent="0.2">
      <c r="B142" s="36" t="s">
        <v>83</v>
      </c>
      <c r="C142" s="37"/>
      <c r="D142" s="37"/>
      <c r="E142" s="38" t="s">
        <v>22</v>
      </c>
      <c r="F142" s="44">
        <v>510836230.72033888</v>
      </c>
      <c r="G142" s="39">
        <v>0</v>
      </c>
      <c r="H142" s="39">
        <v>0</v>
      </c>
      <c r="I142" s="39">
        <v>0</v>
      </c>
      <c r="J142" s="39">
        <v>0</v>
      </c>
      <c r="K142" s="39">
        <v>43116248.739117816</v>
      </c>
      <c r="L142" s="39">
        <v>178203179.93275821</v>
      </c>
      <c r="M142" s="39">
        <v>182832232.39451867</v>
      </c>
      <c r="N142" s="39">
        <v>250433916.72284228</v>
      </c>
      <c r="O142" s="39">
        <v>0</v>
      </c>
      <c r="P142" s="39">
        <v>0</v>
      </c>
      <c r="Q142" s="39">
        <v>0</v>
      </c>
      <c r="R142" s="39">
        <v>0</v>
      </c>
      <c r="S142" s="39">
        <v>0</v>
      </c>
      <c r="T142" s="39">
        <v>0</v>
      </c>
      <c r="U142" s="39">
        <v>0</v>
      </c>
      <c r="V142" s="39">
        <v>0</v>
      </c>
      <c r="W142" s="39">
        <v>0</v>
      </c>
      <c r="X142" s="39">
        <v>0</v>
      </c>
      <c r="Y142" s="39">
        <v>0</v>
      </c>
      <c r="Z142" s="39">
        <v>0</v>
      </c>
    </row>
    <row r="143" spans="2:26" s="91" customFormat="1" x14ac:dyDescent="0.2">
      <c r="B143" s="36" t="s">
        <v>84</v>
      </c>
      <c r="C143" s="37"/>
      <c r="D143" s="37"/>
      <c r="E143" s="38" t="s">
        <v>22</v>
      </c>
      <c r="F143" s="44">
        <v>510836230.72033888</v>
      </c>
      <c r="G143" s="39">
        <v>0</v>
      </c>
      <c r="H143" s="39">
        <v>0</v>
      </c>
      <c r="I143" s="39">
        <v>0</v>
      </c>
      <c r="J143" s="39">
        <v>0</v>
      </c>
      <c r="K143" s="39">
        <v>43116248.739117816</v>
      </c>
      <c r="L143" s="39">
        <v>178203179.93275821</v>
      </c>
      <c r="M143" s="39">
        <v>182832232.39451867</v>
      </c>
      <c r="N143" s="39">
        <v>250433916.72284228</v>
      </c>
      <c r="O143" s="39">
        <v>0</v>
      </c>
      <c r="P143" s="39">
        <v>0</v>
      </c>
      <c r="Q143" s="39">
        <v>0</v>
      </c>
      <c r="R143" s="39">
        <v>0</v>
      </c>
      <c r="S143" s="39">
        <v>0</v>
      </c>
      <c r="T143" s="39">
        <v>0</v>
      </c>
      <c r="U143" s="39">
        <v>0</v>
      </c>
      <c r="V143" s="39">
        <v>0</v>
      </c>
      <c r="W143" s="39">
        <v>0</v>
      </c>
      <c r="X143" s="39">
        <v>0</v>
      </c>
      <c r="Y143" s="39">
        <v>0</v>
      </c>
      <c r="Z143" s="39">
        <v>0</v>
      </c>
    </row>
    <row r="144" spans="2:26" s="91" customFormat="1" x14ac:dyDescent="0.2">
      <c r="B144" s="36" t="s">
        <v>85</v>
      </c>
      <c r="C144" s="37"/>
      <c r="D144" s="37"/>
      <c r="E144" s="38" t="s">
        <v>22</v>
      </c>
      <c r="F144" s="44">
        <v>510836230.72033888</v>
      </c>
      <c r="G144" s="39">
        <v>0</v>
      </c>
      <c r="H144" s="39">
        <v>0</v>
      </c>
      <c r="I144" s="39">
        <v>0</v>
      </c>
      <c r="J144" s="39">
        <v>0</v>
      </c>
      <c r="K144" s="39">
        <v>43116248.739117816</v>
      </c>
      <c r="L144" s="39">
        <v>178203179.93275821</v>
      </c>
      <c r="M144" s="39">
        <v>182832232.39451867</v>
      </c>
      <c r="N144" s="39">
        <v>250433916.72284228</v>
      </c>
      <c r="O144" s="39">
        <v>0</v>
      </c>
      <c r="P144" s="39">
        <v>0</v>
      </c>
      <c r="Q144" s="39">
        <v>0</v>
      </c>
      <c r="R144" s="39">
        <v>0</v>
      </c>
      <c r="S144" s="39">
        <v>0</v>
      </c>
      <c r="T144" s="39">
        <v>0</v>
      </c>
      <c r="U144" s="39">
        <v>0</v>
      </c>
      <c r="V144" s="39">
        <v>0</v>
      </c>
      <c r="W144" s="39">
        <v>0</v>
      </c>
      <c r="X144" s="39">
        <v>0</v>
      </c>
      <c r="Y144" s="39">
        <v>0</v>
      </c>
      <c r="Z144" s="39">
        <v>0</v>
      </c>
    </row>
    <row r="145" spans="2:26" s="91" customFormat="1" x14ac:dyDescent="0.2">
      <c r="B145" s="36" t="s">
        <v>101</v>
      </c>
      <c r="C145" s="37"/>
      <c r="D145" s="37"/>
      <c r="E145" s="38" t="s">
        <v>22</v>
      </c>
      <c r="F145" s="44"/>
      <c r="G145" s="39" t="s">
        <v>179</v>
      </c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</row>
    <row r="146" spans="2:26" s="91" customFormat="1" x14ac:dyDescent="0.2">
      <c r="B146" s="36" t="s">
        <v>102</v>
      </c>
      <c r="C146" s="37"/>
      <c r="D146" s="37"/>
      <c r="E146" s="38" t="s">
        <v>22</v>
      </c>
      <c r="F146" s="44"/>
      <c r="G146" s="39" t="s">
        <v>179</v>
      </c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</row>
    <row r="147" spans="2:26" s="91" customFormat="1" x14ac:dyDescent="0.2">
      <c r="F147" s="42"/>
    </row>
    <row r="148" spans="2:26" ht="15" x14ac:dyDescent="0.25">
      <c r="B148" s="31" t="s">
        <v>4</v>
      </c>
      <c r="C148" s="9"/>
      <c r="D148" s="9"/>
      <c r="E148" s="32"/>
      <c r="F148" s="43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</row>
    <row r="149" spans="2:26" ht="15" x14ac:dyDescent="0.25">
      <c r="B149" s="33" t="s">
        <v>21</v>
      </c>
      <c r="C149" s="33"/>
      <c r="D149" s="33"/>
      <c r="E149" s="34" t="s">
        <v>13</v>
      </c>
      <c r="F149" s="35" t="s">
        <v>41</v>
      </c>
      <c r="G149" s="35">
        <v>2022</v>
      </c>
      <c r="H149" s="35">
        <v>2023</v>
      </c>
      <c r="I149" s="35">
        <v>2024</v>
      </c>
      <c r="J149" s="35">
        <v>2025</v>
      </c>
      <c r="K149" s="35">
        <v>2026</v>
      </c>
      <c r="L149" s="35">
        <v>2027</v>
      </c>
      <c r="M149" s="35">
        <v>2028</v>
      </c>
      <c r="N149" s="35">
        <v>2029</v>
      </c>
      <c r="O149" s="35">
        <v>2030</v>
      </c>
      <c r="P149" s="35">
        <v>2031</v>
      </c>
      <c r="Q149" s="35">
        <v>2032</v>
      </c>
      <c r="R149" s="35">
        <v>2033</v>
      </c>
      <c r="S149" s="35">
        <v>2034</v>
      </c>
      <c r="T149" s="35">
        <v>2035</v>
      </c>
      <c r="U149" s="35">
        <v>2036</v>
      </c>
      <c r="V149" s="35">
        <v>2037</v>
      </c>
      <c r="W149" s="35">
        <v>2038</v>
      </c>
      <c r="X149" s="35">
        <v>2039</v>
      </c>
      <c r="Y149" s="35">
        <v>2040</v>
      </c>
      <c r="Z149" s="35">
        <v>2041</v>
      </c>
    </row>
    <row r="150" spans="2:26" x14ac:dyDescent="0.2">
      <c r="B150" s="36" t="s">
        <v>77</v>
      </c>
      <c r="C150" s="37"/>
      <c r="D150" s="37"/>
      <c r="E150" s="38" t="s">
        <v>22</v>
      </c>
      <c r="F150" s="44">
        <v>0</v>
      </c>
      <c r="G150" s="39">
        <v>0</v>
      </c>
      <c r="H150" s="39">
        <v>0</v>
      </c>
      <c r="I150" s="39">
        <v>0</v>
      </c>
      <c r="J150" s="39">
        <v>0</v>
      </c>
      <c r="K150" s="39">
        <v>0</v>
      </c>
      <c r="L150" s="39">
        <v>0</v>
      </c>
      <c r="M150" s="39">
        <v>0</v>
      </c>
      <c r="N150" s="39">
        <v>0</v>
      </c>
      <c r="O150" s="39">
        <v>0</v>
      </c>
      <c r="P150" s="39">
        <v>0</v>
      </c>
      <c r="Q150" s="39">
        <v>0</v>
      </c>
      <c r="R150" s="39">
        <v>0</v>
      </c>
      <c r="S150" s="39">
        <v>0</v>
      </c>
      <c r="T150" s="39">
        <v>0</v>
      </c>
      <c r="U150" s="39">
        <v>0</v>
      </c>
      <c r="V150" s="39">
        <v>0</v>
      </c>
      <c r="W150" s="39">
        <v>0</v>
      </c>
      <c r="X150" s="39">
        <v>0</v>
      </c>
      <c r="Y150" s="39">
        <v>0</v>
      </c>
      <c r="Z150" s="39">
        <v>0</v>
      </c>
    </row>
    <row r="151" spans="2:26" x14ac:dyDescent="0.2">
      <c r="B151" s="36" t="s">
        <v>78</v>
      </c>
      <c r="C151" s="37"/>
      <c r="D151" s="37"/>
      <c r="E151" s="38" t="s">
        <v>22</v>
      </c>
      <c r="F151" s="44">
        <v>0</v>
      </c>
      <c r="G151" s="39">
        <v>0</v>
      </c>
      <c r="H151" s="39">
        <v>0</v>
      </c>
      <c r="I151" s="39">
        <v>0</v>
      </c>
      <c r="J151" s="39">
        <v>0</v>
      </c>
      <c r="K151" s="39">
        <v>0</v>
      </c>
      <c r="L151" s="39">
        <v>0</v>
      </c>
      <c r="M151" s="39">
        <v>0</v>
      </c>
      <c r="N151" s="39">
        <v>0</v>
      </c>
      <c r="O151" s="39">
        <v>0</v>
      </c>
      <c r="P151" s="39">
        <v>0</v>
      </c>
      <c r="Q151" s="39">
        <v>0</v>
      </c>
      <c r="R151" s="39">
        <v>0</v>
      </c>
      <c r="S151" s="39">
        <v>0</v>
      </c>
      <c r="T151" s="39">
        <v>0</v>
      </c>
      <c r="U151" s="39">
        <v>0</v>
      </c>
      <c r="V151" s="39">
        <v>0</v>
      </c>
      <c r="W151" s="39">
        <v>0</v>
      </c>
      <c r="X151" s="39">
        <v>0</v>
      </c>
      <c r="Y151" s="39">
        <v>0</v>
      </c>
      <c r="Z151" s="39">
        <v>0</v>
      </c>
    </row>
    <row r="152" spans="2:26" x14ac:dyDescent="0.2">
      <c r="B152" s="36" t="s">
        <v>79</v>
      </c>
      <c r="C152" s="37"/>
      <c r="D152" s="37"/>
      <c r="E152" s="38" t="s">
        <v>22</v>
      </c>
      <c r="F152" s="44">
        <v>0</v>
      </c>
      <c r="G152" s="39">
        <v>0</v>
      </c>
      <c r="H152" s="39">
        <v>0</v>
      </c>
      <c r="I152" s="39">
        <v>0</v>
      </c>
      <c r="J152" s="39">
        <v>0</v>
      </c>
      <c r="K152" s="39">
        <v>0</v>
      </c>
      <c r="L152" s="39">
        <v>0</v>
      </c>
      <c r="M152" s="39">
        <v>0</v>
      </c>
      <c r="N152" s="39">
        <v>0</v>
      </c>
      <c r="O152" s="39">
        <v>0</v>
      </c>
      <c r="P152" s="39">
        <v>0</v>
      </c>
      <c r="Q152" s="39">
        <v>0</v>
      </c>
      <c r="R152" s="39">
        <v>0</v>
      </c>
      <c r="S152" s="39">
        <v>0</v>
      </c>
      <c r="T152" s="39">
        <v>0</v>
      </c>
      <c r="U152" s="39">
        <v>0</v>
      </c>
      <c r="V152" s="39">
        <v>0</v>
      </c>
      <c r="W152" s="39">
        <v>0</v>
      </c>
      <c r="X152" s="39">
        <v>0</v>
      </c>
      <c r="Y152" s="39">
        <v>0</v>
      </c>
      <c r="Z152" s="39">
        <v>0</v>
      </c>
    </row>
    <row r="153" spans="2:26" x14ac:dyDescent="0.2">
      <c r="B153" s="36" t="s">
        <v>80</v>
      </c>
      <c r="C153" s="37"/>
      <c r="D153" s="37"/>
      <c r="E153" s="38" t="s">
        <v>22</v>
      </c>
      <c r="F153" s="44">
        <v>0</v>
      </c>
      <c r="G153" s="39">
        <v>0</v>
      </c>
      <c r="H153" s="39">
        <v>0</v>
      </c>
      <c r="I153" s="39">
        <v>0</v>
      </c>
      <c r="J153" s="39">
        <v>0</v>
      </c>
      <c r="K153" s="39">
        <v>0</v>
      </c>
      <c r="L153" s="39">
        <v>0</v>
      </c>
      <c r="M153" s="39">
        <v>0</v>
      </c>
      <c r="N153" s="39">
        <v>0</v>
      </c>
      <c r="O153" s="39">
        <v>0</v>
      </c>
      <c r="P153" s="39">
        <v>0</v>
      </c>
      <c r="Q153" s="39">
        <v>0</v>
      </c>
      <c r="R153" s="39">
        <v>0</v>
      </c>
      <c r="S153" s="39">
        <v>0</v>
      </c>
      <c r="T153" s="39">
        <v>0</v>
      </c>
      <c r="U153" s="39">
        <v>0</v>
      </c>
      <c r="V153" s="39">
        <v>0</v>
      </c>
      <c r="W153" s="39">
        <v>0</v>
      </c>
      <c r="X153" s="39">
        <v>0</v>
      </c>
      <c r="Y153" s="39">
        <v>0</v>
      </c>
      <c r="Z153" s="39">
        <v>0</v>
      </c>
    </row>
    <row r="154" spans="2:26" x14ac:dyDescent="0.2">
      <c r="B154" s="36" t="s">
        <v>81</v>
      </c>
      <c r="C154" s="37"/>
      <c r="D154" s="37"/>
      <c r="E154" s="38" t="s">
        <v>22</v>
      </c>
      <c r="F154" s="44">
        <v>0</v>
      </c>
      <c r="G154" s="39">
        <v>0</v>
      </c>
      <c r="H154" s="39">
        <v>0</v>
      </c>
      <c r="I154" s="39">
        <v>0</v>
      </c>
      <c r="J154" s="39">
        <v>0</v>
      </c>
      <c r="K154" s="39">
        <v>0</v>
      </c>
      <c r="L154" s="39">
        <v>0</v>
      </c>
      <c r="M154" s="39">
        <v>0</v>
      </c>
      <c r="N154" s="39">
        <v>0</v>
      </c>
      <c r="O154" s="39">
        <v>0</v>
      </c>
      <c r="P154" s="39">
        <v>0</v>
      </c>
      <c r="Q154" s="39">
        <v>0</v>
      </c>
      <c r="R154" s="39">
        <v>0</v>
      </c>
      <c r="S154" s="39">
        <v>0</v>
      </c>
      <c r="T154" s="39">
        <v>0</v>
      </c>
      <c r="U154" s="39">
        <v>0</v>
      </c>
      <c r="V154" s="39">
        <v>0</v>
      </c>
      <c r="W154" s="39">
        <v>0</v>
      </c>
      <c r="X154" s="39">
        <v>0</v>
      </c>
      <c r="Y154" s="39">
        <v>0</v>
      </c>
      <c r="Z154" s="39">
        <v>0</v>
      </c>
    </row>
    <row r="155" spans="2:26" x14ac:dyDescent="0.2">
      <c r="B155" s="36" t="s">
        <v>82</v>
      </c>
      <c r="C155" s="37"/>
      <c r="D155" s="37"/>
      <c r="E155" s="38" t="s">
        <v>22</v>
      </c>
      <c r="F155" s="44">
        <v>0</v>
      </c>
      <c r="G155" s="39">
        <v>0</v>
      </c>
      <c r="H155" s="39">
        <v>0</v>
      </c>
      <c r="I155" s="39">
        <v>0</v>
      </c>
      <c r="J155" s="39">
        <v>0</v>
      </c>
      <c r="K155" s="39">
        <v>0</v>
      </c>
      <c r="L155" s="39">
        <v>0</v>
      </c>
      <c r="M155" s="39">
        <v>0</v>
      </c>
      <c r="N155" s="39">
        <v>0</v>
      </c>
      <c r="O155" s="39">
        <v>0</v>
      </c>
      <c r="P155" s="39">
        <v>0</v>
      </c>
      <c r="Q155" s="39">
        <v>0</v>
      </c>
      <c r="R155" s="39">
        <v>0</v>
      </c>
      <c r="S155" s="39">
        <v>0</v>
      </c>
      <c r="T155" s="39">
        <v>0</v>
      </c>
      <c r="U155" s="39">
        <v>0</v>
      </c>
      <c r="V155" s="39">
        <v>0</v>
      </c>
      <c r="W155" s="39">
        <v>0</v>
      </c>
      <c r="X155" s="39">
        <v>0</v>
      </c>
      <c r="Y155" s="39">
        <v>0</v>
      </c>
      <c r="Z155" s="39">
        <v>0</v>
      </c>
    </row>
    <row r="156" spans="2:26" x14ac:dyDescent="0.2">
      <c r="B156" s="36" t="s">
        <v>83</v>
      </c>
      <c r="C156" s="37"/>
      <c r="D156" s="37"/>
      <c r="E156" s="38" t="s">
        <v>22</v>
      </c>
      <c r="F156" s="44">
        <v>0</v>
      </c>
      <c r="G156" s="39">
        <v>0</v>
      </c>
      <c r="H156" s="39">
        <v>0</v>
      </c>
      <c r="I156" s="39">
        <v>0</v>
      </c>
      <c r="J156" s="39">
        <v>0</v>
      </c>
      <c r="K156" s="39">
        <v>0</v>
      </c>
      <c r="L156" s="39">
        <v>0</v>
      </c>
      <c r="M156" s="39">
        <v>0</v>
      </c>
      <c r="N156" s="39">
        <v>0</v>
      </c>
      <c r="O156" s="39">
        <v>0</v>
      </c>
      <c r="P156" s="39">
        <v>0</v>
      </c>
      <c r="Q156" s="39">
        <v>0</v>
      </c>
      <c r="R156" s="39">
        <v>0</v>
      </c>
      <c r="S156" s="39">
        <v>0</v>
      </c>
      <c r="T156" s="39">
        <v>0</v>
      </c>
      <c r="U156" s="39">
        <v>0</v>
      </c>
      <c r="V156" s="39">
        <v>0</v>
      </c>
      <c r="W156" s="39">
        <v>0</v>
      </c>
      <c r="X156" s="39">
        <v>0</v>
      </c>
      <c r="Y156" s="39">
        <v>0</v>
      </c>
      <c r="Z156" s="39">
        <v>0</v>
      </c>
    </row>
    <row r="157" spans="2:26" x14ac:dyDescent="0.2">
      <c r="B157" s="36" t="s">
        <v>84</v>
      </c>
      <c r="C157" s="37"/>
      <c r="D157" s="37"/>
      <c r="E157" s="38" t="s">
        <v>22</v>
      </c>
      <c r="F157" s="44">
        <v>0</v>
      </c>
      <c r="G157" s="39">
        <v>0</v>
      </c>
      <c r="H157" s="39">
        <v>0</v>
      </c>
      <c r="I157" s="39">
        <v>0</v>
      </c>
      <c r="J157" s="39">
        <v>0</v>
      </c>
      <c r="K157" s="39">
        <v>0</v>
      </c>
      <c r="L157" s="39">
        <v>0</v>
      </c>
      <c r="M157" s="39">
        <v>0</v>
      </c>
      <c r="N157" s="39">
        <v>0</v>
      </c>
      <c r="O157" s="39">
        <v>0</v>
      </c>
      <c r="P157" s="39">
        <v>0</v>
      </c>
      <c r="Q157" s="39">
        <v>0</v>
      </c>
      <c r="R157" s="39">
        <v>0</v>
      </c>
      <c r="S157" s="39">
        <v>0</v>
      </c>
      <c r="T157" s="39">
        <v>0</v>
      </c>
      <c r="U157" s="39">
        <v>0</v>
      </c>
      <c r="V157" s="39">
        <v>0</v>
      </c>
      <c r="W157" s="39">
        <v>0</v>
      </c>
      <c r="X157" s="39">
        <v>0</v>
      </c>
      <c r="Y157" s="39">
        <v>0</v>
      </c>
      <c r="Z157" s="39">
        <v>0</v>
      </c>
    </row>
    <row r="158" spans="2:26" x14ac:dyDescent="0.2">
      <c r="B158" s="36" t="s">
        <v>85</v>
      </c>
      <c r="C158" s="37"/>
      <c r="D158" s="37"/>
      <c r="E158" s="38" t="s">
        <v>22</v>
      </c>
      <c r="F158" s="44">
        <v>0</v>
      </c>
      <c r="G158" s="39">
        <v>0</v>
      </c>
      <c r="H158" s="39">
        <v>0</v>
      </c>
      <c r="I158" s="39">
        <v>0</v>
      </c>
      <c r="J158" s="39">
        <v>0</v>
      </c>
      <c r="K158" s="39">
        <v>0</v>
      </c>
      <c r="L158" s="39">
        <v>0</v>
      </c>
      <c r="M158" s="39">
        <v>0</v>
      </c>
      <c r="N158" s="39">
        <v>0</v>
      </c>
      <c r="O158" s="39">
        <v>0</v>
      </c>
      <c r="P158" s="39">
        <v>0</v>
      </c>
      <c r="Q158" s="39">
        <v>0</v>
      </c>
      <c r="R158" s="39">
        <v>0</v>
      </c>
      <c r="S158" s="39">
        <v>0</v>
      </c>
      <c r="T158" s="39">
        <v>0</v>
      </c>
      <c r="U158" s="39">
        <v>0</v>
      </c>
      <c r="V158" s="39">
        <v>0</v>
      </c>
      <c r="W158" s="39">
        <v>0</v>
      </c>
      <c r="X158" s="39">
        <v>0</v>
      </c>
      <c r="Y158" s="39">
        <v>0</v>
      </c>
      <c r="Z158" s="39">
        <v>0</v>
      </c>
    </row>
    <row r="159" spans="2:26" s="91" customFormat="1" x14ac:dyDescent="0.2">
      <c r="B159" s="36" t="s">
        <v>101</v>
      </c>
      <c r="C159" s="37"/>
      <c r="D159" s="37"/>
      <c r="E159" s="38" t="s">
        <v>22</v>
      </c>
      <c r="F159" s="44"/>
      <c r="G159" s="39" t="s">
        <v>179</v>
      </c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</row>
    <row r="160" spans="2:26" s="91" customFormat="1" x14ac:dyDescent="0.2">
      <c r="B160" s="36" t="s">
        <v>102</v>
      </c>
      <c r="C160" s="37"/>
      <c r="D160" s="37"/>
      <c r="E160" s="38" t="s">
        <v>22</v>
      </c>
      <c r="F160" s="44"/>
      <c r="G160" s="39" t="s">
        <v>179</v>
      </c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</row>
    <row r="162" spans="2:26" ht="15" x14ac:dyDescent="0.25">
      <c r="B162" s="31" t="s">
        <v>131</v>
      </c>
      <c r="C162" s="9"/>
      <c r="D162" s="9"/>
      <c r="E162" s="32"/>
      <c r="F162" s="43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</row>
    <row r="163" spans="2:26" ht="15" x14ac:dyDescent="0.25">
      <c r="B163" s="33" t="s">
        <v>21</v>
      </c>
      <c r="C163" s="33"/>
      <c r="D163" s="33"/>
      <c r="E163" s="34" t="s">
        <v>13</v>
      </c>
      <c r="F163" s="35" t="s">
        <v>41</v>
      </c>
      <c r="G163" s="35">
        <v>2022</v>
      </c>
      <c r="H163" s="35">
        <v>2023</v>
      </c>
      <c r="I163" s="35">
        <v>2024</v>
      </c>
      <c r="J163" s="35">
        <v>2025</v>
      </c>
      <c r="K163" s="35">
        <v>2026</v>
      </c>
      <c r="L163" s="35">
        <v>2027</v>
      </c>
      <c r="M163" s="35">
        <v>2028</v>
      </c>
      <c r="N163" s="35">
        <v>2029</v>
      </c>
      <c r="O163" s="35">
        <v>2030</v>
      </c>
      <c r="P163" s="35">
        <v>2031</v>
      </c>
      <c r="Q163" s="35">
        <v>2032</v>
      </c>
      <c r="R163" s="35">
        <v>2033</v>
      </c>
      <c r="S163" s="35">
        <v>2034</v>
      </c>
      <c r="T163" s="35">
        <v>2035</v>
      </c>
      <c r="U163" s="35">
        <v>2036</v>
      </c>
      <c r="V163" s="35">
        <v>2037</v>
      </c>
      <c r="W163" s="35">
        <v>2038</v>
      </c>
      <c r="X163" s="35">
        <v>2039</v>
      </c>
      <c r="Y163" s="35">
        <v>2040</v>
      </c>
      <c r="Z163" s="35">
        <v>2041</v>
      </c>
    </row>
    <row r="164" spans="2:26" x14ac:dyDescent="0.2">
      <c r="B164" s="36" t="s">
        <v>77</v>
      </c>
      <c r="C164" s="37"/>
      <c r="D164" s="37"/>
      <c r="E164" s="38" t="s">
        <v>22</v>
      </c>
      <c r="F164" s="44">
        <v>0</v>
      </c>
      <c r="G164" s="39">
        <v>0</v>
      </c>
      <c r="H164" s="39">
        <v>0</v>
      </c>
      <c r="I164" s="39">
        <v>0</v>
      </c>
      <c r="J164" s="39">
        <v>0</v>
      </c>
      <c r="K164" s="39">
        <v>0</v>
      </c>
      <c r="L164" s="39">
        <v>0</v>
      </c>
      <c r="M164" s="39">
        <v>0</v>
      </c>
      <c r="N164" s="39">
        <v>0</v>
      </c>
      <c r="O164" s="39">
        <v>0</v>
      </c>
      <c r="P164" s="39">
        <v>0</v>
      </c>
      <c r="Q164" s="39">
        <v>0</v>
      </c>
      <c r="R164" s="39">
        <v>0</v>
      </c>
      <c r="S164" s="39">
        <v>0</v>
      </c>
      <c r="T164" s="39">
        <v>0</v>
      </c>
      <c r="U164" s="39">
        <v>0</v>
      </c>
      <c r="V164" s="39">
        <v>0</v>
      </c>
      <c r="W164" s="39">
        <v>0</v>
      </c>
      <c r="X164" s="39">
        <v>0</v>
      </c>
      <c r="Y164" s="39">
        <v>0</v>
      </c>
      <c r="Z164" s="39">
        <v>0</v>
      </c>
    </row>
    <row r="165" spans="2:26" x14ac:dyDescent="0.2">
      <c r="B165" s="36" t="s">
        <v>78</v>
      </c>
      <c r="C165" s="37"/>
      <c r="D165" s="37"/>
      <c r="E165" s="38" t="s">
        <v>22</v>
      </c>
      <c r="F165" s="44">
        <v>0</v>
      </c>
      <c r="G165" s="39">
        <v>0</v>
      </c>
      <c r="H165" s="39">
        <v>0</v>
      </c>
      <c r="I165" s="39">
        <v>0</v>
      </c>
      <c r="J165" s="39">
        <v>0</v>
      </c>
      <c r="K165" s="39">
        <v>0</v>
      </c>
      <c r="L165" s="39">
        <v>0</v>
      </c>
      <c r="M165" s="39">
        <v>0</v>
      </c>
      <c r="N165" s="39">
        <v>0</v>
      </c>
      <c r="O165" s="39">
        <v>0</v>
      </c>
      <c r="P165" s="39">
        <v>0</v>
      </c>
      <c r="Q165" s="39">
        <v>0</v>
      </c>
      <c r="R165" s="39">
        <v>0</v>
      </c>
      <c r="S165" s="39">
        <v>0</v>
      </c>
      <c r="T165" s="39">
        <v>0</v>
      </c>
      <c r="U165" s="39">
        <v>0</v>
      </c>
      <c r="V165" s="39">
        <v>0</v>
      </c>
      <c r="W165" s="39">
        <v>0</v>
      </c>
      <c r="X165" s="39">
        <v>0</v>
      </c>
      <c r="Y165" s="39">
        <v>0</v>
      </c>
      <c r="Z165" s="39">
        <v>0</v>
      </c>
    </row>
    <row r="166" spans="2:26" x14ac:dyDescent="0.2">
      <c r="B166" s="36" t="s">
        <v>79</v>
      </c>
      <c r="C166" s="37"/>
      <c r="D166" s="37"/>
      <c r="E166" s="38" t="s">
        <v>22</v>
      </c>
      <c r="F166" s="44">
        <v>0</v>
      </c>
      <c r="G166" s="39">
        <v>0</v>
      </c>
      <c r="H166" s="39">
        <v>0</v>
      </c>
      <c r="I166" s="39">
        <v>0</v>
      </c>
      <c r="J166" s="39">
        <v>0</v>
      </c>
      <c r="K166" s="39">
        <v>0</v>
      </c>
      <c r="L166" s="39">
        <v>0</v>
      </c>
      <c r="M166" s="39">
        <v>0</v>
      </c>
      <c r="N166" s="39">
        <v>0</v>
      </c>
      <c r="O166" s="39">
        <v>0</v>
      </c>
      <c r="P166" s="39">
        <v>0</v>
      </c>
      <c r="Q166" s="39">
        <v>0</v>
      </c>
      <c r="R166" s="39">
        <v>0</v>
      </c>
      <c r="S166" s="39">
        <v>0</v>
      </c>
      <c r="T166" s="39">
        <v>0</v>
      </c>
      <c r="U166" s="39">
        <v>0</v>
      </c>
      <c r="V166" s="39">
        <v>0</v>
      </c>
      <c r="W166" s="39">
        <v>0</v>
      </c>
      <c r="X166" s="39">
        <v>0</v>
      </c>
      <c r="Y166" s="39">
        <v>0</v>
      </c>
      <c r="Z166" s="39">
        <v>0</v>
      </c>
    </row>
    <row r="167" spans="2:26" x14ac:dyDescent="0.2">
      <c r="B167" s="36" t="s">
        <v>80</v>
      </c>
      <c r="C167" s="37"/>
      <c r="D167" s="37"/>
      <c r="E167" s="38" t="s">
        <v>22</v>
      </c>
      <c r="F167" s="44">
        <v>586855.20486689964</v>
      </c>
      <c r="G167" s="39">
        <v>0</v>
      </c>
      <c r="H167" s="39">
        <v>0</v>
      </c>
      <c r="I167" s="39">
        <v>0</v>
      </c>
      <c r="J167" s="39">
        <v>0</v>
      </c>
      <c r="K167" s="39">
        <v>0</v>
      </c>
      <c r="L167" s="39">
        <v>0</v>
      </c>
      <c r="M167" s="39">
        <v>0</v>
      </c>
      <c r="N167" s="39">
        <v>7177.5329423124404</v>
      </c>
      <c r="O167" s="39">
        <v>7177.5329423124404</v>
      </c>
      <c r="P167" s="39">
        <v>50242.730596187088</v>
      </c>
      <c r="Q167" s="39">
        <v>50242.730596187088</v>
      </c>
      <c r="R167" s="39">
        <v>50242.730596187088</v>
      </c>
      <c r="S167" s="39">
        <v>50242.730596187088</v>
      </c>
      <c r="T167" s="39">
        <v>50242.730596187088</v>
      </c>
      <c r="U167" s="39">
        <v>129195.59296162394</v>
      </c>
      <c r="V167" s="39">
        <v>129195.59296162394</v>
      </c>
      <c r="W167" s="39">
        <v>129195.59296162394</v>
      </c>
      <c r="X167" s="39">
        <v>129195.59296162394</v>
      </c>
      <c r="Y167" s="39">
        <v>129195.59296162394</v>
      </c>
      <c r="Z167" s="39">
        <v>337344.04828868469</v>
      </c>
    </row>
    <row r="168" spans="2:26" x14ac:dyDescent="0.2">
      <c r="B168" s="36" t="s">
        <v>81</v>
      </c>
      <c r="C168" s="37"/>
      <c r="D168" s="37"/>
      <c r="E168" s="38" t="s">
        <v>22</v>
      </c>
      <c r="F168" s="44">
        <v>0</v>
      </c>
      <c r="G168" s="39">
        <v>0</v>
      </c>
      <c r="H168" s="39">
        <v>0</v>
      </c>
      <c r="I168" s="39">
        <v>0</v>
      </c>
      <c r="J168" s="39">
        <v>0</v>
      </c>
      <c r="K168" s="39">
        <v>0</v>
      </c>
      <c r="L168" s="39">
        <v>0</v>
      </c>
      <c r="M168" s="39">
        <v>0</v>
      </c>
      <c r="N168" s="39">
        <v>0</v>
      </c>
      <c r="O168" s="39">
        <v>0</v>
      </c>
      <c r="P168" s="39">
        <v>0</v>
      </c>
      <c r="Q168" s="39">
        <v>0</v>
      </c>
      <c r="R168" s="39">
        <v>0</v>
      </c>
      <c r="S168" s="39">
        <v>0</v>
      </c>
      <c r="T168" s="39">
        <v>0</v>
      </c>
      <c r="U168" s="39">
        <v>0</v>
      </c>
      <c r="V168" s="39">
        <v>0</v>
      </c>
      <c r="W168" s="39">
        <v>0</v>
      </c>
      <c r="X168" s="39">
        <v>0</v>
      </c>
      <c r="Y168" s="39">
        <v>0</v>
      </c>
      <c r="Z168" s="39">
        <v>0</v>
      </c>
    </row>
    <row r="169" spans="2:26" x14ac:dyDescent="0.2">
      <c r="B169" s="36" t="s">
        <v>82</v>
      </c>
      <c r="C169" s="37"/>
      <c r="D169" s="37"/>
      <c r="E169" s="38" t="s">
        <v>22</v>
      </c>
      <c r="F169" s="44">
        <v>0</v>
      </c>
      <c r="G169" s="39">
        <v>0</v>
      </c>
      <c r="H169" s="39">
        <v>0</v>
      </c>
      <c r="I169" s="39">
        <v>0</v>
      </c>
      <c r="J169" s="39">
        <v>0</v>
      </c>
      <c r="K169" s="39">
        <v>0</v>
      </c>
      <c r="L169" s="39">
        <v>0</v>
      </c>
      <c r="M169" s="39">
        <v>0</v>
      </c>
      <c r="N169" s="39">
        <v>0</v>
      </c>
      <c r="O169" s="39">
        <v>0</v>
      </c>
      <c r="P169" s="39">
        <v>0</v>
      </c>
      <c r="Q169" s="39">
        <v>0</v>
      </c>
      <c r="R169" s="39">
        <v>0</v>
      </c>
      <c r="S169" s="39">
        <v>0</v>
      </c>
      <c r="T169" s="39">
        <v>0</v>
      </c>
      <c r="U169" s="39">
        <v>0</v>
      </c>
      <c r="V169" s="39">
        <v>0</v>
      </c>
      <c r="W169" s="39">
        <v>0</v>
      </c>
      <c r="X169" s="39">
        <v>0</v>
      </c>
      <c r="Y169" s="39">
        <v>0</v>
      </c>
      <c r="Z169" s="39">
        <v>0</v>
      </c>
    </row>
    <row r="170" spans="2:26" x14ac:dyDescent="0.2">
      <c r="B170" s="36" t="s">
        <v>83</v>
      </c>
      <c r="C170" s="37"/>
      <c r="D170" s="37"/>
      <c r="E170" s="38" t="s">
        <v>22</v>
      </c>
      <c r="F170" s="44">
        <v>597733.83922180848</v>
      </c>
      <c r="G170" s="39">
        <v>0</v>
      </c>
      <c r="H170" s="39">
        <v>0</v>
      </c>
      <c r="I170" s="39">
        <v>0</v>
      </c>
      <c r="J170" s="39">
        <v>0</v>
      </c>
      <c r="K170" s="39">
        <v>0</v>
      </c>
      <c r="L170" s="39">
        <v>7177.5329423124404</v>
      </c>
      <c r="M170" s="39">
        <v>7177.5329423124404</v>
      </c>
      <c r="N170" s="39">
        <v>7177.5329423124404</v>
      </c>
      <c r="O170" s="39">
        <v>7177.5329423124404</v>
      </c>
      <c r="P170" s="39">
        <v>50242.730596187088</v>
      </c>
      <c r="Q170" s="39">
        <v>50242.730596187088</v>
      </c>
      <c r="R170" s="39">
        <v>50242.730596187088</v>
      </c>
      <c r="S170" s="39">
        <v>50242.730596187088</v>
      </c>
      <c r="T170" s="39">
        <v>50242.730596187088</v>
      </c>
      <c r="U170" s="39">
        <v>129195.59296162394</v>
      </c>
      <c r="V170" s="39">
        <v>129195.59296162394</v>
      </c>
      <c r="W170" s="39">
        <v>129195.59296162394</v>
      </c>
      <c r="X170" s="39">
        <v>129195.59296162394</v>
      </c>
      <c r="Y170" s="39">
        <v>129195.59296162394</v>
      </c>
      <c r="Z170" s="39">
        <v>337344.04828868469</v>
      </c>
    </row>
    <row r="171" spans="2:26" x14ac:dyDescent="0.2">
      <c r="B171" s="36" t="s">
        <v>84</v>
      </c>
      <c r="C171" s="37"/>
      <c r="D171" s="37"/>
      <c r="E171" s="38" t="s">
        <v>22</v>
      </c>
      <c r="F171" s="44">
        <v>597733.83922180848</v>
      </c>
      <c r="G171" s="39">
        <v>0</v>
      </c>
      <c r="H171" s="39">
        <v>0</v>
      </c>
      <c r="I171" s="39">
        <v>0</v>
      </c>
      <c r="J171" s="39">
        <v>0</v>
      </c>
      <c r="K171" s="39">
        <v>0</v>
      </c>
      <c r="L171" s="39">
        <v>7177.5329423124404</v>
      </c>
      <c r="M171" s="39">
        <v>7177.5329423124404</v>
      </c>
      <c r="N171" s="39">
        <v>7177.5329423124404</v>
      </c>
      <c r="O171" s="39">
        <v>7177.5329423124404</v>
      </c>
      <c r="P171" s="39">
        <v>50242.730596187088</v>
      </c>
      <c r="Q171" s="39">
        <v>50242.730596187088</v>
      </c>
      <c r="R171" s="39">
        <v>50242.730596187088</v>
      </c>
      <c r="S171" s="39">
        <v>50242.730596187088</v>
      </c>
      <c r="T171" s="39">
        <v>50242.730596187088</v>
      </c>
      <c r="U171" s="39">
        <v>129195.59296162394</v>
      </c>
      <c r="V171" s="39">
        <v>129195.59296162394</v>
      </c>
      <c r="W171" s="39">
        <v>129195.59296162394</v>
      </c>
      <c r="X171" s="39">
        <v>129195.59296162394</v>
      </c>
      <c r="Y171" s="39">
        <v>129195.59296162394</v>
      </c>
      <c r="Z171" s="39">
        <v>337344.04828868469</v>
      </c>
    </row>
    <row r="172" spans="2:26" x14ac:dyDescent="0.2">
      <c r="B172" s="36" t="s">
        <v>85</v>
      </c>
      <c r="C172" s="37"/>
      <c r="D172" s="37"/>
      <c r="E172" s="38" t="s">
        <v>22</v>
      </c>
      <c r="F172" s="44">
        <v>597733.83922180848</v>
      </c>
      <c r="G172" s="39">
        <v>0</v>
      </c>
      <c r="H172" s="39">
        <v>0</v>
      </c>
      <c r="I172" s="39">
        <v>0</v>
      </c>
      <c r="J172" s="39">
        <v>0</v>
      </c>
      <c r="K172" s="39">
        <v>0</v>
      </c>
      <c r="L172" s="39">
        <v>7177.5329423124404</v>
      </c>
      <c r="M172" s="39">
        <v>7177.5329423124404</v>
      </c>
      <c r="N172" s="39">
        <v>7177.5329423124404</v>
      </c>
      <c r="O172" s="39">
        <v>7177.5329423124404</v>
      </c>
      <c r="P172" s="39">
        <v>50242.730596187088</v>
      </c>
      <c r="Q172" s="39">
        <v>50242.730596187088</v>
      </c>
      <c r="R172" s="39">
        <v>50242.730596187088</v>
      </c>
      <c r="S172" s="39">
        <v>50242.730596187088</v>
      </c>
      <c r="T172" s="39">
        <v>50242.730596187088</v>
      </c>
      <c r="U172" s="39">
        <v>129195.59296162394</v>
      </c>
      <c r="V172" s="39">
        <v>129195.59296162394</v>
      </c>
      <c r="W172" s="39">
        <v>129195.59296162394</v>
      </c>
      <c r="X172" s="39">
        <v>129195.59296162394</v>
      </c>
      <c r="Y172" s="39">
        <v>129195.59296162394</v>
      </c>
      <c r="Z172" s="39">
        <v>337344.04828868469</v>
      </c>
    </row>
    <row r="173" spans="2:26" s="91" customFormat="1" x14ac:dyDescent="0.2">
      <c r="B173" s="36" t="s">
        <v>101</v>
      </c>
      <c r="C173" s="37"/>
      <c r="D173" s="37"/>
      <c r="E173" s="38" t="s">
        <v>22</v>
      </c>
      <c r="F173" s="44"/>
      <c r="G173" s="39" t="s">
        <v>179</v>
      </c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</row>
    <row r="174" spans="2:26" s="91" customFormat="1" x14ac:dyDescent="0.2">
      <c r="B174" s="36" t="s">
        <v>102</v>
      </c>
      <c r="C174" s="37"/>
      <c r="D174" s="37"/>
      <c r="E174" s="38" t="s">
        <v>22</v>
      </c>
      <c r="F174" s="44"/>
      <c r="G174" s="39" t="s">
        <v>179</v>
      </c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</row>
    <row r="176" spans="2:26" ht="15" x14ac:dyDescent="0.25">
      <c r="B176" s="31" t="s">
        <v>133</v>
      </c>
      <c r="C176" s="9"/>
      <c r="D176" s="9"/>
      <c r="E176" s="32"/>
      <c r="F176" s="43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</row>
    <row r="177" spans="2:26" ht="15" x14ac:dyDescent="0.25">
      <c r="B177" s="33" t="s">
        <v>21</v>
      </c>
      <c r="C177" s="33"/>
      <c r="D177" s="33"/>
      <c r="E177" s="34" t="s">
        <v>13</v>
      </c>
      <c r="F177" s="35" t="s">
        <v>41</v>
      </c>
      <c r="G177" s="35">
        <v>2022</v>
      </c>
      <c r="H177" s="35">
        <v>2023</v>
      </c>
      <c r="I177" s="35">
        <v>2024</v>
      </c>
      <c r="J177" s="35">
        <v>2025</v>
      </c>
      <c r="K177" s="35">
        <v>2026</v>
      </c>
      <c r="L177" s="35">
        <v>2027</v>
      </c>
      <c r="M177" s="35">
        <v>2028</v>
      </c>
      <c r="N177" s="35">
        <v>2029</v>
      </c>
      <c r="O177" s="35">
        <v>2030</v>
      </c>
      <c r="P177" s="35">
        <v>2031</v>
      </c>
      <c r="Q177" s="35">
        <v>2032</v>
      </c>
      <c r="R177" s="35">
        <v>2033</v>
      </c>
      <c r="S177" s="35">
        <v>2034</v>
      </c>
      <c r="T177" s="35">
        <v>2035</v>
      </c>
      <c r="U177" s="35">
        <v>2036</v>
      </c>
      <c r="V177" s="35">
        <v>2037</v>
      </c>
      <c r="W177" s="35">
        <v>2038</v>
      </c>
      <c r="X177" s="35">
        <v>2039</v>
      </c>
      <c r="Y177" s="35">
        <v>2040</v>
      </c>
      <c r="Z177" s="35">
        <v>2041</v>
      </c>
    </row>
    <row r="178" spans="2:26" x14ac:dyDescent="0.2">
      <c r="B178" s="36" t="s">
        <v>77</v>
      </c>
      <c r="C178" s="37"/>
      <c r="D178" s="37"/>
      <c r="E178" s="38" t="s">
        <v>22</v>
      </c>
      <c r="F178" s="44">
        <v>0</v>
      </c>
      <c r="G178" s="39">
        <v>0</v>
      </c>
      <c r="H178" s="39">
        <v>0</v>
      </c>
      <c r="I178" s="39">
        <v>0</v>
      </c>
      <c r="J178" s="39">
        <v>0</v>
      </c>
      <c r="K178" s="39">
        <v>0</v>
      </c>
      <c r="L178" s="39">
        <v>0</v>
      </c>
      <c r="M178" s="39">
        <v>0</v>
      </c>
      <c r="N178" s="39">
        <v>0</v>
      </c>
      <c r="O178" s="39">
        <v>0</v>
      </c>
      <c r="P178" s="39">
        <v>0</v>
      </c>
      <c r="Q178" s="39">
        <v>0</v>
      </c>
      <c r="R178" s="39">
        <v>0</v>
      </c>
      <c r="S178" s="39">
        <v>0</v>
      </c>
      <c r="T178" s="39">
        <v>0</v>
      </c>
      <c r="U178" s="39">
        <v>0</v>
      </c>
      <c r="V178" s="39">
        <v>0</v>
      </c>
      <c r="W178" s="39">
        <v>0</v>
      </c>
      <c r="X178" s="39">
        <v>0</v>
      </c>
      <c r="Y178" s="39">
        <v>0</v>
      </c>
      <c r="Z178" s="39">
        <v>0</v>
      </c>
    </row>
    <row r="179" spans="2:26" x14ac:dyDescent="0.2">
      <c r="B179" s="36" t="s">
        <v>78</v>
      </c>
      <c r="C179" s="37"/>
      <c r="D179" s="37"/>
      <c r="E179" s="38" t="s">
        <v>22</v>
      </c>
      <c r="F179" s="44">
        <v>0</v>
      </c>
      <c r="G179" s="39">
        <v>0</v>
      </c>
      <c r="H179" s="39">
        <v>0</v>
      </c>
      <c r="I179" s="39">
        <v>0</v>
      </c>
      <c r="J179" s="39">
        <v>0</v>
      </c>
      <c r="K179" s="39">
        <v>0</v>
      </c>
      <c r="L179" s="39">
        <v>0</v>
      </c>
      <c r="M179" s="39">
        <v>0</v>
      </c>
      <c r="N179" s="39">
        <v>0</v>
      </c>
      <c r="O179" s="39">
        <v>0</v>
      </c>
      <c r="P179" s="39">
        <v>0</v>
      </c>
      <c r="Q179" s="39">
        <v>0</v>
      </c>
      <c r="R179" s="39">
        <v>0</v>
      </c>
      <c r="S179" s="39">
        <v>0</v>
      </c>
      <c r="T179" s="39">
        <v>0</v>
      </c>
      <c r="U179" s="39">
        <v>0</v>
      </c>
      <c r="V179" s="39">
        <v>0</v>
      </c>
      <c r="W179" s="39">
        <v>0</v>
      </c>
      <c r="X179" s="39">
        <v>0</v>
      </c>
      <c r="Y179" s="39">
        <v>0</v>
      </c>
      <c r="Z179" s="39">
        <v>0</v>
      </c>
    </row>
    <row r="180" spans="2:26" x14ac:dyDescent="0.2">
      <c r="B180" s="36" t="s">
        <v>79</v>
      </c>
      <c r="C180" s="37"/>
      <c r="D180" s="37"/>
      <c r="E180" s="38" t="s">
        <v>22</v>
      </c>
      <c r="F180" s="44">
        <v>0</v>
      </c>
      <c r="G180" s="39">
        <v>0</v>
      </c>
      <c r="H180" s="39">
        <v>0</v>
      </c>
      <c r="I180" s="39">
        <v>0</v>
      </c>
      <c r="J180" s="39">
        <v>0</v>
      </c>
      <c r="K180" s="39">
        <v>0</v>
      </c>
      <c r="L180" s="39">
        <v>0</v>
      </c>
      <c r="M180" s="39">
        <v>0</v>
      </c>
      <c r="N180" s="39">
        <v>0</v>
      </c>
      <c r="O180" s="39">
        <v>0</v>
      </c>
      <c r="P180" s="39">
        <v>0</v>
      </c>
      <c r="Q180" s="39">
        <v>0</v>
      </c>
      <c r="R180" s="39">
        <v>0</v>
      </c>
      <c r="S180" s="39">
        <v>0</v>
      </c>
      <c r="T180" s="39">
        <v>0</v>
      </c>
      <c r="U180" s="39">
        <v>0</v>
      </c>
      <c r="V180" s="39">
        <v>0</v>
      </c>
      <c r="W180" s="39">
        <v>0</v>
      </c>
      <c r="X180" s="39">
        <v>0</v>
      </c>
      <c r="Y180" s="39">
        <v>0</v>
      </c>
      <c r="Z180" s="39">
        <v>0</v>
      </c>
    </row>
    <row r="181" spans="2:26" x14ac:dyDescent="0.2">
      <c r="B181" s="36" t="s">
        <v>80</v>
      </c>
      <c r="C181" s="37"/>
      <c r="D181" s="37"/>
      <c r="E181" s="38" t="s">
        <v>22</v>
      </c>
      <c r="F181" s="44">
        <v>0</v>
      </c>
      <c r="G181" s="39">
        <v>0</v>
      </c>
      <c r="H181" s="39">
        <v>0</v>
      </c>
      <c r="I181" s="39">
        <v>0</v>
      </c>
      <c r="J181" s="39">
        <v>0</v>
      </c>
      <c r="K181" s="39">
        <v>0</v>
      </c>
      <c r="L181" s="39">
        <v>0</v>
      </c>
      <c r="M181" s="39">
        <v>0</v>
      </c>
      <c r="N181" s="39">
        <v>0</v>
      </c>
      <c r="O181" s="39">
        <v>0</v>
      </c>
      <c r="P181" s="39">
        <v>0</v>
      </c>
      <c r="Q181" s="39">
        <v>0</v>
      </c>
      <c r="R181" s="39">
        <v>0</v>
      </c>
      <c r="S181" s="39">
        <v>0</v>
      </c>
      <c r="T181" s="39">
        <v>0</v>
      </c>
      <c r="U181" s="39">
        <v>0</v>
      </c>
      <c r="V181" s="39">
        <v>0</v>
      </c>
      <c r="W181" s="39">
        <v>0</v>
      </c>
      <c r="X181" s="39">
        <v>0</v>
      </c>
      <c r="Y181" s="39">
        <v>0</v>
      </c>
      <c r="Z181" s="39">
        <v>0</v>
      </c>
    </row>
    <row r="182" spans="2:26" x14ac:dyDescent="0.2">
      <c r="B182" s="36" t="s">
        <v>81</v>
      </c>
      <c r="C182" s="37"/>
      <c r="D182" s="37"/>
      <c r="E182" s="38" t="s">
        <v>22</v>
      </c>
      <c r="F182" s="44">
        <v>0</v>
      </c>
      <c r="G182" s="39">
        <v>0</v>
      </c>
      <c r="H182" s="39">
        <v>0</v>
      </c>
      <c r="I182" s="39">
        <v>0</v>
      </c>
      <c r="J182" s="39">
        <v>0</v>
      </c>
      <c r="K182" s="39">
        <v>0</v>
      </c>
      <c r="L182" s="39">
        <v>0</v>
      </c>
      <c r="M182" s="39">
        <v>0</v>
      </c>
      <c r="N182" s="39">
        <v>0</v>
      </c>
      <c r="O182" s="39">
        <v>0</v>
      </c>
      <c r="P182" s="39">
        <v>0</v>
      </c>
      <c r="Q182" s="39">
        <v>0</v>
      </c>
      <c r="R182" s="39">
        <v>0</v>
      </c>
      <c r="S182" s="39">
        <v>0</v>
      </c>
      <c r="T182" s="39">
        <v>0</v>
      </c>
      <c r="U182" s="39">
        <v>0</v>
      </c>
      <c r="V182" s="39">
        <v>0</v>
      </c>
      <c r="W182" s="39">
        <v>0</v>
      </c>
      <c r="X182" s="39">
        <v>0</v>
      </c>
      <c r="Y182" s="39">
        <v>0</v>
      </c>
      <c r="Z182" s="39">
        <v>0</v>
      </c>
    </row>
    <row r="183" spans="2:26" x14ac:dyDescent="0.2">
      <c r="B183" s="36" t="s">
        <v>82</v>
      </c>
      <c r="C183" s="37"/>
      <c r="D183" s="37"/>
      <c r="E183" s="38" t="s">
        <v>22</v>
      </c>
      <c r="F183" s="44">
        <v>0</v>
      </c>
      <c r="G183" s="39">
        <v>0</v>
      </c>
      <c r="H183" s="39">
        <v>0</v>
      </c>
      <c r="I183" s="39">
        <v>0</v>
      </c>
      <c r="J183" s="39">
        <v>0</v>
      </c>
      <c r="K183" s="39">
        <v>0</v>
      </c>
      <c r="L183" s="39">
        <v>0</v>
      </c>
      <c r="M183" s="39">
        <v>0</v>
      </c>
      <c r="N183" s="39">
        <v>0</v>
      </c>
      <c r="O183" s="39">
        <v>0</v>
      </c>
      <c r="P183" s="39">
        <v>0</v>
      </c>
      <c r="Q183" s="39">
        <v>0</v>
      </c>
      <c r="R183" s="39">
        <v>0</v>
      </c>
      <c r="S183" s="39">
        <v>0</v>
      </c>
      <c r="T183" s="39">
        <v>0</v>
      </c>
      <c r="U183" s="39">
        <v>0</v>
      </c>
      <c r="V183" s="39">
        <v>0</v>
      </c>
      <c r="W183" s="39">
        <v>0</v>
      </c>
      <c r="X183" s="39">
        <v>0</v>
      </c>
      <c r="Y183" s="39">
        <v>0</v>
      </c>
      <c r="Z183" s="39">
        <v>0</v>
      </c>
    </row>
    <row r="184" spans="2:26" x14ac:dyDescent="0.2">
      <c r="B184" s="36" t="s">
        <v>83</v>
      </c>
      <c r="C184" s="37"/>
      <c r="D184" s="37"/>
      <c r="E184" s="38" t="s">
        <v>22</v>
      </c>
      <c r="F184" s="44">
        <v>0</v>
      </c>
      <c r="G184" s="39">
        <v>0</v>
      </c>
      <c r="H184" s="39">
        <v>0</v>
      </c>
      <c r="I184" s="39">
        <v>0</v>
      </c>
      <c r="J184" s="39">
        <v>0</v>
      </c>
      <c r="K184" s="39">
        <v>0</v>
      </c>
      <c r="L184" s="39">
        <v>0</v>
      </c>
      <c r="M184" s="39">
        <v>0</v>
      </c>
      <c r="N184" s="39">
        <v>0</v>
      </c>
      <c r="O184" s="39">
        <v>0</v>
      </c>
      <c r="P184" s="39">
        <v>0</v>
      </c>
      <c r="Q184" s="39">
        <v>0</v>
      </c>
      <c r="R184" s="39">
        <v>0</v>
      </c>
      <c r="S184" s="39">
        <v>0</v>
      </c>
      <c r="T184" s="39">
        <v>0</v>
      </c>
      <c r="U184" s="39">
        <v>0</v>
      </c>
      <c r="V184" s="39">
        <v>0</v>
      </c>
      <c r="W184" s="39">
        <v>0</v>
      </c>
      <c r="X184" s="39">
        <v>0</v>
      </c>
      <c r="Y184" s="39">
        <v>0</v>
      </c>
      <c r="Z184" s="39">
        <v>0</v>
      </c>
    </row>
    <row r="185" spans="2:26" x14ac:dyDescent="0.2">
      <c r="B185" s="36" t="s">
        <v>84</v>
      </c>
      <c r="C185" s="37"/>
      <c r="D185" s="37"/>
      <c r="E185" s="38" t="s">
        <v>22</v>
      </c>
      <c r="F185" s="44">
        <v>0</v>
      </c>
      <c r="G185" s="39">
        <v>0</v>
      </c>
      <c r="H185" s="39">
        <v>0</v>
      </c>
      <c r="I185" s="39">
        <v>0</v>
      </c>
      <c r="J185" s="39">
        <v>0</v>
      </c>
      <c r="K185" s="39">
        <v>0</v>
      </c>
      <c r="L185" s="39">
        <v>0</v>
      </c>
      <c r="M185" s="39">
        <v>0</v>
      </c>
      <c r="N185" s="39">
        <v>0</v>
      </c>
      <c r="O185" s="39">
        <v>0</v>
      </c>
      <c r="P185" s="39">
        <v>0</v>
      </c>
      <c r="Q185" s="39">
        <v>0</v>
      </c>
      <c r="R185" s="39">
        <v>0</v>
      </c>
      <c r="S185" s="39">
        <v>0</v>
      </c>
      <c r="T185" s="39">
        <v>0</v>
      </c>
      <c r="U185" s="39">
        <v>0</v>
      </c>
      <c r="V185" s="39">
        <v>0</v>
      </c>
      <c r="W185" s="39">
        <v>0</v>
      </c>
      <c r="X185" s="39">
        <v>0</v>
      </c>
      <c r="Y185" s="39">
        <v>0</v>
      </c>
      <c r="Z185" s="39">
        <v>0</v>
      </c>
    </row>
    <row r="186" spans="2:26" x14ac:dyDescent="0.2">
      <c r="B186" s="36" t="s">
        <v>85</v>
      </c>
      <c r="C186" s="37"/>
      <c r="D186" s="37"/>
      <c r="E186" s="38" t="s">
        <v>22</v>
      </c>
      <c r="F186" s="44">
        <v>0</v>
      </c>
      <c r="G186" s="39">
        <v>0</v>
      </c>
      <c r="H186" s="39">
        <v>0</v>
      </c>
      <c r="I186" s="39">
        <v>0</v>
      </c>
      <c r="J186" s="39">
        <v>0</v>
      </c>
      <c r="K186" s="39">
        <v>0</v>
      </c>
      <c r="L186" s="39">
        <v>0</v>
      </c>
      <c r="M186" s="39">
        <v>0</v>
      </c>
      <c r="N186" s="39">
        <v>0</v>
      </c>
      <c r="O186" s="39">
        <v>0</v>
      </c>
      <c r="P186" s="39">
        <v>0</v>
      </c>
      <c r="Q186" s="39">
        <v>0</v>
      </c>
      <c r="R186" s="39">
        <v>0</v>
      </c>
      <c r="S186" s="39">
        <v>0</v>
      </c>
      <c r="T186" s="39">
        <v>0</v>
      </c>
      <c r="U186" s="39">
        <v>0</v>
      </c>
      <c r="V186" s="39">
        <v>0</v>
      </c>
      <c r="W186" s="39">
        <v>0</v>
      </c>
      <c r="X186" s="39">
        <v>0</v>
      </c>
      <c r="Y186" s="39">
        <v>0</v>
      </c>
      <c r="Z186" s="39">
        <v>0</v>
      </c>
    </row>
    <row r="187" spans="2:26" s="91" customFormat="1" x14ac:dyDescent="0.2">
      <c r="B187" s="36" t="s">
        <v>101</v>
      </c>
      <c r="C187" s="37"/>
      <c r="D187" s="37"/>
      <c r="E187" s="38" t="s">
        <v>22</v>
      </c>
      <c r="F187" s="44"/>
      <c r="G187" s="39" t="s">
        <v>179</v>
      </c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</row>
    <row r="188" spans="2:26" s="91" customFormat="1" x14ac:dyDescent="0.2">
      <c r="B188" s="36" t="s">
        <v>102</v>
      </c>
      <c r="C188" s="37"/>
      <c r="D188" s="37"/>
      <c r="E188" s="38" t="s">
        <v>22</v>
      </c>
      <c r="F188" s="44"/>
      <c r="G188" s="39" t="s">
        <v>179</v>
      </c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</row>
    <row r="190" spans="2:26" ht="15" x14ac:dyDescent="0.25">
      <c r="B190" s="31" t="s">
        <v>55</v>
      </c>
      <c r="C190" s="9"/>
      <c r="D190" s="9"/>
      <c r="E190" s="32"/>
      <c r="F190" s="43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</row>
    <row r="191" spans="2:26" ht="15" x14ac:dyDescent="0.25">
      <c r="B191" s="33" t="s">
        <v>21</v>
      </c>
      <c r="C191" s="33"/>
      <c r="D191" s="33"/>
      <c r="E191" s="34" t="s">
        <v>13</v>
      </c>
      <c r="F191" s="35" t="s">
        <v>41</v>
      </c>
      <c r="G191" s="35">
        <v>2022</v>
      </c>
      <c r="H191" s="35">
        <v>2023</v>
      </c>
      <c r="I191" s="35">
        <v>2024</v>
      </c>
      <c r="J191" s="35">
        <v>2025</v>
      </c>
      <c r="K191" s="35">
        <v>2026</v>
      </c>
      <c r="L191" s="35">
        <v>2027</v>
      </c>
      <c r="M191" s="35">
        <v>2028</v>
      </c>
      <c r="N191" s="35">
        <v>2029</v>
      </c>
      <c r="O191" s="35">
        <v>2030</v>
      </c>
      <c r="P191" s="35">
        <v>2031</v>
      </c>
      <c r="Q191" s="35">
        <v>2032</v>
      </c>
      <c r="R191" s="35">
        <v>2033</v>
      </c>
      <c r="S191" s="35">
        <v>2034</v>
      </c>
      <c r="T191" s="35">
        <v>2035</v>
      </c>
      <c r="U191" s="35">
        <v>2036</v>
      </c>
      <c r="V191" s="35">
        <v>2037</v>
      </c>
      <c r="W191" s="35">
        <v>2038</v>
      </c>
      <c r="X191" s="35">
        <v>2039</v>
      </c>
      <c r="Y191" s="35">
        <v>2040</v>
      </c>
      <c r="Z191" s="35">
        <v>2041</v>
      </c>
    </row>
    <row r="192" spans="2:26" x14ac:dyDescent="0.2">
      <c r="B192" s="36" t="s">
        <v>77</v>
      </c>
      <c r="C192" s="37"/>
      <c r="D192" s="37"/>
      <c r="E192" s="38" t="s">
        <v>22</v>
      </c>
      <c r="F192" s="44">
        <v>0</v>
      </c>
      <c r="G192" s="39">
        <v>0</v>
      </c>
      <c r="H192" s="39">
        <v>0</v>
      </c>
      <c r="I192" s="39">
        <v>0</v>
      </c>
      <c r="J192" s="39">
        <v>0</v>
      </c>
      <c r="K192" s="39">
        <v>0</v>
      </c>
      <c r="L192" s="39">
        <v>0</v>
      </c>
      <c r="M192" s="39">
        <v>0</v>
      </c>
      <c r="N192" s="39">
        <v>0</v>
      </c>
      <c r="O192" s="39">
        <v>0</v>
      </c>
      <c r="P192" s="39">
        <v>0</v>
      </c>
      <c r="Q192" s="39">
        <v>0</v>
      </c>
      <c r="R192" s="39">
        <v>0</v>
      </c>
      <c r="S192" s="39">
        <v>0</v>
      </c>
      <c r="T192" s="39">
        <v>0</v>
      </c>
      <c r="U192" s="39">
        <v>0</v>
      </c>
      <c r="V192" s="39">
        <v>0</v>
      </c>
      <c r="W192" s="39">
        <v>0</v>
      </c>
      <c r="X192" s="39">
        <v>0</v>
      </c>
      <c r="Y192" s="39">
        <v>0</v>
      </c>
      <c r="Z192" s="39">
        <v>0</v>
      </c>
    </row>
    <row r="193" spans="2:26" x14ac:dyDescent="0.2">
      <c r="B193" s="36" t="s">
        <v>78</v>
      </c>
      <c r="C193" s="37"/>
      <c r="D193" s="37"/>
      <c r="E193" s="38" t="s">
        <v>22</v>
      </c>
      <c r="F193" s="44">
        <v>0</v>
      </c>
      <c r="G193" s="39">
        <v>0</v>
      </c>
      <c r="H193" s="39">
        <v>0</v>
      </c>
      <c r="I193" s="39">
        <v>0</v>
      </c>
      <c r="J193" s="39">
        <v>0</v>
      </c>
      <c r="K193" s="39">
        <v>0</v>
      </c>
      <c r="L193" s="39">
        <v>0</v>
      </c>
      <c r="M193" s="39">
        <v>0</v>
      </c>
      <c r="N193" s="39">
        <v>0</v>
      </c>
      <c r="O193" s="39">
        <v>0</v>
      </c>
      <c r="P193" s="39">
        <v>0</v>
      </c>
      <c r="Q193" s="39">
        <v>0</v>
      </c>
      <c r="R193" s="39">
        <v>0</v>
      </c>
      <c r="S193" s="39">
        <v>0</v>
      </c>
      <c r="T193" s="39">
        <v>0</v>
      </c>
      <c r="U193" s="39">
        <v>0</v>
      </c>
      <c r="V193" s="39">
        <v>0</v>
      </c>
      <c r="W193" s="39">
        <v>0</v>
      </c>
      <c r="X193" s="39">
        <v>0</v>
      </c>
      <c r="Y193" s="39">
        <v>0</v>
      </c>
      <c r="Z193" s="39">
        <v>0</v>
      </c>
    </row>
    <row r="194" spans="2:26" x14ac:dyDescent="0.2">
      <c r="B194" s="36" t="s">
        <v>79</v>
      </c>
      <c r="C194" s="37"/>
      <c r="D194" s="37"/>
      <c r="E194" s="38" t="s">
        <v>22</v>
      </c>
      <c r="F194" s="44">
        <v>0</v>
      </c>
      <c r="G194" s="39">
        <v>0</v>
      </c>
      <c r="H194" s="39">
        <v>0</v>
      </c>
      <c r="I194" s="39">
        <v>0</v>
      </c>
      <c r="J194" s="39">
        <v>0</v>
      </c>
      <c r="K194" s="39">
        <v>0</v>
      </c>
      <c r="L194" s="39">
        <v>0</v>
      </c>
      <c r="M194" s="39">
        <v>0</v>
      </c>
      <c r="N194" s="39">
        <v>0</v>
      </c>
      <c r="O194" s="39">
        <v>0</v>
      </c>
      <c r="P194" s="39">
        <v>0</v>
      </c>
      <c r="Q194" s="39">
        <v>0</v>
      </c>
      <c r="R194" s="39">
        <v>0</v>
      </c>
      <c r="S194" s="39">
        <v>0</v>
      </c>
      <c r="T194" s="39">
        <v>0</v>
      </c>
      <c r="U194" s="39">
        <v>0</v>
      </c>
      <c r="V194" s="39">
        <v>0</v>
      </c>
      <c r="W194" s="39">
        <v>0</v>
      </c>
      <c r="X194" s="39">
        <v>0</v>
      </c>
      <c r="Y194" s="39">
        <v>0</v>
      </c>
      <c r="Z194" s="39">
        <v>0</v>
      </c>
    </row>
    <row r="195" spans="2:26" x14ac:dyDescent="0.2">
      <c r="B195" s="36" t="s">
        <v>80</v>
      </c>
      <c r="C195" s="37"/>
      <c r="D195" s="37"/>
      <c r="E195" s="38" t="s">
        <v>22</v>
      </c>
      <c r="F195" s="44">
        <v>0</v>
      </c>
      <c r="G195" s="39">
        <v>0</v>
      </c>
      <c r="H195" s="39">
        <v>0</v>
      </c>
      <c r="I195" s="39">
        <v>0</v>
      </c>
      <c r="J195" s="39">
        <v>0</v>
      </c>
      <c r="K195" s="39">
        <v>0</v>
      </c>
      <c r="L195" s="39">
        <v>0</v>
      </c>
      <c r="M195" s="39">
        <v>0</v>
      </c>
      <c r="N195" s="39">
        <v>0</v>
      </c>
      <c r="O195" s="39">
        <v>0</v>
      </c>
      <c r="P195" s="39">
        <v>0</v>
      </c>
      <c r="Q195" s="39">
        <v>0</v>
      </c>
      <c r="R195" s="39">
        <v>0</v>
      </c>
      <c r="S195" s="39">
        <v>0</v>
      </c>
      <c r="T195" s="39">
        <v>0</v>
      </c>
      <c r="U195" s="39">
        <v>0</v>
      </c>
      <c r="V195" s="39">
        <v>0</v>
      </c>
      <c r="W195" s="39">
        <v>0</v>
      </c>
      <c r="X195" s="39">
        <v>0</v>
      </c>
      <c r="Y195" s="39">
        <v>0</v>
      </c>
      <c r="Z195" s="39">
        <v>0</v>
      </c>
    </row>
    <row r="196" spans="2:26" x14ac:dyDescent="0.2">
      <c r="B196" s="36" t="s">
        <v>81</v>
      </c>
      <c r="C196" s="37"/>
      <c r="D196" s="37"/>
      <c r="E196" s="38" t="s">
        <v>22</v>
      </c>
      <c r="F196" s="44">
        <v>0</v>
      </c>
      <c r="G196" s="39">
        <v>0</v>
      </c>
      <c r="H196" s="39">
        <v>0</v>
      </c>
      <c r="I196" s="39">
        <v>0</v>
      </c>
      <c r="J196" s="39">
        <v>0</v>
      </c>
      <c r="K196" s="39">
        <v>0</v>
      </c>
      <c r="L196" s="39">
        <v>0</v>
      </c>
      <c r="M196" s="39">
        <v>0</v>
      </c>
      <c r="N196" s="39">
        <v>0</v>
      </c>
      <c r="O196" s="39">
        <v>0</v>
      </c>
      <c r="P196" s="39">
        <v>0</v>
      </c>
      <c r="Q196" s="39">
        <v>0</v>
      </c>
      <c r="R196" s="39">
        <v>0</v>
      </c>
      <c r="S196" s="39">
        <v>0</v>
      </c>
      <c r="T196" s="39">
        <v>0</v>
      </c>
      <c r="U196" s="39">
        <v>0</v>
      </c>
      <c r="V196" s="39">
        <v>0</v>
      </c>
      <c r="W196" s="39">
        <v>0</v>
      </c>
      <c r="X196" s="39">
        <v>0</v>
      </c>
      <c r="Y196" s="39">
        <v>0</v>
      </c>
      <c r="Z196" s="39">
        <v>0</v>
      </c>
    </row>
    <row r="197" spans="2:26" x14ac:dyDescent="0.2">
      <c r="B197" s="36" t="s">
        <v>82</v>
      </c>
      <c r="C197" s="37"/>
      <c r="D197" s="37"/>
      <c r="E197" s="38" t="s">
        <v>22</v>
      </c>
      <c r="F197" s="44">
        <v>0</v>
      </c>
      <c r="G197" s="39">
        <v>0</v>
      </c>
      <c r="H197" s="39">
        <v>0</v>
      </c>
      <c r="I197" s="39">
        <v>0</v>
      </c>
      <c r="J197" s="39">
        <v>0</v>
      </c>
      <c r="K197" s="39">
        <v>0</v>
      </c>
      <c r="L197" s="39">
        <v>0</v>
      </c>
      <c r="M197" s="39">
        <v>0</v>
      </c>
      <c r="N197" s="39">
        <v>0</v>
      </c>
      <c r="O197" s="39">
        <v>0</v>
      </c>
      <c r="P197" s="39">
        <v>0</v>
      </c>
      <c r="Q197" s="39">
        <v>0</v>
      </c>
      <c r="R197" s="39">
        <v>0</v>
      </c>
      <c r="S197" s="39">
        <v>0</v>
      </c>
      <c r="T197" s="39">
        <v>0</v>
      </c>
      <c r="U197" s="39">
        <v>0</v>
      </c>
      <c r="V197" s="39">
        <v>0</v>
      </c>
      <c r="W197" s="39">
        <v>0</v>
      </c>
      <c r="X197" s="39">
        <v>0</v>
      </c>
      <c r="Y197" s="39">
        <v>0</v>
      </c>
      <c r="Z197" s="39">
        <v>0</v>
      </c>
    </row>
    <row r="198" spans="2:26" x14ac:dyDescent="0.2">
      <c r="B198" s="36" t="s">
        <v>83</v>
      </c>
      <c r="C198" s="37"/>
      <c r="D198" s="37"/>
      <c r="E198" s="38" t="s">
        <v>22</v>
      </c>
      <c r="F198" s="44">
        <v>0</v>
      </c>
      <c r="G198" s="39">
        <v>0</v>
      </c>
      <c r="H198" s="39">
        <v>0</v>
      </c>
      <c r="I198" s="39">
        <v>0</v>
      </c>
      <c r="J198" s="39">
        <v>0</v>
      </c>
      <c r="K198" s="39">
        <v>0</v>
      </c>
      <c r="L198" s="39">
        <v>0</v>
      </c>
      <c r="M198" s="39">
        <v>0</v>
      </c>
      <c r="N198" s="39">
        <v>0</v>
      </c>
      <c r="O198" s="39">
        <v>0</v>
      </c>
      <c r="P198" s="39">
        <v>0</v>
      </c>
      <c r="Q198" s="39">
        <v>0</v>
      </c>
      <c r="R198" s="39">
        <v>0</v>
      </c>
      <c r="S198" s="39">
        <v>0</v>
      </c>
      <c r="T198" s="39">
        <v>0</v>
      </c>
      <c r="U198" s="39">
        <v>0</v>
      </c>
      <c r="V198" s="39">
        <v>0</v>
      </c>
      <c r="W198" s="39">
        <v>0</v>
      </c>
      <c r="X198" s="39">
        <v>0</v>
      </c>
      <c r="Y198" s="39">
        <v>0</v>
      </c>
      <c r="Z198" s="39">
        <v>0</v>
      </c>
    </row>
    <row r="199" spans="2:26" x14ac:dyDescent="0.2">
      <c r="B199" s="36" t="s">
        <v>84</v>
      </c>
      <c r="C199" s="37"/>
      <c r="D199" s="37"/>
      <c r="E199" s="38" t="s">
        <v>22</v>
      </c>
      <c r="F199" s="44">
        <v>0</v>
      </c>
      <c r="G199" s="39">
        <v>0</v>
      </c>
      <c r="H199" s="39">
        <v>0</v>
      </c>
      <c r="I199" s="39">
        <v>0</v>
      </c>
      <c r="J199" s="39">
        <v>0</v>
      </c>
      <c r="K199" s="39">
        <v>0</v>
      </c>
      <c r="L199" s="39">
        <v>0</v>
      </c>
      <c r="M199" s="39">
        <v>0</v>
      </c>
      <c r="N199" s="39">
        <v>0</v>
      </c>
      <c r="O199" s="39">
        <v>0</v>
      </c>
      <c r="P199" s="39">
        <v>0</v>
      </c>
      <c r="Q199" s="39">
        <v>0</v>
      </c>
      <c r="R199" s="39">
        <v>0</v>
      </c>
      <c r="S199" s="39">
        <v>0</v>
      </c>
      <c r="T199" s="39">
        <v>0</v>
      </c>
      <c r="U199" s="39">
        <v>0</v>
      </c>
      <c r="V199" s="39">
        <v>0</v>
      </c>
      <c r="W199" s="39">
        <v>0</v>
      </c>
      <c r="X199" s="39">
        <v>0</v>
      </c>
      <c r="Y199" s="39">
        <v>0</v>
      </c>
      <c r="Z199" s="39">
        <v>0</v>
      </c>
    </row>
    <row r="200" spans="2:26" x14ac:dyDescent="0.2">
      <c r="B200" s="36" t="s">
        <v>85</v>
      </c>
      <c r="C200" s="37"/>
      <c r="D200" s="37"/>
      <c r="E200" s="38" t="s">
        <v>22</v>
      </c>
      <c r="F200" s="44">
        <v>0</v>
      </c>
      <c r="G200" s="39">
        <v>0</v>
      </c>
      <c r="H200" s="39">
        <v>0</v>
      </c>
      <c r="I200" s="39">
        <v>0</v>
      </c>
      <c r="J200" s="39">
        <v>0</v>
      </c>
      <c r="K200" s="39">
        <v>0</v>
      </c>
      <c r="L200" s="39">
        <v>0</v>
      </c>
      <c r="M200" s="39">
        <v>0</v>
      </c>
      <c r="N200" s="39">
        <v>0</v>
      </c>
      <c r="O200" s="39">
        <v>0</v>
      </c>
      <c r="P200" s="39">
        <v>0</v>
      </c>
      <c r="Q200" s="39">
        <v>0</v>
      </c>
      <c r="R200" s="39">
        <v>0</v>
      </c>
      <c r="S200" s="39">
        <v>0</v>
      </c>
      <c r="T200" s="39">
        <v>0</v>
      </c>
      <c r="U200" s="39">
        <v>0</v>
      </c>
      <c r="V200" s="39">
        <v>0</v>
      </c>
      <c r="W200" s="39">
        <v>0</v>
      </c>
      <c r="X200" s="39">
        <v>0</v>
      </c>
      <c r="Y200" s="39">
        <v>0</v>
      </c>
      <c r="Z200" s="39">
        <v>0</v>
      </c>
    </row>
    <row r="201" spans="2:26" s="91" customFormat="1" x14ac:dyDescent="0.2">
      <c r="B201" s="36" t="s">
        <v>101</v>
      </c>
      <c r="C201" s="37"/>
      <c r="D201" s="37"/>
      <c r="E201" s="38" t="s">
        <v>22</v>
      </c>
      <c r="F201" s="44"/>
      <c r="G201" s="39" t="s">
        <v>179</v>
      </c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</row>
    <row r="202" spans="2:26" s="91" customFormat="1" x14ac:dyDescent="0.2">
      <c r="B202" s="36" t="s">
        <v>102</v>
      </c>
      <c r="C202" s="37"/>
      <c r="D202" s="37"/>
      <c r="E202" s="38" t="s">
        <v>22</v>
      </c>
      <c r="F202" s="44"/>
      <c r="G202" s="39" t="s">
        <v>179</v>
      </c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Overview of the model</vt:lpstr>
      <vt:lpstr>Results</vt:lpstr>
      <vt:lpstr>Chart tables</vt:lpstr>
      <vt:lpstr>General inputs</vt:lpstr>
      <vt:lpstr>CBA inputs</vt:lpstr>
      <vt:lpstr>Central</vt:lpstr>
      <vt:lpstr>Low</vt:lpstr>
      <vt:lpstr>High</vt:lpstr>
      <vt:lpstr>Weighted</vt:lpstr>
      <vt:lpstr>Timing sensitivity results</vt:lpstr>
      <vt:lpstr>Line 969 costs</vt:lpstr>
      <vt:lpstr>FirstYear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Tony Chen</dc:creator>
  <cp:lastModifiedBy>Tom Graham</cp:lastModifiedBy>
  <dcterms:created xsi:type="dcterms:W3CDTF">2021-07-20T23:32:23Z</dcterms:created>
  <dcterms:modified xsi:type="dcterms:W3CDTF">2022-01-27T16:35:30Z</dcterms:modified>
</cp:coreProperties>
</file>